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 activeTab="4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POSEBNI DIO" sheetId="7" r:id="rId5"/>
  </sheets>
  <definedNames>
    <definedName name="_xlnm.Print_Area" localSheetId="1">' Račun prihoda i rashoda'!$B$1:$H$50</definedName>
    <definedName name="_xlnm.Print_Area" localSheetId="0">SAŽETAK!$B$1:$K$27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3" l="1"/>
  <c r="J30" i="3"/>
  <c r="J34" i="3"/>
  <c r="J31" i="3"/>
  <c r="J40" i="3"/>
  <c r="J41" i="3"/>
  <c r="J45" i="3"/>
  <c r="F12" i="7"/>
  <c r="F11" i="7"/>
  <c r="G10" i="7"/>
  <c r="G12" i="7"/>
  <c r="G11" i="7" s="1"/>
  <c r="G13" i="7"/>
  <c r="G26" i="7"/>
  <c r="G25" i="7" s="1"/>
  <c r="G21" i="7" s="1"/>
  <c r="J12" i="3"/>
  <c r="J13" i="3"/>
  <c r="F20" i="5"/>
  <c r="F26" i="5"/>
  <c r="F7" i="5"/>
  <c r="J15" i="1"/>
  <c r="F28" i="7"/>
  <c r="F21" i="7" s="1"/>
  <c r="H26" i="7" l="1"/>
  <c r="H25" i="7"/>
  <c r="D7" i="5"/>
  <c r="D13" i="5"/>
  <c r="D16" i="5"/>
  <c r="D20" i="5"/>
  <c r="D26" i="5"/>
  <c r="D29" i="5"/>
  <c r="C19" i="5"/>
  <c r="C6" i="5"/>
  <c r="G46" i="3"/>
  <c r="G31" i="3"/>
  <c r="G30" i="3"/>
  <c r="G29" i="3"/>
  <c r="G22" i="3"/>
  <c r="G21" i="3" s="1"/>
  <c r="G11" i="3" s="1"/>
  <c r="H12" i="1"/>
  <c r="G15" i="1"/>
  <c r="G16" i="1" s="1"/>
  <c r="F19" i="5" l="1"/>
  <c r="J46" i="3"/>
  <c r="J22" i="3"/>
  <c r="J21" i="3" s="1"/>
  <c r="J11" i="3" s="1"/>
  <c r="H22" i="7" l="1"/>
  <c r="G27" i="5" l="1"/>
  <c r="G26" i="5"/>
  <c r="G21" i="5"/>
  <c r="G20" i="5"/>
  <c r="G14" i="5"/>
  <c r="G13" i="5"/>
  <c r="G8" i="5"/>
  <c r="G7" i="5"/>
  <c r="L14" i="1"/>
  <c r="L13" i="1"/>
  <c r="L12" i="1"/>
  <c r="L10" i="1"/>
  <c r="K14" i="1"/>
  <c r="K13" i="1"/>
  <c r="K12" i="1"/>
  <c r="K10" i="1"/>
  <c r="J16" i="1"/>
  <c r="L15" i="1" l="1"/>
  <c r="H13" i="7"/>
  <c r="H19" i="7"/>
  <c r="H21" i="7"/>
  <c r="H29" i="7"/>
  <c r="H28" i="7"/>
  <c r="F10" i="7"/>
  <c r="F9" i="7" s="1"/>
  <c r="F8" i="7" s="1"/>
  <c r="H27" i="5"/>
  <c r="H26" i="5"/>
  <c r="H21" i="5"/>
  <c r="H20" i="5"/>
  <c r="D6" i="5"/>
  <c r="D19" i="5"/>
  <c r="H14" i="5"/>
  <c r="H13" i="5"/>
  <c r="H8" i="5"/>
  <c r="H7" i="5"/>
  <c r="G19" i="5"/>
  <c r="F6" i="5"/>
  <c r="G6" i="5" s="1"/>
  <c r="H29" i="3"/>
  <c r="L45" i="3"/>
  <c r="L40" i="3"/>
  <c r="H6" i="8"/>
  <c r="H8" i="8"/>
  <c r="H7" i="8"/>
  <c r="G8" i="8"/>
  <c r="G7" i="8"/>
  <c r="G6" i="8"/>
  <c r="K50" i="3"/>
  <c r="K49" i="3"/>
  <c r="K46" i="3"/>
  <c r="K45" i="3"/>
  <c r="K42" i="3"/>
  <c r="K41" i="3"/>
  <c r="K40" i="3"/>
  <c r="K37" i="3"/>
  <c r="K36" i="3"/>
  <c r="K35" i="3"/>
  <c r="K34" i="3"/>
  <c r="K33" i="3"/>
  <c r="K32" i="3"/>
  <c r="J29" i="3"/>
  <c r="L21" i="3"/>
  <c r="L12" i="3"/>
  <c r="K23" i="3"/>
  <c r="K22" i="3"/>
  <c r="K21" i="3"/>
  <c r="K15" i="3"/>
  <c r="K14" i="3"/>
  <c r="K13" i="3"/>
  <c r="K12" i="3"/>
  <c r="K11" i="3"/>
  <c r="K15" i="1"/>
  <c r="H10" i="7" l="1"/>
  <c r="K29" i="3"/>
  <c r="L29" i="3"/>
  <c r="K31" i="3"/>
  <c r="L30" i="3"/>
  <c r="K30" i="3"/>
  <c r="H19" i="5"/>
  <c r="H6" i="5"/>
  <c r="H12" i="7"/>
  <c r="H11" i="7"/>
  <c r="G9" i="7"/>
  <c r="H11" i="3"/>
  <c r="L11" i="3" s="1"/>
  <c r="H9" i="7" l="1"/>
  <c r="G8" i="7"/>
  <c r="H8" i="7" s="1"/>
</calcChain>
</file>

<file path=xl/sharedStrings.xml><?xml version="1.0" encoding="utf-8"?>
<sst xmlns="http://schemas.openxmlformats.org/spreadsheetml/2006/main" count="203" uniqueCount="107">
  <si>
    <t>PRIHODI UKUPNO</t>
  </si>
  <si>
    <t>RASHODI UKUPNO</t>
  </si>
  <si>
    <t>RAZLIKA - VIŠAK / MANJAK</t>
  </si>
  <si>
    <t>Prihodi poslovanja</t>
  </si>
  <si>
    <t>Rashodi poslovanja</t>
  </si>
  <si>
    <t>Rashodi za nabavu nefinancijske imovine</t>
  </si>
  <si>
    <t>Rashodi za nabavu neproizvedene dugotrajne imovine</t>
  </si>
  <si>
    <t>BROJČANA OZNAKA I NAZIV</t>
  </si>
  <si>
    <t>II. POSEBNI DIO</t>
  </si>
  <si>
    <t>I. OPĆI DIO</t>
  </si>
  <si>
    <t>Materijalni rashodi</t>
  </si>
  <si>
    <t>Pomoći iz inozemstva i od subjekata unutar općeg proračuna</t>
  </si>
  <si>
    <t>…</t>
  </si>
  <si>
    <t>PRIJENOS SREDSTAVA IZ PRETHODNE GODINE</t>
  </si>
  <si>
    <t>1 Opći prihodi i primici</t>
  </si>
  <si>
    <t>11 Opći prihodi i primici</t>
  </si>
  <si>
    <t>….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</si>
  <si>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</si>
  <si>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</si>
  <si>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</si>
  <si>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</si>
  <si>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</si>
  <si>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</si>
  <si>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</si>
  <si>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</si>
  <si>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</si>
  <si>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</si>
  <si>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</si>
  <si>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</si>
  <si>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</si>
  <si>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</si>
  <si>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</si>
  <si>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</si>
  <si>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</si>
  <si>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</si>
  <si>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</si>
  <si>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</si>
  <si>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</si>
  <si>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</si>
  <si>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</si>
  <si>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</si>
  <si>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</si>
  <si>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</si>
  <si>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</si>
  <si>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</si>
  <si>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 </t>
  </si>
  <si>
    <t>Rashodi za materijal i energiju</t>
  </si>
  <si>
    <t>Uredski materijal i ostali materijalni rashodi</t>
  </si>
  <si>
    <t>Rashodi za usluge</t>
  </si>
  <si>
    <t>Ostali financijski rashodi</t>
  </si>
  <si>
    <t xml:space="preserve">Bankarske usluge i usluge platnog prometa </t>
  </si>
  <si>
    <t>Financijski rashodi</t>
  </si>
  <si>
    <t>KNJIŽNIČARSTVO</t>
  </si>
  <si>
    <t>Aktivnost 30101</t>
  </si>
  <si>
    <t>Obavljanje knjižničarske djelatnosti</t>
  </si>
  <si>
    <t xml:space="preserve">Rashodi za nabavu proizvedene dugotrajne imovine </t>
  </si>
  <si>
    <t xml:space="preserve">Računala i računalna oprema </t>
  </si>
  <si>
    <t>Knjige, umjetnička djela i ostale izložbene vrijednosti</t>
  </si>
  <si>
    <t>Knjige</t>
  </si>
  <si>
    <t>Računalne usluge</t>
  </si>
  <si>
    <t xml:space="preserve">Intelektualne i osoben usluge </t>
  </si>
  <si>
    <t>Uslugetelefona, poštei prijevoza</t>
  </si>
  <si>
    <t xml:space="preserve"> Prihodi od imovine </t>
  </si>
  <si>
    <t xml:space="preserve">Prihodi od financijske imovine </t>
  </si>
  <si>
    <t>Kamatena oročena sredstva i depozite po viđenju</t>
  </si>
  <si>
    <t xml:space="preserve">Prihodi iz nadležnog proračuna i od HZZO-a temeljem ugovorenih obveza </t>
  </si>
  <si>
    <t>Prihod iz nadležnog proračuna zafinanciranje redovne djelatnosti</t>
  </si>
  <si>
    <t xml:space="preserve">Prihod iz nadležnog proračuna zafinanciranje redovne djelatnosti proračunskih korisnika </t>
  </si>
  <si>
    <t xml:space="preserve">Prihod iz nadležnog proračuna zafinanciranje redovne djelatnosti za nabavu nefinancijske imovine </t>
  </si>
  <si>
    <t xml:space="preserve">Prihod od prodaje proizvoda i roba te pruženih usluga i prihoda od donacija te povrat po protesnim jamstvima </t>
  </si>
  <si>
    <t xml:space="preserve">Donacije od pravnih i fizičkih osoba izvan općeg proračuna </t>
  </si>
  <si>
    <t>Tekuće donacije</t>
  </si>
  <si>
    <t>Pomoći Pomoći proračunskim korisnicima iz proračuna koji im nije nadležan</t>
  </si>
  <si>
    <t>Kapitalne pomoći proračunskim korisnicima iz proračuna koji im nije nadležan</t>
  </si>
  <si>
    <t xml:space="preserve">08 Rekreacija, kultura i religija </t>
  </si>
  <si>
    <t xml:space="preserve">082 Službe kulture </t>
  </si>
  <si>
    <t>6 Donacije</t>
  </si>
  <si>
    <t>61 Donacije</t>
  </si>
  <si>
    <t>5 Pomoći</t>
  </si>
  <si>
    <t>51 Pomoći</t>
  </si>
  <si>
    <t>Opći prihodi i primici</t>
  </si>
  <si>
    <t xml:space="preserve">Materijalni rashodi </t>
  </si>
  <si>
    <t xml:space="preserve">OPĆINSKA KNJIŽNICA </t>
  </si>
  <si>
    <t>Program 301</t>
  </si>
  <si>
    <t xml:space="preserve"> Financijski rashodi</t>
  </si>
  <si>
    <t xml:space="preserve"> Bankarske usluge i usluge platnog prometa </t>
  </si>
  <si>
    <t xml:space="preserve"> Aktivnost 30102</t>
  </si>
  <si>
    <t>Pomoći</t>
  </si>
  <si>
    <t>Nabava novih knjiga i održavanje postojećih</t>
  </si>
  <si>
    <t xml:space="preserve">Ostali nespomenuti rashodi poslovanja </t>
  </si>
  <si>
    <t>Glava 103</t>
  </si>
  <si>
    <t>4=3/2*100</t>
  </si>
  <si>
    <t xml:space="preserve">OSTVARENJE/IZVRŠENJE 
1.-12.2023. </t>
  </si>
  <si>
    <t>Izvor 1.1.</t>
  </si>
  <si>
    <t>Izvor 5.4.</t>
  </si>
  <si>
    <t>KNJIŽNICA IVAN MATIJ ŠKARIĆ</t>
  </si>
  <si>
    <t>IZVORNI PLAN ILI REBALANS 2024.*</t>
  </si>
  <si>
    <t xml:space="preserve">OSTVARENJE/IZVRŠENJE 
1.-12.2024. </t>
  </si>
  <si>
    <t>TEKUĆI PLAN 2024.*</t>
  </si>
  <si>
    <t xml:space="preserve"> IZVRŠENJE 
1.-12.2024. </t>
  </si>
  <si>
    <t>Izvor 6.2</t>
  </si>
  <si>
    <t>Napomena:  Iznosi u stupcu "OSTVARENJE/IZVRŠENJE 1.-12.2024." preračunavaju se iz kuna u eure prema fiksnom tečaju konverzije (1 EUR=7,53450 kuna) i po pravilima za preračunavanje i zaokruživanje.</t>
  </si>
  <si>
    <t>Napomena : Iznosi u stupcima "OSTVARENJE/IZVRŠENJE 1.-12.2024." i "OSTVARENJE/IZVRŠENJE 1.-6. 2023." iskazuju se na dvije decimale.</t>
  </si>
  <si>
    <t xml:space="preserve">** AKO Opći i Posebni dio polugodišnjeg izvještaja ne sadrži "TEKUĆI PLAN 2024.", "INDEKS"("OSTVARENJE/IZVRŠENJE 1.-6.2023."/"TEKUĆI PLAN 2023.") iskazuje se kao "OSTVARENJE/IZVRŠENJE 1.-12.2024."/"IZVORNI PLAN 2023." ODNOSNO "REBALANS 2023." </t>
  </si>
  <si>
    <t xml:space="preserve">Zatezne kamate </t>
  </si>
  <si>
    <t>7=5/3*100</t>
  </si>
  <si>
    <t>IZVRŠENJE FINANCIJSKOG PLANA PRORAČUNSKOG KORISNIKA DRŽAVNOG PRORAČUNA - Knjižnica Ivan Matij Škarić 
ZA 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</si>
</sst>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7">
    <xf numFmtId="0" fontId="0" fillId="0" borderId="0" xfId="0"/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 applyProtection="1">
      <alignment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3" borderId="3" xfId="0" quotePrefix="1" applyFont="1" applyFill="1" applyBorder="1" applyAlignment="1">
      <alignment horizontal="left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3" fontId="5" fillId="3" borderId="3" xfId="0" applyNumberFormat="1" applyFont="1" applyFill="1" applyBorder="1" applyAlignment="1">
      <alignment horizontal="right"/>
    </xf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1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0" fillId="3" borderId="0" xfId="0" applyFill="1" applyAlignment="1">
      <alignment horizontal="lef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left" vertical="center" wrapText="1"/>
    </xf>
    <xf numFmtId="4" fontId="5" fillId="3" borderId="3" xfId="0" applyNumberFormat="1" applyFont="1" applyFill="1" applyBorder="1" applyAlignment="1">
      <alignment horizontal="right"/>
    </xf>
    <xf numFmtId="1" fontId="15" fillId="2" borderId="3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 indent="1"/>
    </xf>
    <xf numFmtId="1" fontId="3" fillId="2" borderId="1" xfId="0" applyNumberFormat="1" applyFont="1" applyFill="1" applyBorder="1" applyAlignment="1" applyProtection="1">
      <alignment horizontal="left" vertical="center" wrapText="1"/>
    </xf>
    <xf numFmtId="1" fontId="3" fillId="2" borderId="2" xfId="0" applyNumberFormat="1" applyFont="1" applyFill="1" applyBorder="1" applyAlignment="1" applyProtection="1">
      <alignment horizontal="left" vertical="center" wrapText="1"/>
    </xf>
    <xf numFmtId="1" fontId="3" fillId="2" borderId="4" xfId="0" applyNumberFormat="1" applyFont="1" applyFill="1" applyBorder="1" applyAlignment="1" applyProtection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" fontId="9" fillId="2" borderId="3" xfId="0" applyNumberFormat="1" applyFont="1" applyFill="1" applyBorder="1" applyAlignment="1" applyProtection="1">
      <alignment vertical="center" wrapText="1"/>
    </xf>
    <xf numFmtId="4" fontId="6" fillId="3" borderId="3" xfId="0" applyNumberFormat="1" applyFont="1" applyFill="1" applyBorder="1" applyAlignment="1">
      <alignment horizontal="right"/>
    </xf>
    <xf numFmtId="0" fontId="9" fillId="2" borderId="3" xfId="0" quotePrefix="1" applyFont="1" applyFill="1" applyBorder="1" applyAlignment="1">
      <alignment horizontal="left" vertical="center" wrapText="1"/>
    </xf>
    <xf numFmtId="0" fontId="20" fillId="2" borderId="3" xfId="0" quotePrefix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4" fontId="9" fillId="3" borderId="3" xfId="0" applyNumberFormat="1" applyFont="1" applyFill="1" applyBorder="1" applyAlignment="1" applyProtection="1">
      <alignment wrapText="1"/>
    </xf>
    <xf numFmtId="0" fontId="21" fillId="0" borderId="0" xfId="0" applyFont="1"/>
    <xf numFmtId="0" fontId="9" fillId="3" borderId="3" xfId="0" quotePrefix="1" applyNumberFormat="1" applyFont="1" applyFill="1" applyBorder="1" applyAlignment="1" applyProtection="1">
      <alignment horizontal="center" vertical="center" wrapText="1"/>
    </xf>
    <xf numFmtId="0" fontId="23" fillId="3" borderId="3" xfId="0" applyNumberFormat="1" applyFont="1" applyFill="1" applyBorder="1" applyAlignment="1" applyProtection="1">
      <alignment horizontal="center" vertical="center" wrapText="1"/>
    </xf>
    <xf numFmtId="4" fontId="24" fillId="0" borderId="3" xfId="0" applyNumberFormat="1" applyFont="1" applyBorder="1"/>
    <xf numFmtId="4" fontId="9" fillId="2" borderId="3" xfId="0" applyNumberFormat="1" applyFont="1" applyFill="1" applyBorder="1" applyAlignment="1">
      <alignment horizontal="right"/>
    </xf>
    <xf numFmtId="4" fontId="25" fillId="0" borderId="3" xfId="0" applyNumberFormat="1" applyFont="1" applyBorder="1"/>
    <xf numFmtId="4" fontId="7" fillId="2" borderId="3" xfId="0" applyNumberFormat="1" applyFont="1" applyFill="1" applyBorder="1" applyAlignment="1">
      <alignment horizontal="right"/>
    </xf>
    <xf numFmtId="0" fontId="25" fillId="0" borderId="0" xfId="0" applyFont="1"/>
    <xf numFmtId="0" fontId="9" fillId="3" borderId="3" xfId="0" applyNumberFormat="1" applyFont="1" applyFill="1" applyBorder="1" applyAlignment="1" applyProtection="1">
      <alignment horizontal="center" vertical="center" wrapText="1"/>
    </xf>
    <xf numFmtId="0" fontId="25" fillId="0" borderId="3" xfId="0" applyFont="1" applyBorder="1"/>
    <xf numFmtId="4" fontId="9" fillId="2" borderId="3" xfId="0" applyNumberFormat="1" applyFont="1" applyFill="1" applyBorder="1" applyAlignment="1"/>
    <xf numFmtId="4" fontId="9" fillId="2" borderId="4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0" fontId="9" fillId="0" borderId="3" xfId="0" quotePrefix="1" applyNumberFormat="1" applyFont="1" applyFill="1" applyBorder="1" applyAlignment="1" applyProtection="1">
      <alignment horizontal="center" vertical="center" wrapText="1"/>
    </xf>
    <xf numFmtId="0" fontId="23" fillId="0" borderId="3" xfId="0" quotePrefix="1" applyNumberFormat="1" applyFont="1" applyFill="1" applyBorder="1" applyAlignment="1" applyProtection="1">
      <alignment horizontal="center" vertical="center" wrapText="1"/>
    </xf>
    <xf numFmtId="1" fontId="23" fillId="2" borderId="3" xfId="0" applyNumberFormat="1" applyFont="1" applyFill="1" applyBorder="1" applyAlignment="1" applyProtection="1">
      <alignment horizontal="center" vertical="center" wrapText="1"/>
    </xf>
    <xf numFmtId="0" fontId="23" fillId="2" borderId="3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/>
    <xf numFmtId="4" fontId="9" fillId="0" borderId="3" xfId="0" applyNumberFormat="1" applyFont="1" applyFill="1" applyBorder="1" applyAlignment="1">
      <alignment horizontal="right"/>
    </xf>
    <xf numFmtId="4" fontId="9" fillId="3" borderId="0" xfId="0" applyNumberFormat="1" applyFont="1" applyFill="1"/>
    <xf numFmtId="4" fontId="9" fillId="3" borderId="3" xfId="0" applyNumberFormat="1" applyFont="1" applyFill="1" applyBorder="1" applyAlignment="1">
      <alignment horizontal="right"/>
    </xf>
    <xf numFmtId="4" fontId="9" fillId="0" borderId="6" xfId="0" applyNumberFormat="1" applyFont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 applyProtection="1">
      <alignment horizontal="right" wrapText="1"/>
    </xf>
    <xf numFmtId="4" fontId="9" fillId="0" borderId="3" xfId="0" applyNumberFormat="1" applyFont="1" applyBorder="1" applyAlignment="1">
      <alignment horizontal="right"/>
    </xf>
    <xf numFmtId="4" fontId="9" fillId="3" borderId="3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9" fillId="0" borderId="1" xfId="0" quotePrefix="1" applyFont="1" applyFill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left" vertical="center" wrapText="1"/>
    </xf>
    <xf numFmtId="1" fontId="6" fillId="2" borderId="4" xfId="0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horizontal="center"/>
    </xf>
    <xf numFmtId="4" fontId="9" fillId="0" borderId="3" xfId="0" applyNumberFormat="1" applyFont="1" applyBorder="1"/>
    <xf numFmtId="4" fontId="7" fillId="0" borderId="3" xfId="0" applyNumberFormat="1" applyFont="1" applyBorder="1"/>
    <xf numFmtId="4" fontId="26" fillId="0" borderId="3" xfId="0" applyNumberFormat="1" applyFont="1" applyBorder="1"/>
    <xf numFmtId="0" fontId="27" fillId="0" borderId="0" xfId="0" applyFont="1" applyAlignment="1">
      <alignment vertical="top" wrapText="1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5"/>
  <sheetViews>
    <sheetView workbookViewId="0">
      <selection activeCell="B2" sqref="B2"/>
    </sheetView>
  </sheetViews>
  <sheetFormatPr defaultRowHeight="14.4" x14ac:dyDescent="0.3"/>
  <cols>
    <col min="6" max="10" width="25.33203125" customWidth="1"/>
    <col min="11" max="12" width="15.6640625" customWidth="1"/>
    <col min="13" max="13" width="25.33203125" customWidth="1"/>
  </cols>
  <sheetData>
    <row r="1" spans="2:13" ht="42" customHeight="1" x14ac:dyDescent="0.3">
      <c r="B1" s="117" t="s">
        <v>106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29"/>
    </row>
    <row r="2" spans="2:13" ht="18" customHeight="1" x14ac:dyDescent="0.3">
      <c r="B2" s="3"/>
      <c r="C2" s="3"/>
      <c r="D2" s="3"/>
      <c r="E2" s="3"/>
      <c r="F2" s="3"/>
      <c r="G2" s="16"/>
      <c r="H2" s="3"/>
      <c r="I2" s="16"/>
      <c r="J2" s="3"/>
      <c r="K2" s="3"/>
      <c r="L2" s="16"/>
      <c r="M2" s="3"/>
    </row>
    <row r="3" spans="2:13" ht="15.75" customHeight="1" x14ac:dyDescent="0.3">
      <c r="B3" s="117" t="s">
        <v>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28"/>
    </row>
    <row r="4" spans="2:13" ht="17.399999999999999" x14ac:dyDescent="0.3">
      <c r="B4" s="3"/>
      <c r="C4" s="3"/>
      <c r="D4" s="3"/>
      <c r="E4" s="3"/>
      <c r="F4" s="3"/>
      <c r="G4" s="16"/>
      <c r="H4" s="3"/>
      <c r="I4" s="16"/>
      <c r="J4" s="3"/>
      <c r="K4" s="3"/>
      <c r="L4" s="16"/>
      <c r="M4" s="4"/>
    </row>
    <row r="5" spans="2:13" ht="18" customHeight="1" x14ac:dyDescent="0.3">
      <c r="B5" s="117" t="s">
        <v>36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27"/>
    </row>
    <row r="6" spans="2:13" ht="18" customHeight="1" x14ac:dyDescent="0.3">
      <c r="B6" s="45"/>
      <c r="C6" s="45"/>
      <c r="D6" s="45"/>
      <c r="E6" s="45"/>
      <c r="F6" s="45"/>
      <c r="G6" s="45"/>
      <c r="H6" s="45"/>
      <c r="I6" s="71"/>
      <c r="J6" s="45"/>
      <c r="K6" s="45"/>
      <c r="L6" s="45"/>
      <c r="M6" s="27"/>
    </row>
    <row r="7" spans="2:13" ht="18" customHeight="1" x14ac:dyDescent="0.3">
      <c r="B7" s="107" t="s">
        <v>44</v>
      </c>
      <c r="C7" s="107"/>
      <c r="D7" s="107"/>
      <c r="E7" s="107"/>
      <c r="F7" s="107"/>
      <c r="G7" s="5"/>
      <c r="H7" s="6"/>
      <c r="I7" s="6"/>
      <c r="J7" s="6"/>
      <c r="K7" s="33"/>
      <c r="L7" s="33"/>
    </row>
    <row r="8" spans="2:13" ht="26.4" x14ac:dyDescent="0.3">
      <c r="B8" s="110" t="s">
        <v>7</v>
      </c>
      <c r="C8" s="110"/>
      <c r="D8" s="110"/>
      <c r="E8" s="110"/>
      <c r="F8" s="110"/>
      <c r="G8" s="93" t="s">
        <v>92</v>
      </c>
      <c r="H8" s="93" t="s">
        <v>96</v>
      </c>
      <c r="I8" s="93" t="s">
        <v>98</v>
      </c>
      <c r="J8" s="93" t="s">
        <v>97</v>
      </c>
      <c r="K8" s="93" t="s">
        <v>19</v>
      </c>
      <c r="L8" s="93" t="s">
        <v>34</v>
      </c>
    </row>
    <row r="9" spans="2:13" x14ac:dyDescent="0.3">
      <c r="B9" s="124">
        <v>1</v>
      </c>
      <c r="C9" s="124"/>
      <c r="D9" s="124"/>
      <c r="E9" s="124"/>
      <c r="F9" s="125"/>
      <c r="G9" s="94">
        <v>2</v>
      </c>
      <c r="H9" s="95">
        <v>3</v>
      </c>
      <c r="I9" s="95">
        <v>4</v>
      </c>
      <c r="J9" s="96">
        <v>5</v>
      </c>
      <c r="K9" s="96" t="s">
        <v>26</v>
      </c>
      <c r="L9" s="96" t="s">
        <v>105</v>
      </c>
    </row>
    <row r="10" spans="2:13" x14ac:dyDescent="0.3">
      <c r="B10" s="108" t="s">
        <v>21</v>
      </c>
      <c r="C10" s="109"/>
      <c r="D10" s="109"/>
      <c r="E10" s="109"/>
      <c r="F10" s="122"/>
      <c r="G10" s="97">
        <v>20614.09</v>
      </c>
      <c r="H10" s="98">
        <v>17000</v>
      </c>
      <c r="I10" s="98">
        <v>0</v>
      </c>
      <c r="J10" s="97">
        <v>22362.65</v>
      </c>
      <c r="K10" s="98">
        <f>J10/G10*100</f>
        <v>108.48235357466665</v>
      </c>
      <c r="L10" s="98">
        <f>J10/H10*100</f>
        <v>131.54499999999999</v>
      </c>
    </row>
    <row r="11" spans="2:13" x14ac:dyDescent="0.3">
      <c r="B11" s="123" t="s">
        <v>20</v>
      </c>
      <c r="C11" s="122"/>
      <c r="D11" s="122"/>
      <c r="E11" s="122"/>
      <c r="F11" s="122"/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</row>
    <row r="12" spans="2:13" x14ac:dyDescent="0.3">
      <c r="B12" s="119" t="s">
        <v>0</v>
      </c>
      <c r="C12" s="120"/>
      <c r="D12" s="120"/>
      <c r="E12" s="120"/>
      <c r="F12" s="121"/>
      <c r="G12" s="99">
        <v>20614.09</v>
      </c>
      <c r="H12" s="100">
        <f>H13+H14</f>
        <v>17000</v>
      </c>
      <c r="I12" s="100">
        <v>0</v>
      </c>
      <c r="J12" s="99">
        <v>22362.65</v>
      </c>
      <c r="K12" s="100">
        <f>J12/G12*100</f>
        <v>108.48235357466665</v>
      </c>
      <c r="L12" s="100">
        <f>J12/H12*100</f>
        <v>131.54499999999999</v>
      </c>
    </row>
    <row r="13" spans="2:13" x14ac:dyDescent="0.3">
      <c r="B13" s="129" t="s">
        <v>22</v>
      </c>
      <c r="C13" s="109"/>
      <c r="D13" s="109"/>
      <c r="E13" s="109"/>
      <c r="F13" s="109"/>
      <c r="G13" s="101">
        <v>10374.58</v>
      </c>
      <c r="H13" s="98">
        <v>11100</v>
      </c>
      <c r="I13" s="102">
        <v>0</v>
      </c>
      <c r="J13" s="101">
        <v>11612.68</v>
      </c>
      <c r="K13" s="103">
        <f>J13/G13*100</f>
        <v>111.93397708630133</v>
      </c>
      <c r="L13" s="103">
        <f>J13/H13*100</f>
        <v>104.61873873873874</v>
      </c>
    </row>
    <row r="14" spans="2:13" x14ac:dyDescent="0.3">
      <c r="B14" s="127" t="s">
        <v>23</v>
      </c>
      <c r="C14" s="122"/>
      <c r="D14" s="122"/>
      <c r="E14" s="122"/>
      <c r="F14" s="122"/>
      <c r="G14" s="104">
        <v>8241.75</v>
      </c>
      <c r="H14" s="104">
        <v>5900</v>
      </c>
      <c r="I14" s="104">
        <v>0</v>
      </c>
      <c r="J14" s="104">
        <v>12723.56</v>
      </c>
      <c r="K14" s="103">
        <f>J14/G14*100</f>
        <v>154.3793490460157</v>
      </c>
      <c r="L14" s="103">
        <f>J14/H14*100</f>
        <v>215.65355932203389</v>
      </c>
    </row>
    <row r="15" spans="2:13" x14ac:dyDescent="0.3">
      <c r="B15" s="20" t="s">
        <v>1</v>
      </c>
      <c r="C15" s="21"/>
      <c r="D15" s="21"/>
      <c r="E15" s="21"/>
      <c r="F15" s="21"/>
      <c r="G15" s="100">
        <f>G14+G13</f>
        <v>18616.330000000002</v>
      </c>
      <c r="H15" s="100">
        <v>17000</v>
      </c>
      <c r="I15" s="100">
        <v>0</v>
      </c>
      <c r="J15" s="100">
        <f>J14+J13</f>
        <v>24336.239999999998</v>
      </c>
      <c r="K15" s="100">
        <f>J15/G15*100</f>
        <v>130.72522887164118</v>
      </c>
      <c r="L15" s="100">
        <f>J15/H15*100</f>
        <v>143.15435294117646</v>
      </c>
    </row>
    <row r="16" spans="2:13" x14ac:dyDescent="0.3">
      <c r="B16" s="128" t="s">
        <v>2</v>
      </c>
      <c r="C16" s="120"/>
      <c r="D16" s="120"/>
      <c r="E16" s="120"/>
      <c r="F16" s="120"/>
      <c r="G16" s="105">
        <f>G10-G15</f>
        <v>1997.7599999999984</v>
      </c>
      <c r="H16" s="105">
        <v>0</v>
      </c>
      <c r="I16" s="105">
        <v>0</v>
      </c>
      <c r="J16" s="105">
        <f>J10-J15</f>
        <v>-1973.5899999999965</v>
      </c>
      <c r="K16" s="105">
        <v>0</v>
      </c>
      <c r="L16" s="105">
        <v>0</v>
      </c>
    </row>
    <row r="17" spans="1:49" ht="17.399999999999999" x14ac:dyDescent="0.3">
      <c r="B17" s="16"/>
      <c r="C17" s="15"/>
      <c r="D17" s="15"/>
      <c r="E17" s="15"/>
      <c r="F17" s="15"/>
      <c r="G17" s="78"/>
      <c r="H17" s="55"/>
      <c r="I17" s="55"/>
      <c r="J17" s="15"/>
      <c r="K17" s="1"/>
      <c r="L17" s="1"/>
      <c r="M17" s="1"/>
    </row>
    <row r="18" spans="1:49" ht="18" customHeight="1" x14ac:dyDescent="0.3">
      <c r="B18" s="107" t="s">
        <v>41</v>
      </c>
      <c r="C18" s="107"/>
      <c r="D18" s="107"/>
      <c r="E18" s="107"/>
      <c r="F18" s="107"/>
      <c r="G18" s="15"/>
      <c r="H18" s="55"/>
      <c r="I18" s="55"/>
      <c r="J18" s="7"/>
      <c r="K18" s="1"/>
      <c r="L18" s="1"/>
      <c r="M18" s="1"/>
    </row>
    <row r="19" spans="1:49" ht="26.4" x14ac:dyDescent="0.3">
      <c r="B19" s="110" t="s">
        <v>7</v>
      </c>
      <c r="C19" s="110"/>
      <c r="D19" s="110"/>
      <c r="E19" s="110"/>
      <c r="F19" s="110"/>
      <c r="G19" s="31" t="s">
        <v>92</v>
      </c>
      <c r="H19" s="31" t="s">
        <v>96</v>
      </c>
      <c r="I19" s="31" t="s">
        <v>98</v>
      </c>
      <c r="J19" s="31" t="s">
        <v>97</v>
      </c>
      <c r="K19" s="2" t="s">
        <v>19</v>
      </c>
      <c r="L19" s="2" t="s">
        <v>34</v>
      </c>
    </row>
    <row r="20" spans="1:49" x14ac:dyDescent="0.3">
      <c r="B20" s="111">
        <v>1</v>
      </c>
      <c r="C20" s="112"/>
      <c r="D20" s="112"/>
      <c r="E20" s="112"/>
      <c r="F20" s="112"/>
      <c r="G20" s="37">
        <v>2</v>
      </c>
      <c r="H20" s="59">
        <v>3</v>
      </c>
      <c r="I20" s="59">
        <v>4</v>
      </c>
      <c r="J20" s="36">
        <v>5</v>
      </c>
      <c r="K20" s="36" t="s">
        <v>26</v>
      </c>
      <c r="L20" s="36" t="s">
        <v>27</v>
      </c>
    </row>
    <row r="21" spans="1:49" ht="15.75" customHeight="1" x14ac:dyDescent="0.3">
      <c r="B21" s="108" t="s">
        <v>24</v>
      </c>
      <c r="C21" s="113"/>
      <c r="D21" s="113"/>
      <c r="E21" s="113"/>
      <c r="F21" s="113"/>
      <c r="G21" s="32"/>
      <c r="H21" s="54"/>
      <c r="I21" s="54"/>
      <c r="J21" s="19"/>
      <c r="K21" s="19"/>
      <c r="L21" s="19"/>
    </row>
    <row r="22" spans="1:49" x14ac:dyDescent="0.3">
      <c r="B22" s="108" t="s">
        <v>25</v>
      </c>
      <c r="C22" s="109"/>
      <c r="D22" s="109"/>
      <c r="E22" s="109"/>
      <c r="F22" s="109"/>
      <c r="G22" s="30"/>
      <c r="H22" s="54"/>
      <c r="I22" s="54"/>
      <c r="J22" s="19"/>
      <c r="K22" s="19"/>
      <c r="L22" s="19"/>
    </row>
    <row r="23" spans="1:49" ht="15" customHeight="1" x14ac:dyDescent="0.3">
      <c r="B23" s="114" t="s">
        <v>35</v>
      </c>
      <c r="C23" s="115"/>
      <c r="D23" s="115"/>
      <c r="E23" s="115"/>
      <c r="F23" s="116"/>
      <c r="G23" s="39"/>
      <c r="H23" s="56"/>
      <c r="I23" s="56"/>
      <c r="J23" s="40"/>
      <c r="K23" s="40"/>
      <c r="L23" s="40"/>
    </row>
    <row r="24" spans="1:49" s="41" customFormat="1" ht="15" customHeight="1" x14ac:dyDescent="0.3">
      <c r="A24"/>
      <c r="B24" s="108" t="s">
        <v>13</v>
      </c>
      <c r="C24" s="109"/>
      <c r="D24" s="109"/>
      <c r="E24" s="109"/>
      <c r="F24" s="109"/>
      <c r="G24" s="30"/>
      <c r="H24" s="54"/>
      <c r="I24" s="54"/>
      <c r="J24" s="19"/>
      <c r="K24" s="19"/>
      <c r="L24" s="19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1" customFormat="1" ht="15" customHeight="1" x14ac:dyDescent="0.3">
      <c r="A25"/>
      <c r="B25" s="108" t="s">
        <v>40</v>
      </c>
      <c r="C25" s="109"/>
      <c r="D25" s="109"/>
      <c r="E25" s="109"/>
      <c r="F25" s="109"/>
      <c r="G25" s="30"/>
      <c r="H25" s="54"/>
      <c r="I25" s="54"/>
      <c r="J25" s="19"/>
      <c r="K25" s="19"/>
      <c r="L25" s="19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50" customFormat="1" x14ac:dyDescent="0.3">
      <c r="A26" s="48"/>
      <c r="B26" s="114" t="s">
        <v>42</v>
      </c>
      <c r="C26" s="115"/>
      <c r="D26" s="115"/>
      <c r="E26" s="115"/>
      <c r="F26" s="116"/>
      <c r="G26" s="39"/>
      <c r="H26" s="57"/>
      <c r="I26" s="57"/>
      <c r="J26" s="49"/>
      <c r="K26" s="49"/>
      <c r="L26" s="4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</row>
    <row r="27" spans="1:49" ht="15.6" x14ac:dyDescent="0.3">
      <c r="B27" s="126" t="s">
        <v>43</v>
      </c>
      <c r="C27" s="126"/>
      <c r="D27" s="126"/>
      <c r="E27" s="126"/>
      <c r="F27" s="126"/>
      <c r="G27" s="79">
        <v>1997.76</v>
      </c>
      <c r="H27" s="58"/>
      <c r="I27" s="58"/>
      <c r="J27" s="73">
        <v>-1973.59</v>
      </c>
      <c r="K27" s="42"/>
      <c r="L27" s="42"/>
    </row>
    <row r="29" spans="1:49" x14ac:dyDescent="0.3">
      <c r="B29" s="34"/>
      <c r="C29" s="34"/>
      <c r="D29" s="34"/>
      <c r="E29" s="34"/>
      <c r="F29" s="34"/>
      <c r="G29" s="34"/>
      <c r="H29" s="34"/>
      <c r="I29" s="38"/>
      <c r="J29" s="34"/>
      <c r="K29" s="34"/>
      <c r="L29" s="38"/>
    </row>
    <row r="30" spans="1:49" x14ac:dyDescent="0.3">
      <c r="B30" s="106" t="s">
        <v>101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</row>
    <row r="31" spans="1:49" ht="15" customHeight="1" x14ac:dyDescent="0.3">
      <c r="B31" s="106" t="s">
        <v>102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  <row r="32" spans="1:49" ht="15" customHeight="1" x14ac:dyDescent="0.3">
      <c r="B32" s="106" t="s">
        <v>38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6"/>
    </row>
    <row r="33" spans="2:12" ht="36.75" customHeight="1" x14ac:dyDescent="0.3"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</row>
    <row r="34" spans="2:12" ht="15" customHeight="1" x14ac:dyDescent="0.3">
      <c r="B34" s="118" t="s">
        <v>103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</row>
    <row r="35" spans="2:12" x14ac:dyDescent="0.3"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</row>
  </sheetData>
  <mergeCells count="26">
    <mergeCell ref="B5:L5"/>
    <mergeCell ref="B3:L3"/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5"/>
  <sheetViews>
    <sheetView topLeftCell="A25" zoomScale="90" zoomScaleNormal="90" workbookViewId="0">
      <selection activeCell="G20" sqref="G20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11.44140625" customWidth="1"/>
    <col min="5" max="5" width="8.44140625" customWidth="1"/>
    <col min="6" max="6" width="44.6640625" customWidth="1"/>
    <col min="7" max="10" width="25.33203125" customWidth="1"/>
    <col min="11" max="12" width="15.6640625" customWidth="1"/>
  </cols>
  <sheetData>
    <row r="1" spans="2:12" ht="17.399999999999999" x14ac:dyDescent="0.3">
      <c r="B1" s="3"/>
      <c r="C1" s="3"/>
      <c r="D1" s="3"/>
      <c r="E1" s="16"/>
      <c r="F1" s="3"/>
      <c r="G1" s="3"/>
      <c r="H1" s="3"/>
      <c r="I1" s="16"/>
      <c r="J1" s="3"/>
      <c r="K1" s="3"/>
      <c r="L1" s="16"/>
    </row>
    <row r="2" spans="2:12" ht="15.75" customHeight="1" x14ac:dyDescent="0.3">
      <c r="B2" s="117" t="s">
        <v>9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2:12" ht="17.399999999999999" x14ac:dyDescent="0.3">
      <c r="B3" s="3"/>
      <c r="C3" s="3"/>
      <c r="D3" s="3"/>
      <c r="E3" s="16"/>
      <c r="F3" s="3"/>
      <c r="G3" s="3"/>
      <c r="H3" s="3"/>
      <c r="I3" s="16"/>
      <c r="J3" s="4"/>
      <c r="K3" s="4"/>
      <c r="L3" s="4"/>
    </row>
    <row r="4" spans="2:12" ht="15.75" customHeight="1" x14ac:dyDescent="0.3">
      <c r="B4" s="117" t="s">
        <v>37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2:12" ht="17.399999999999999" x14ac:dyDescent="0.3">
      <c r="B5" s="3"/>
      <c r="C5" s="3"/>
      <c r="D5" s="3"/>
      <c r="E5" s="16"/>
      <c r="F5" s="3"/>
      <c r="G5" s="3"/>
      <c r="H5" s="3"/>
      <c r="I5" s="16"/>
      <c r="J5" s="4"/>
      <c r="K5" s="4"/>
      <c r="L5" s="4"/>
    </row>
    <row r="6" spans="2:12" ht="15.75" customHeight="1" x14ac:dyDescent="0.3">
      <c r="B6" s="117" t="s">
        <v>28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2:12" ht="17.399999999999999" x14ac:dyDescent="0.3">
      <c r="B7" s="3"/>
      <c r="C7" s="3"/>
      <c r="D7" s="3"/>
      <c r="E7" s="16"/>
      <c r="F7" s="3"/>
      <c r="G7" s="3"/>
      <c r="H7" s="3"/>
      <c r="I7" s="16"/>
      <c r="J7" s="4"/>
      <c r="K7" s="4"/>
      <c r="L7" s="4"/>
    </row>
    <row r="8" spans="2:12" ht="45" customHeight="1" x14ac:dyDescent="0.3">
      <c r="B8" s="133" t="s">
        <v>7</v>
      </c>
      <c r="C8" s="134"/>
      <c r="D8" s="134"/>
      <c r="E8" s="134"/>
      <c r="F8" s="135"/>
      <c r="G8" s="81" t="s">
        <v>92</v>
      </c>
      <c r="H8" s="81" t="s">
        <v>96</v>
      </c>
      <c r="I8" s="81" t="s">
        <v>98</v>
      </c>
      <c r="J8" s="81" t="s">
        <v>97</v>
      </c>
      <c r="K8" s="88" t="s">
        <v>19</v>
      </c>
      <c r="L8" s="88" t="s">
        <v>34</v>
      </c>
    </row>
    <row r="9" spans="2:12" x14ac:dyDescent="0.3">
      <c r="B9" s="130">
        <v>1</v>
      </c>
      <c r="C9" s="131"/>
      <c r="D9" s="131"/>
      <c r="E9" s="131"/>
      <c r="F9" s="132"/>
      <c r="G9" s="82">
        <v>2</v>
      </c>
      <c r="H9" s="82">
        <v>3</v>
      </c>
      <c r="I9" s="82">
        <v>4</v>
      </c>
      <c r="J9" s="82">
        <v>5</v>
      </c>
      <c r="K9" s="82" t="s">
        <v>26</v>
      </c>
      <c r="L9" s="82" t="s">
        <v>105</v>
      </c>
    </row>
    <row r="10" spans="2:12" x14ac:dyDescent="0.3">
      <c r="B10" s="8"/>
      <c r="C10" s="8"/>
      <c r="D10" s="8"/>
      <c r="E10" s="8"/>
      <c r="F10" s="8" t="s">
        <v>33</v>
      </c>
      <c r="G10" s="86"/>
      <c r="H10" s="86"/>
      <c r="I10" s="86"/>
      <c r="J10" s="85"/>
      <c r="K10" s="85"/>
      <c r="L10" s="89"/>
    </row>
    <row r="11" spans="2:12" x14ac:dyDescent="0.3">
      <c r="B11" s="8">
        <v>6</v>
      </c>
      <c r="C11" s="8"/>
      <c r="D11" s="8"/>
      <c r="E11" s="8"/>
      <c r="F11" s="8" t="s">
        <v>3</v>
      </c>
      <c r="G11" s="90">
        <f>G12+G15+G21</f>
        <v>20614.09</v>
      </c>
      <c r="H11" s="90">
        <f>H12+H15+H18+H21</f>
        <v>17000</v>
      </c>
      <c r="I11" s="90">
        <v>0</v>
      </c>
      <c r="J11" s="90">
        <f>J12+J15+J21</f>
        <v>22362.65</v>
      </c>
      <c r="K11" s="83">
        <f>J11/G11*100</f>
        <v>108.48235357466665</v>
      </c>
      <c r="L11" s="83">
        <f>J11/H11*100</f>
        <v>131.54499999999999</v>
      </c>
    </row>
    <row r="12" spans="2:12" ht="26.4" x14ac:dyDescent="0.3">
      <c r="B12" s="8"/>
      <c r="C12" s="8">
        <v>63</v>
      </c>
      <c r="D12" s="8"/>
      <c r="E12" s="8"/>
      <c r="F12" s="8" t="s">
        <v>11</v>
      </c>
      <c r="G12" s="83">
        <v>9436.4599999999991</v>
      </c>
      <c r="H12" s="84">
        <v>5200</v>
      </c>
      <c r="I12" s="84">
        <v>0</v>
      </c>
      <c r="J12" s="83">
        <f>J13</f>
        <v>9700</v>
      </c>
      <c r="K12" s="83">
        <f>J12/G12*100</f>
        <v>102.79278458235399</v>
      </c>
      <c r="L12" s="83">
        <f>J12/H12*100</f>
        <v>186.53846153846155</v>
      </c>
    </row>
    <row r="13" spans="2:12" ht="26.4" x14ac:dyDescent="0.3">
      <c r="B13" s="9"/>
      <c r="C13" s="9"/>
      <c r="D13" s="9">
        <v>636</v>
      </c>
      <c r="E13" s="9"/>
      <c r="F13" s="26" t="s">
        <v>72</v>
      </c>
      <c r="G13" s="85">
        <v>9436.4599999999991</v>
      </c>
      <c r="H13" s="86">
        <v>0</v>
      </c>
      <c r="I13" s="86">
        <v>0</v>
      </c>
      <c r="J13" s="85">
        <f>J14</f>
        <v>9700</v>
      </c>
      <c r="K13" s="85">
        <f>J13/G13*100</f>
        <v>102.79278458235399</v>
      </c>
      <c r="L13" s="85">
        <v>0</v>
      </c>
    </row>
    <row r="14" spans="2:12" ht="26.4" x14ac:dyDescent="0.3">
      <c r="B14" s="9"/>
      <c r="C14" s="9"/>
      <c r="D14" s="9"/>
      <c r="E14" s="9">
        <v>6362</v>
      </c>
      <c r="F14" s="26" t="s">
        <v>73</v>
      </c>
      <c r="G14" s="85">
        <v>9436.4599999999991</v>
      </c>
      <c r="H14" s="86">
        <v>0</v>
      </c>
      <c r="I14" s="86">
        <v>0</v>
      </c>
      <c r="J14" s="85">
        <v>9700</v>
      </c>
      <c r="K14" s="85">
        <f>J14/G14*100</f>
        <v>102.79278458235399</v>
      </c>
      <c r="L14" s="85">
        <v>0</v>
      </c>
    </row>
    <row r="15" spans="2:12" x14ac:dyDescent="0.3">
      <c r="B15" s="18"/>
      <c r="C15" s="18">
        <v>64</v>
      </c>
      <c r="D15" s="75"/>
      <c r="E15" s="75"/>
      <c r="F15" s="8" t="s">
        <v>62</v>
      </c>
      <c r="G15" s="83">
        <v>0.01</v>
      </c>
      <c r="H15" s="84">
        <v>0</v>
      </c>
      <c r="I15" s="84">
        <v>0</v>
      </c>
      <c r="J15" s="83">
        <v>0</v>
      </c>
      <c r="K15" s="83">
        <f>0</f>
        <v>0</v>
      </c>
      <c r="L15" s="83">
        <v>0</v>
      </c>
    </row>
    <row r="16" spans="2:12" x14ac:dyDescent="0.3">
      <c r="B16" s="9"/>
      <c r="C16" s="18"/>
      <c r="D16" s="9">
        <v>641</v>
      </c>
      <c r="E16" s="10"/>
      <c r="F16" s="13" t="s">
        <v>63</v>
      </c>
      <c r="G16" s="85">
        <v>0.01</v>
      </c>
      <c r="H16" s="86">
        <v>0</v>
      </c>
      <c r="I16" s="86">
        <v>0</v>
      </c>
      <c r="J16" s="85">
        <v>0</v>
      </c>
      <c r="K16" s="85">
        <v>0</v>
      </c>
      <c r="L16" s="85">
        <v>0</v>
      </c>
    </row>
    <row r="17" spans="2:12" x14ac:dyDescent="0.3">
      <c r="B17" s="9"/>
      <c r="C17" s="18"/>
      <c r="D17" s="10"/>
      <c r="E17" s="10">
        <v>6614</v>
      </c>
      <c r="F17" s="13" t="s">
        <v>64</v>
      </c>
      <c r="G17" s="85">
        <v>0.01</v>
      </c>
      <c r="H17" s="86">
        <v>0</v>
      </c>
      <c r="I17" s="86">
        <v>0</v>
      </c>
      <c r="J17" s="85">
        <v>0</v>
      </c>
      <c r="K17" s="85">
        <v>0</v>
      </c>
      <c r="L17" s="85">
        <v>0</v>
      </c>
    </row>
    <row r="18" spans="2:12" ht="39.6" x14ac:dyDescent="0.3">
      <c r="B18" s="18"/>
      <c r="C18" s="18">
        <v>66</v>
      </c>
      <c r="D18" s="75"/>
      <c r="E18" s="75"/>
      <c r="F18" s="8" t="s">
        <v>69</v>
      </c>
      <c r="G18" s="83">
        <v>0</v>
      </c>
      <c r="H18" s="84">
        <v>100</v>
      </c>
      <c r="I18" s="84">
        <v>0</v>
      </c>
      <c r="J18" s="83">
        <v>0</v>
      </c>
      <c r="K18" s="83">
        <v>0</v>
      </c>
      <c r="L18" s="83">
        <v>0</v>
      </c>
    </row>
    <row r="19" spans="2:12" ht="26.4" x14ac:dyDescent="0.3">
      <c r="B19" s="9"/>
      <c r="C19" s="18"/>
      <c r="D19" s="9">
        <v>663</v>
      </c>
      <c r="E19" s="10"/>
      <c r="F19" s="13" t="s">
        <v>70</v>
      </c>
      <c r="G19" s="85">
        <v>0</v>
      </c>
      <c r="H19" s="86">
        <v>0</v>
      </c>
      <c r="I19" s="86">
        <v>0</v>
      </c>
      <c r="J19" s="85">
        <v>0</v>
      </c>
      <c r="K19" s="85">
        <v>0</v>
      </c>
      <c r="L19" s="85">
        <v>0</v>
      </c>
    </row>
    <row r="20" spans="2:12" x14ac:dyDescent="0.3">
      <c r="B20" s="9"/>
      <c r="C20" s="18"/>
      <c r="D20" s="10"/>
      <c r="E20" s="10">
        <v>6631</v>
      </c>
      <c r="F20" s="13" t="s">
        <v>71</v>
      </c>
      <c r="G20" s="85">
        <v>0</v>
      </c>
      <c r="H20" s="86">
        <v>0</v>
      </c>
      <c r="I20" s="86">
        <v>0</v>
      </c>
      <c r="J20" s="85">
        <v>0</v>
      </c>
      <c r="K20" s="85">
        <v>0</v>
      </c>
      <c r="L20" s="85">
        <v>0</v>
      </c>
    </row>
    <row r="21" spans="2:12" ht="30.75" customHeight="1" x14ac:dyDescent="0.3">
      <c r="B21" s="18"/>
      <c r="C21" s="18">
        <v>67</v>
      </c>
      <c r="D21" s="75"/>
      <c r="E21" s="75"/>
      <c r="F21" s="74" t="s">
        <v>65</v>
      </c>
      <c r="G21" s="83">
        <f>G22</f>
        <v>11177.62</v>
      </c>
      <c r="H21" s="84">
        <v>11700</v>
      </c>
      <c r="I21" s="84">
        <v>0</v>
      </c>
      <c r="J21" s="83">
        <f>J22</f>
        <v>12662.65</v>
      </c>
      <c r="K21" s="83">
        <f>J21/G21*100</f>
        <v>113.28574419241303</v>
      </c>
      <c r="L21" s="83">
        <f>J21/H21*100</f>
        <v>108.22777777777776</v>
      </c>
    </row>
    <row r="22" spans="2:12" ht="26.4" x14ac:dyDescent="0.3">
      <c r="B22" s="9"/>
      <c r="C22" s="9"/>
      <c r="D22" s="9">
        <v>671</v>
      </c>
      <c r="E22" s="9"/>
      <c r="F22" s="26" t="s">
        <v>67</v>
      </c>
      <c r="G22" s="85">
        <f>G23+G24</f>
        <v>11177.62</v>
      </c>
      <c r="H22" s="86">
        <v>0</v>
      </c>
      <c r="I22" s="86">
        <v>0</v>
      </c>
      <c r="J22" s="85">
        <f>J23+J24</f>
        <v>12662.65</v>
      </c>
      <c r="K22" s="85">
        <f>J22/G22*100</f>
        <v>113.28574419241303</v>
      </c>
      <c r="L22" s="85">
        <v>0</v>
      </c>
    </row>
    <row r="23" spans="2:12" ht="26.4" x14ac:dyDescent="0.3">
      <c r="B23" s="9"/>
      <c r="C23" s="9"/>
      <c r="D23" s="9"/>
      <c r="E23" s="9">
        <v>6711</v>
      </c>
      <c r="F23" s="26" t="s">
        <v>66</v>
      </c>
      <c r="G23" s="85">
        <v>10514.02</v>
      </c>
      <c r="H23" s="86">
        <v>0</v>
      </c>
      <c r="I23" s="86">
        <v>0</v>
      </c>
      <c r="J23" s="85">
        <v>11762.65</v>
      </c>
      <c r="K23" s="85">
        <f>J23/G23*100</f>
        <v>111.87585718878222</v>
      </c>
      <c r="L23" s="85">
        <v>0</v>
      </c>
    </row>
    <row r="24" spans="2:12" ht="26.4" x14ac:dyDescent="0.3">
      <c r="B24" s="9"/>
      <c r="C24" s="9"/>
      <c r="D24" s="9"/>
      <c r="E24" s="9">
        <v>6712</v>
      </c>
      <c r="F24" s="26" t="s">
        <v>68</v>
      </c>
      <c r="G24" s="85">
        <v>663.6</v>
      </c>
      <c r="H24" s="86">
        <v>0</v>
      </c>
      <c r="I24" s="86">
        <v>0</v>
      </c>
      <c r="J24" s="85">
        <v>900</v>
      </c>
      <c r="K24" s="85">
        <f>J24/G24*100</f>
        <v>135.62386980108499</v>
      </c>
      <c r="L24" s="85">
        <v>0</v>
      </c>
    </row>
    <row r="26" spans="2:12" ht="17.399999999999999" x14ac:dyDescent="0.3">
      <c r="B26" s="3"/>
      <c r="C26" s="3"/>
      <c r="D26" s="3"/>
      <c r="E26" s="16"/>
      <c r="F26" s="3"/>
      <c r="G26" s="3"/>
      <c r="H26" s="3"/>
      <c r="I26" s="16"/>
      <c r="J26" s="4"/>
      <c r="K26" s="4"/>
      <c r="L26" s="4"/>
    </row>
    <row r="27" spans="2:12" ht="36.75" customHeight="1" x14ac:dyDescent="0.3">
      <c r="B27" s="133" t="s">
        <v>7</v>
      </c>
      <c r="C27" s="134"/>
      <c r="D27" s="134"/>
      <c r="E27" s="134"/>
      <c r="F27" s="135"/>
      <c r="G27" s="81" t="s">
        <v>92</v>
      </c>
      <c r="H27" s="81" t="s">
        <v>96</v>
      </c>
      <c r="I27" s="77" t="s">
        <v>98</v>
      </c>
      <c r="J27" s="77" t="s">
        <v>97</v>
      </c>
      <c r="K27" s="40" t="s">
        <v>19</v>
      </c>
      <c r="L27" s="40" t="s">
        <v>34</v>
      </c>
    </row>
    <row r="28" spans="2:12" x14ac:dyDescent="0.3">
      <c r="B28" s="130">
        <v>1</v>
      </c>
      <c r="C28" s="131"/>
      <c r="D28" s="131"/>
      <c r="E28" s="131"/>
      <c r="F28" s="132"/>
      <c r="G28" s="82">
        <v>2</v>
      </c>
      <c r="H28" s="82">
        <v>3</v>
      </c>
      <c r="I28" s="43">
        <v>4</v>
      </c>
      <c r="J28" s="43">
        <v>5</v>
      </c>
      <c r="K28" s="43" t="s">
        <v>26</v>
      </c>
      <c r="L28" s="43" t="s">
        <v>105</v>
      </c>
    </row>
    <row r="29" spans="2:12" x14ac:dyDescent="0.3">
      <c r="B29" s="8"/>
      <c r="C29" s="8"/>
      <c r="D29" s="8"/>
      <c r="E29" s="8"/>
      <c r="F29" s="8" t="s">
        <v>32</v>
      </c>
      <c r="G29" s="83">
        <f>G30+G45</f>
        <v>18616.330000000002</v>
      </c>
      <c r="H29" s="84">
        <f>H45+H40+H30</f>
        <v>17000</v>
      </c>
      <c r="I29" s="62">
        <v>0</v>
      </c>
      <c r="J29" s="63">
        <f>J30+J45</f>
        <v>24336.239999999998</v>
      </c>
      <c r="K29" s="63">
        <f t="shared" ref="K29:K37" si="0">J29/G29*100</f>
        <v>130.72522887164118</v>
      </c>
      <c r="L29" s="63">
        <f>J29/H29*100</f>
        <v>143.15435294117646</v>
      </c>
    </row>
    <row r="30" spans="2:12" x14ac:dyDescent="0.3">
      <c r="B30" s="8">
        <v>3</v>
      </c>
      <c r="C30" s="8"/>
      <c r="D30" s="8"/>
      <c r="E30" s="8"/>
      <c r="F30" s="8" t="s">
        <v>4</v>
      </c>
      <c r="G30" s="83">
        <f>G31+G40</f>
        <v>10374.58</v>
      </c>
      <c r="H30" s="84">
        <v>10865</v>
      </c>
      <c r="I30" s="62">
        <v>0</v>
      </c>
      <c r="J30" s="63">
        <f>J31+J34+J40</f>
        <v>11612.68</v>
      </c>
      <c r="K30" s="63">
        <f t="shared" si="0"/>
        <v>111.93397708630133</v>
      </c>
      <c r="L30" s="63">
        <f>J30/H30*100</f>
        <v>106.88154624942476</v>
      </c>
    </row>
    <row r="31" spans="2:12" x14ac:dyDescent="0.3">
      <c r="B31" s="8"/>
      <c r="C31" s="8">
        <v>32</v>
      </c>
      <c r="D31" s="8"/>
      <c r="E31" s="8"/>
      <c r="F31" s="8" t="s">
        <v>10</v>
      </c>
      <c r="G31" s="83">
        <f>G32+G34+G38</f>
        <v>10126.1</v>
      </c>
      <c r="H31" s="84">
        <v>0</v>
      </c>
      <c r="I31" s="62">
        <v>0</v>
      </c>
      <c r="J31" s="63">
        <f>J32</f>
        <v>75.599999999999994</v>
      </c>
      <c r="K31" s="63">
        <f t="shared" si="0"/>
        <v>0.74658555613711097</v>
      </c>
      <c r="L31" s="63">
        <v>0</v>
      </c>
    </row>
    <row r="32" spans="2:12" x14ac:dyDescent="0.3">
      <c r="B32" s="9"/>
      <c r="C32" s="9"/>
      <c r="D32" s="9">
        <v>322</v>
      </c>
      <c r="E32" s="9"/>
      <c r="F32" s="9" t="s">
        <v>46</v>
      </c>
      <c r="G32" s="85">
        <v>317</v>
      </c>
      <c r="H32" s="86">
        <v>0</v>
      </c>
      <c r="I32" s="60">
        <v>0</v>
      </c>
      <c r="J32" s="61">
        <v>75.599999999999994</v>
      </c>
      <c r="K32" s="61">
        <f t="shared" si="0"/>
        <v>23.848580441640376</v>
      </c>
      <c r="L32" s="61">
        <v>0</v>
      </c>
    </row>
    <row r="33" spans="2:12" x14ac:dyDescent="0.3">
      <c r="B33" s="9"/>
      <c r="C33" s="18"/>
      <c r="D33" s="9"/>
      <c r="E33" s="9">
        <v>3221</v>
      </c>
      <c r="F33" s="26" t="s">
        <v>47</v>
      </c>
      <c r="G33" s="85">
        <v>317</v>
      </c>
      <c r="H33" s="86">
        <v>0</v>
      </c>
      <c r="I33" s="60">
        <v>0</v>
      </c>
      <c r="J33" s="61">
        <v>75.599999999999994</v>
      </c>
      <c r="K33" s="61">
        <f t="shared" si="0"/>
        <v>23.848580441640376</v>
      </c>
      <c r="L33" s="60">
        <v>0</v>
      </c>
    </row>
    <row r="34" spans="2:12" x14ac:dyDescent="0.3">
      <c r="B34" s="9"/>
      <c r="C34" s="18"/>
      <c r="D34" s="9">
        <v>323</v>
      </c>
      <c r="E34" s="9" t="s">
        <v>45</v>
      </c>
      <c r="F34" s="26" t="s">
        <v>48</v>
      </c>
      <c r="G34" s="85">
        <v>9744.4</v>
      </c>
      <c r="H34" s="86">
        <v>0</v>
      </c>
      <c r="I34" s="60">
        <v>0</v>
      </c>
      <c r="J34" s="61">
        <f>J35+J36+J37</f>
        <v>11261.37</v>
      </c>
      <c r="K34" s="61">
        <f t="shared" si="0"/>
        <v>115.56760806206643</v>
      </c>
      <c r="L34" s="61">
        <v>0</v>
      </c>
    </row>
    <row r="35" spans="2:12" x14ac:dyDescent="0.3">
      <c r="B35" s="8"/>
      <c r="C35" s="13" t="s">
        <v>45</v>
      </c>
      <c r="D35" s="13"/>
      <c r="E35" s="13">
        <v>3231</v>
      </c>
      <c r="F35" s="13" t="s">
        <v>61</v>
      </c>
      <c r="G35" s="85">
        <v>592.6</v>
      </c>
      <c r="H35" s="86">
        <v>0</v>
      </c>
      <c r="I35" s="60">
        <v>0</v>
      </c>
      <c r="J35" s="61">
        <v>550.15</v>
      </c>
      <c r="K35" s="61">
        <f t="shared" si="0"/>
        <v>92.836652041849462</v>
      </c>
      <c r="L35" s="61">
        <v>0</v>
      </c>
    </row>
    <row r="36" spans="2:12" x14ac:dyDescent="0.3">
      <c r="B36" s="8"/>
      <c r="C36" s="13" t="s">
        <v>45</v>
      </c>
      <c r="D36" s="13"/>
      <c r="E36" s="13">
        <v>3237</v>
      </c>
      <c r="F36" s="13" t="s">
        <v>60</v>
      </c>
      <c r="G36" s="85">
        <v>7438.04</v>
      </c>
      <c r="H36" s="86">
        <v>0</v>
      </c>
      <c r="I36" s="60">
        <v>0</v>
      </c>
      <c r="J36" s="61">
        <v>8999.1200000000008</v>
      </c>
      <c r="K36" s="61">
        <f t="shared" si="0"/>
        <v>120.98778710520514</v>
      </c>
      <c r="L36" s="61">
        <v>0</v>
      </c>
    </row>
    <row r="37" spans="2:12" x14ac:dyDescent="0.3">
      <c r="B37" s="9"/>
      <c r="C37" s="9"/>
      <c r="D37" s="9" t="s">
        <v>45</v>
      </c>
      <c r="E37" s="9">
        <v>3238</v>
      </c>
      <c r="F37" s="9" t="s">
        <v>59</v>
      </c>
      <c r="G37" s="85">
        <v>1713.76</v>
      </c>
      <c r="H37" s="86">
        <v>0</v>
      </c>
      <c r="I37" s="60">
        <v>0</v>
      </c>
      <c r="J37" s="61">
        <v>1712.1</v>
      </c>
      <c r="K37" s="61">
        <f t="shared" si="0"/>
        <v>99.903136962001668</v>
      </c>
      <c r="L37" s="61">
        <v>0</v>
      </c>
    </row>
    <row r="38" spans="2:12" x14ac:dyDescent="0.3">
      <c r="B38" s="9"/>
      <c r="C38" s="9"/>
      <c r="D38" s="9">
        <v>329</v>
      </c>
      <c r="E38" s="9"/>
      <c r="F38" s="9" t="s">
        <v>89</v>
      </c>
      <c r="G38" s="85">
        <v>64.7</v>
      </c>
      <c r="H38" s="86">
        <v>0</v>
      </c>
      <c r="I38" s="60">
        <v>0</v>
      </c>
      <c r="J38" s="61">
        <v>0</v>
      </c>
      <c r="K38" s="61">
        <v>0</v>
      </c>
      <c r="L38" s="61">
        <v>0</v>
      </c>
    </row>
    <row r="39" spans="2:12" x14ac:dyDescent="0.3">
      <c r="B39" s="9"/>
      <c r="C39" s="9"/>
      <c r="D39" s="9"/>
      <c r="E39" s="9">
        <v>3299</v>
      </c>
      <c r="F39" s="9" t="s">
        <v>89</v>
      </c>
      <c r="G39" s="85">
        <v>64.7</v>
      </c>
      <c r="H39" s="86">
        <v>0</v>
      </c>
      <c r="I39" s="60">
        <v>0</v>
      </c>
      <c r="J39" s="61">
        <v>0</v>
      </c>
      <c r="K39" s="61">
        <v>0</v>
      </c>
      <c r="L39" s="61">
        <v>0</v>
      </c>
    </row>
    <row r="40" spans="2:12" x14ac:dyDescent="0.3">
      <c r="B40" s="18"/>
      <c r="C40" s="18">
        <v>34</v>
      </c>
      <c r="D40" s="18"/>
      <c r="E40" s="18" t="s">
        <v>45</v>
      </c>
      <c r="F40" s="74" t="s">
        <v>51</v>
      </c>
      <c r="G40" s="83">
        <v>248.48</v>
      </c>
      <c r="H40" s="84">
        <v>235</v>
      </c>
      <c r="I40" s="62">
        <v>0</v>
      </c>
      <c r="J40" s="63">
        <f>J41</f>
        <v>275.70999999999998</v>
      </c>
      <c r="K40" s="63">
        <f>J40/G40*100</f>
        <v>110.95862846104313</v>
      </c>
      <c r="L40" s="63">
        <f>J40/H40*100</f>
        <v>117.32340425531913</v>
      </c>
    </row>
    <row r="41" spans="2:12" x14ac:dyDescent="0.3">
      <c r="B41" s="8"/>
      <c r="C41" s="13" t="s">
        <v>45</v>
      </c>
      <c r="D41" s="13">
        <v>343</v>
      </c>
      <c r="E41" s="13"/>
      <c r="F41" s="13" t="s">
        <v>49</v>
      </c>
      <c r="G41" s="85">
        <v>248.48</v>
      </c>
      <c r="H41" s="86">
        <v>0</v>
      </c>
      <c r="I41" s="60">
        <v>0</v>
      </c>
      <c r="J41" s="61">
        <f>J42+J43</f>
        <v>275.70999999999998</v>
      </c>
      <c r="K41" s="61">
        <f>J41/G41*100</f>
        <v>110.95862846104313</v>
      </c>
      <c r="L41" s="61">
        <v>0</v>
      </c>
    </row>
    <row r="42" spans="2:12" x14ac:dyDescent="0.3">
      <c r="B42" s="9"/>
      <c r="C42" s="9"/>
      <c r="D42" s="9" t="s">
        <v>45</v>
      </c>
      <c r="E42" s="9">
        <v>3431</v>
      </c>
      <c r="F42" s="9" t="s">
        <v>50</v>
      </c>
      <c r="G42" s="85">
        <v>248.48</v>
      </c>
      <c r="H42" s="86">
        <v>0</v>
      </c>
      <c r="I42" s="60">
        <v>0</v>
      </c>
      <c r="J42" s="61">
        <v>272.02</v>
      </c>
      <c r="K42" s="61">
        <f>J42/G42*100</f>
        <v>109.47359948486799</v>
      </c>
      <c r="L42" s="61">
        <v>0</v>
      </c>
    </row>
    <row r="43" spans="2:12" x14ac:dyDescent="0.3">
      <c r="B43" s="9"/>
      <c r="C43" s="9"/>
      <c r="D43" s="9"/>
      <c r="E43" s="9">
        <v>3433</v>
      </c>
      <c r="F43" s="9" t="s">
        <v>104</v>
      </c>
      <c r="G43" s="85">
        <v>0</v>
      </c>
      <c r="H43" s="86">
        <v>0</v>
      </c>
      <c r="I43" s="60">
        <v>0</v>
      </c>
      <c r="J43" s="61">
        <v>3.69</v>
      </c>
      <c r="K43" s="61">
        <v>0</v>
      </c>
      <c r="L43" s="61">
        <v>0</v>
      </c>
    </row>
    <row r="44" spans="2:12" x14ac:dyDescent="0.3">
      <c r="B44" s="9"/>
      <c r="C44" s="9"/>
      <c r="D44" s="10"/>
      <c r="E44" s="10"/>
      <c r="F44" s="10"/>
      <c r="G44" s="85" t="s">
        <v>45</v>
      </c>
      <c r="H44" s="86"/>
      <c r="I44" s="60"/>
      <c r="J44" s="61"/>
      <c r="K44" s="61"/>
      <c r="L44" s="61"/>
    </row>
    <row r="45" spans="2:12" x14ac:dyDescent="0.3">
      <c r="B45" s="11">
        <v>4</v>
      </c>
      <c r="C45" s="12"/>
      <c r="D45" s="12"/>
      <c r="E45" s="12"/>
      <c r="F45" s="17" t="s">
        <v>5</v>
      </c>
      <c r="G45" s="83">
        <v>8241.75</v>
      </c>
      <c r="H45" s="84">
        <v>5900</v>
      </c>
      <c r="I45" s="62">
        <v>0</v>
      </c>
      <c r="J45" s="63">
        <f>J46</f>
        <v>12723.56</v>
      </c>
      <c r="K45" s="63">
        <f>J45/G45*100</f>
        <v>154.3793490460157</v>
      </c>
      <c r="L45" s="63">
        <f>J45/H45*100</f>
        <v>215.65355932203389</v>
      </c>
    </row>
    <row r="46" spans="2:12" ht="26.4" x14ac:dyDescent="0.3">
      <c r="B46" s="8"/>
      <c r="C46" s="8">
        <v>42</v>
      </c>
      <c r="D46" s="8"/>
      <c r="E46" s="8"/>
      <c r="F46" s="17" t="s">
        <v>6</v>
      </c>
      <c r="G46" s="83">
        <f>G47+G49</f>
        <v>8241.75</v>
      </c>
      <c r="H46" s="84">
        <v>0</v>
      </c>
      <c r="I46" s="62">
        <v>0</v>
      </c>
      <c r="J46" s="63">
        <f>J47+J49</f>
        <v>12723.56</v>
      </c>
      <c r="K46" s="63">
        <f>J46/G46*100</f>
        <v>154.3793490460157</v>
      </c>
      <c r="L46" s="63">
        <v>0</v>
      </c>
    </row>
    <row r="47" spans="2:12" x14ac:dyDescent="0.3">
      <c r="B47" s="13"/>
      <c r="C47" s="13"/>
      <c r="D47" s="9">
        <v>422</v>
      </c>
      <c r="E47" s="9"/>
      <c r="F47" s="9" t="s">
        <v>55</v>
      </c>
      <c r="G47" s="85">
        <v>237.35</v>
      </c>
      <c r="H47" s="86">
        <v>0</v>
      </c>
      <c r="I47" s="60">
        <v>0</v>
      </c>
      <c r="J47" s="61">
        <v>0</v>
      </c>
      <c r="K47" s="61">
        <v>0</v>
      </c>
      <c r="L47" s="61">
        <v>0</v>
      </c>
    </row>
    <row r="48" spans="2:12" x14ac:dyDescent="0.3">
      <c r="B48" s="13"/>
      <c r="C48" s="13" t="s">
        <v>12</v>
      </c>
      <c r="D48" s="9"/>
      <c r="E48" s="9">
        <v>4221</v>
      </c>
      <c r="F48" s="9" t="s">
        <v>56</v>
      </c>
      <c r="G48" s="85">
        <v>237.35</v>
      </c>
      <c r="H48" s="86">
        <v>0</v>
      </c>
      <c r="I48" s="60">
        <v>0</v>
      </c>
      <c r="J48" s="61">
        <v>0</v>
      </c>
      <c r="K48" s="61">
        <v>0</v>
      </c>
      <c r="L48" s="61">
        <v>0</v>
      </c>
    </row>
    <row r="49" spans="2:12" x14ac:dyDescent="0.3">
      <c r="B49" s="13"/>
      <c r="C49" s="13"/>
      <c r="D49" s="9">
        <v>424</v>
      </c>
      <c r="E49" s="9"/>
      <c r="F49" s="9" t="s">
        <v>57</v>
      </c>
      <c r="G49" s="85">
        <v>8004.4</v>
      </c>
      <c r="H49" s="86">
        <v>0</v>
      </c>
      <c r="I49" s="60">
        <v>0</v>
      </c>
      <c r="J49" s="61">
        <v>12723.56</v>
      </c>
      <c r="K49" s="61">
        <f>J49/G49*100</f>
        <v>158.95707360951477</v>
      </c>
      <c r="L49" s="61">
        <v>0</v>
      </c>
    </row>
    <row r="50" spans="2:12" x14ac:dyDescent="0.3">
      <c r="B50" s="13"/>
      <c r="C50" s="13" t="s">
        <v>12</v>
      </c>
      <c r="D50" s="9"/>
      <c r="E50" s="9">
        <v>4241</v>
      </c>
      <c r="F50" s="9" t="s">
        <v>58</v>
      </c>
      <c r="G50" s="85">
        <v>8004.4</v>
      </c>
      <c r="H50" s="86">
        <v>0</v>
      </c>
      <c r="I50" s="60">
        <v>0</v>
      </c>
      <c r="J50" s="61">
        <v>12723.56</v>
      </c>
      <c r="K50" s="61">
        <f>J50/G50*100</f>
        <v>158.95707360951477</v>
      </c>
      <c r="L50" s="61">
        <v>0</v>
      </c>
    </row>
    <row r="51" spans="2:12" x14ac:dyDescent="0.3">
      <c r="G51" s="87"/>
      <c r="H51" s="87"/>
    </row>
    <row r="52" spans="2:12" x14ac:dyDescent="0.3">
      <c r="H52" s="80"/>
    </row>
    <row r="53" spans="2:12" ht="15" customHeight="1" x14ac:dyDescent="0.3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2:12" x14ac:dyDescent="0.3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2:12" ht="4.5" customHeight="1" x14ac:dyDescent="0.3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</sheetData>
  <mergeCells count="7">
    <mergeCell ref="B2:L2"/>
    <mergeCell ref="B4:L4"/>
    <mergeCell ref="B6:L6"/>
    <mergeCell ref="B28:F28"/>
    <mergeCell ref="B9:F9"/>
    <mergeCell ref="B27:F27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"/>
  <sheetViews>
    <sheetView topLeftCell="A7" workbookViewId="0">
      <selection activeCell="E21" sqref="E21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3"/>
      <c r="C1" s="3"/>
      <c r="D1" s="3"/>
      <c r="E1" s="16"/>
      <c r="F1" s="4"/>
      <c r="G1" s="4"/>
      <c r="H1" s="4"/>
    </row>
    <row r="2" spans="2:8" ht="15.75" customHeight="1" x14ac:dyDescent="0.3">
      <c r="B2" s="117" t="s">
        <v>29</v>
      </c>
      <c r="C2" s="117"/>
      <c r="D2" s="117"/>
      <c r="E2" s="117"/>
      <c r="F2" s="117"/>
      <c r="G2" s="117"/>
      <c r="H2" s="117"/>
    </row>
    <row r="3" spans="2:8" ht="17.399999999999999" x14ac:dyDescent="0.3">
      <c r="B3" s="3"/>
      <c r="C3" s="3"/>
      <c r="D3" s="3"/>
      <c r="E3" s="16"/>
      <c r="F3" s="4"/>
      <c r="G3" s="4"/>
      <c r="H3" s="4"/>
    </row>
    <row r="4" spans="2:8" ht="33.75" customHeight="1" x14ac:dyDescent="0.3">
      <c r="B4" s="40" t="s">
        <v>7</v>
      </c>
      <c r="C4" s="77" t="s">
        <v>92</v>
      </c>
      <c r="D4" s="77" t="s">
        <v>96</v>
      </c>
      <c r="E4" s="77" t="s">
        <v>98</v>
      </c>
      <c r="F4" s="77" t="s">
        <v>97</v>
      </c>
      <c r="G4" s="40" t="s">
        <v>19</v>
      </c>
      <c r="H4" s="40" t="s">
        <v>34</v>
      </c>
    </row>
    <row r="5" spans="2:8" x14ac:dyDescent="0.3">
      <c r="B5" s="40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26</v>
      </c>
      <c r="H5" s="43" t="s">
        <v>105</v>
      </c>
    </row>
    <row r="6" spans="2:8" x14ac:dyDescent="0.3">
      <c r="B6" s="8" t="s">
        <v>31</v>
      </c>
      <c r="C6" s="72">
        <f>C7+C13</f>
        <v>20614.080000000002</v>
      </c>
      <c r="D6" s="72">
        <f>D7+D10+D13+D16</f>
        <v>17000</v>
      </c>
      <c r="E6" s="72">
        <v>0</v>
      </c>
      <c r="F6" s="72">
        <f>F7+F13</f>
        <v>22362.65</v>
      </c>
      <c r="G6" s="143">
        <f>F6/C6*100</f>
        <v>108.48240620003415</v>
      </c>
      <c r="H6" s="143">
        <f>F6/D6*100</f>
        <v>131.54499999999999</v>
      </c>
    </row>
    <row r="7" spans="2:8" x14ac:dyDescent="0.3">
      <c r="B7" s="8" t="s">
        <v>14</v>
      </c>
      <c r="C7" s="143">
        <v>11177.62</v>
      </c>
      <c r="D7" s="84">
        <f>D8</f>
        <v>11700</v>
      </c>
      <c r="E7" s="84">
        <v>0</v>
      </c>
      <c r="F7" s="143">
        <f>F8</f>
        <v>12662.65</v>
      </c>
      <c r="G7" s="143">
        <f>F7/C7*100</f>
        <v>113.28574419241303</v>
      </c>
      <c r="H7" s="143">
        <f>F7/D7*100</f>
        <v>108.22777777777776</v>
      </c>
    </row>
    <row r="8" spans="2:8" x14ac:dyDescent="0.3">
      <c r="B8" s="23" t="s">
        <v>15</v>
      </c>
      <c r="C8" s="144">
        <v>11177.62</v>
      </c>
      <c r="D8" s="86">
        <v>11700</v>
      </c>
      <c r="E8" s="86">
        <v>0</v>
      </c>
      <c r="F8" s="144">
        <v>12662.65</v>
      </c>
      <c r="G8" s="144">
        <f>F8/C8*100</f>
        <v>113.28574419241303</v>
      </c>
      <c r="H8" s="144">
        <f>F8/D8*100</f>
        <v>108.22777777777776</v>
      </c>
    </row>
    <row r="9" spans="2:8" x14ac:dyDescent="0.3">
      <c r="B9" s="24" t="s">
        <v>16</v>
      </c>
      <c r="C9" s="144"/>
      <c r="D9" s="86"/>
      <c r="E9" s="86" t="s">
        <v>45</v>
      </c>
      <c r="F9" s="144"/>
      <c r="G9" s="144"/>
      <c r="H9" s="144"/>
    </row>
    <row r="10" spans="2:8" x14ac:dyDescent="0.3">
      <c r="B10" s="8" t="s">
        <v>17</v>
      </c>
      <c r="C10" s="143">
        <v>0.01</v>
      </c>
      <c r="D10" s="84">
        <v>0</v>
      </c>
      <c r="E10" s="84">
        <v>0</v>
      </c>
      <c r="F10" s="143">
        <v>0</v>
      </c>
      <c r="G10" s="143">
        <v>0</v>
      </c>
      <c r="H10" s="143">
        <v>0</v>
      </c>
    </row>
    <row r="11" spans="2:8" x14ac:dyDescent="0.3">
      <c r="B11" s="25" t="s">
        <v>18</v>
      </c>
      <c r="C11" s="144">
        <v>0.01</v>
      </c>
      <c r="D11" s="86">
        <v>0</v>
      </c>
      <c r="E11" s="86">
        <v>0</v>
      </c>
      <c r="F11" s="144">
        <v>0</v>
      </c>
      <c r="G11" s="144">
        <v>0</v>
      </c>
      <c r="H11" s="144">
        <v>0</v>
      </c>
    </row>
    <row r="12" spans="2:8" x14ac:dyDescent="0.3">
      <c r="B12" s="13" t="s">
        <v>12</v>
      </c>
      <c r="C12" s="144"/>
      <c r="D12" s="86"/>
      <c r="E12" s="86" t="s">
        <v>45</v>
      </c>
      <c r="F12" s="144"/>
      <c r="G12" s="144"/>
      <c r="H12" s="144"/>
    </row>
    <row r="13" spans="2:8" x14ac:dyDescent="0.3">
      <c r="B13" s="8" t="s">
        <v>78</v>
      </c>
      <c r="C13" s="143">
        <v>9436.4599999999991</v>
      </c>
      <c r="D13" s="84">
        <f>D14</f>
        <v>5200</v>
      </c>
      <c r="E13" s="84">
        <v>0</v>
      </c>
      <c r="F13" s="143">
        <v>9700</v>
      </c>
      <c r="G13" s="143">
        <f>F13/C13*100</f>
        <v>102.79278458235399</v>
      </c>
      <c r="H13" s="143">
        <f>F13/D13*100</f>
        <v>186.53846153846155</v>
      </c>
    </row>
    <row r="14" spans="2:8" x14ac:dyDescent="0.3">
      <c r="B14" s="65" t="s">
        <v>79</v>
      </c>
      <c r="C14" s="144">
        <v>9436.4599999999991</v>
      </c>
      <c r="D14" s="86">
        <v>5200</v>
      </c>
      <c r="E14" s="86">
        <v>0</v>
      </c>
      <c r="F14" s="144">
        <v>9700</v>
      </c>
      <c r="G14" s="144">
        <f>F14/C14*100</f>
        <v>102.79278458235399</v>
      </c>
      <c r="H14" s="144">
        <f>F14/D14*100</f>
        <v>186.53846153846155</v>
      </c>
    </row>
    <row r="15" spans="2:8" x14ac:dyDescent="0.3">
      <c r="B15" s="13" t="s">
        <v>12</v>
      </c>
      <c r="C15" s="144"/>
      <c r="D15" s="86"/>
      <c r="E15" s="86" t="s">
        <v>45</v>
      </c>
      <c r="F15" s="144"/>
      <c r="G15" s="144"/>
      <c r="H15" s="144"/>
    </row>
    <row r="16" spans="2:8" x14ac:dyDescent="0.3">
      <c r="B16" s="8" t="s">
        <v>76</v>
      </c>
      <c r="C16" s="143">
        <v>0</v>
      </c>
      <c r="D16" s="84">
        <f>D17</f>
        <v>100</v>
      </c>
      <c r="E16" s="84">
        <v>0</v>
      </c>
      <c r="F16" s="143">
        <v>0</v>
      </c>
      <c r="G16" s="143">
        <v>0</v>
      </c>
      <c r="H16" s="143">
        <v>0</v>
      </c>
    </row>
    <row r="17" spans="2:8" x14ac:dyDescent="0.3">
      <c r="B17" s="25" t="s">
        <v>77</v>
      </c>
      <c r="C17" s="144">
        <v>0</v>
      </c>
      <c r="D17" s="86">
        <v>100</v>
      </c>
      <c r="E17" s="86">
        <v>0</v>
      </c>
      <c r="F17" s="144">
        <v>0</v>
      </c>
      <c r="G17" s="144">
        <v>0</v>
      </c>
      <c r="H17" s="144">
        <v>0</v>
      </c>
    </row>
    <row r="18" spans="2:8" x14ac:dyDescent="0.3">
      <c r="B18" s="13" t="s">
        <v>12</v>
      </c>
      <c r="C18" s="144"/>
      <c r="D18" s="86"/>
      <c r="E18" s="86"/>
      <c r="F18" s="144"/>
      <c r="G18" s="144"/>
      <c r="H18" s="144"/>
    </row>
    <row r="19" spans="2:8" ht="15.75" customHeight="1" x14ac:dyDescent="0.3">
      <c r="B19" s="8" t="s">
        <v>32</v>
      </c>
      <c r="C19" s="143">
        <f>C20+C23+C26</f>
        <v>18616.330000000002</v>
      </c>
      <c r="D19" s="84">
        <f>D20+D23+D26+D29</f>
        <v>17000</v>
      </c>
      <c r="E19" s="84">
        <v>0</v>
      </c>
      <c r="F19" s="143">
        <f>F20+F23+F26</f>
        <v>24336.239999999998</v>
      </c>
      <c r="G19" s="144">
        <f>F19/C19*100</f>
        <v>130.72522887164118</v>
      </c>
      <c r="H19" s="143">
        <f>F19/D19*100</f>
        <v>143.15435294117646</v>
      </c>
    </row>
    <row r="20" spans="2:8" ht="15.75" customHeight="1" x14ac:dyDescent="0.3">
      <c r="B20" s="8" t="s">
        <v>14</v>
      </c>
      <c r="C20" s="143">
        <v>11275.52</v>
      </c>
      <c r="D20" s="84">
        <f>D21</f>
        <v>11700</v>
      </c>
      <c r="E20" s="84">
        <v>0</v>
      </c>
      <c r="F20" s="143">
        <f>F21</f>
        <v>12547.53</v>
      </c>
      <c r="G20" s="143">
        <f>F20/C20*100</f>
        <v>111.28116485980249</v>
      </c>
      <c r="H20" s="143">
        <f>F20/D20*100</f>
        <v>107.24384615384616</v>
      </c>
    </row>
    <row r="21" spans="2:8" x14ac:dyDescent="0.3">
      <c r="B21" s="23" t="s">
        <v>15</v>
      </c>
      <c r="C21" s="144">
        <v>11275.52</v>
      </c>
      <c r="D21" s="86">
        <v>11700</v>
      </c>
      <c r="E21" s="86">
        <v>0</v>
      </c>
      <c r="F21" s="144">
        <v>12547.53</v>
      </c>
      <c r="G21" s="144">
        <f>F21/C21*100</f>
        <v>111.28116485980249</v>
      </c>
      <c r="H21" s="144">
        <f>F21/D21*100</f>
        <v>107.24384615384616</v>
      </c>
    </row>
    <row r="22" spans="2:8" x14ac:dyDescent="0.3">
      <c r="B22" s="24" t="s">
        <v>16</v>
      </c>
      <c r="C22" s="144"/>
      <c r="D22" s="86"/>
      <c r="E22" s="86"/>
      <c r="F22" s="144"/>
      <c r="G22" s="144"/>
      <c r="H22" s="144"/>
    </row>
    <row r="23" spans="2:8" x14ac:dyDescent="0.3">
      <c r="B23" s="8" t="s">
        <v>17</v>
      </c>
      <c r="C23" s="143">
        <v>0.01</v>
      </c>
      <c r="D23" s="84">
        <v>0</v>
      </c>
      <c r="E23" s="84">
        <v>0</v>
      </c>
      <c r="F23" s="143">
        <v>0</v>
      </c>
      <c r="G23" s="143">
        <v>0</v>
      </c>
      <c r="H23" s="143">
        <v>0</v>
      </c>
    </row>
    <row r="24" spans="2:8" x14ac:dyDescent="0.3">
      <c r="B24" s="25" t="s">
        <v>18</v>
      </c>
      <c r="C24" s="144">
        <v>0.01</v>
      </c>
      <c r="D24" s="86">
        <v>0</v>
      </c>
      <c r="E24" s="86">
        <v>0</v>
      </c>
      <c r="F24" s="144">
        <v>0</v>
      </c>
      <c r="G24" s="144">
        <v>0</v>
      </c>
      <c r="H24" s="144">
        <v>0</v>
      </c>
    </row>
    <row r="25" spans="2:8" x14ac:dyDescent="0.3">
      <c r="B25" s="13" t="s">
        <v>12</v>
      </c>
      <c r="C25" s="144"/>
      <c r="D25" s="86"/>
      <c r="E25" s="86"/>
      <c r="F25" s="144"/>
      <c r="G25" s="144"/>
      <c r="H25" s="144"/>
    </row>
    <row r="26" spans="2:8" x14ac:dyDescent="0.3">
      <c r="B26" s="8" t="s">
        <v>78</v>
      </c>
      <c r="C26" s="143">
        <v>7340.8</v>
      </c>
      <c r="D26" s="84">
        <f>D27</f>
        <v>5200</v>
      </c>
      <c r="E26" s="84">
        <v>0</v>
      </c>
      <c r="F26" s="143">
        <f>F27</f>
        <v>11788.71</v>
      </c>
      <c r="G26" s="143">
        <f>F26/C26*100</f>
        <v>160.59162489102005</v>
      </c>
      <c r="H26" s="143">
        <f>F26/D26*100</f>
        <v>226.70596153846154</v>
      </c>
    </row>
    <row r="27" spans="2:8" x14ac:dyDescent="0.3">
      <c r="B27" s="65" t="s">
        <v>79</v>
      </c>
      <c r="C27" s="144">
        <v>7340.8</v>
      </c>
      <c r="D27" s="86">
        <v>5200</v>
      </c>
      <c r="E27" s="86">
        <v>0</v>
      </c>
      <c r="F27" s="144">
        <v>11788.71</v>
      </c>
      <c r="G27" s="144">
        <f>F27/C27*100</f>
        <v>160.59162489102005</v>
      </c>
      <c r="H27" s="144">
        <f>F27/D27*100</f>
        <v>226.70596153846154</v>
      </c>
    </row>
    <row r="28" spans="2:8" x14ac:dyDescent="0.3">
      <c r="B28" s="13" t="s">
        <v>12</v>
      </c>
      <c r="C28" s="144"/>
      <c r="D28" s="86"/>
      <c r="E28" s="86"/>
      <c r="F28" s="144"/>
      <c r="G28" s="144"/>
      <c r="H28" s="144"/>
    </row>
    <row r="29" spans="2:8" x14ac:dyDescent="0.3">
      <c r="B29" s="8" t="s">
        <v>76</v>
      </c>
      <c r="C29" s="143">
        <v>0</v>
      </c>
      <c r="D29" s="84">
        <f>D30</f>
        <v>100</v>
      </c>
      <c r="E29" s="84">
        <v>0</v>
      </c>
      <c r="F29" s="143">
        <v>0</v>
      </c>
      <c r="G29" s="143">
        <v>0</v>
      </c>
      <c r="H29" s="143">
        <v>0</v>
      </c>
    </row>
    <row r="30" spans="2:8" x14ac:dyDescent="0.3">
      <c r="B30" s="25" t="s">
        <v>77</v>
      </c>
      <c r="C30" s="144">
        <v>0</v>
      </c>
      <c r="D30" s="86">
        <v>100</v>
      </c>
      <c r="E30" s="86">
        <v>0</v>
      </c>
      <c r="F30" s="144">
        <v>0</v>
      </c>
      <c r="G30" s="144">
        <v>0</v>
      </c>
      <c r="H30" s="144">
        <v>0</v>
      </c>
    </row>
    <row r="31" spans="2:8" x14ac:dyDescent="0.3">
      <c r="B31" s="13" t="s">
        <v>12</v>
      </c>
      <c r="C31" s="86"/>
      <c r="D31" s="86"/>
      <c r="E31" s="86"/>
      <c r="F31" s="144"/>
      <c r="G31" s="145"/>
      <c r="H31" s="144"/>
    </row>
    <row r="32" spans="2:8" x14ac:dyDescent="0.3">
      <c r="C32" s="87"/>
      <c r="D32" s="87"/>
      <c r="E32" s="87"/>
      <c r="F32" s="87"/>
      <c r="G32" s="87"/>
      <c r="H32" s="87"/>
    </row>
    <row r="33" spans="2:11" ht="15" customHeight="1" x14ac:dyDescent="0.3">
      <c r="B33" s="35"/>
      <c r="C33" s="146"/>
      <c r="D33" s="146"/>
      <c r="E33" s="146"/>
      <c r="F33" s="146"/>
      <c r="G33" s="146"/>
      <c r="H33" s="146"/>
      <c r="I33" s="35"/>
      <c r="J33" s="35"/>
      <c r="K33" s="35"/>
    </row>
    <row r="34" spans="2:11" x14ac:dyDescent="0.3"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2:11" x14ac:dyDescent="0.3">
      <c r="B35" s="35"/>
      <c r="C35" s="35"/>
      <c r="D35" s="35"/>
      <c r="E35" s="35"/>
      <c r="F35" s="35"/>
      <c r="G35" s="35"/>
      <c r="H35" s="35"/>
      <c r="I35" s="35"/>
      <c r="J35" s="35"/>
      <c r="K35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2"/>
  <sheetViews>
    <sheetView workbookViewId="0">
      <selection activeCell="B18" sqref="B18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9" ht="17.399999999999999" x14ac:dyDescent="0.3">
      <c r="B1" s="16"/>
      <c r="C1" s="16"/>
      <c r="D1" s="16"/>
      <c r="E1" s="16"/>
      <c r="F1" s="4"/>
      <c r="G1" s="4"/>
      <c r="H1" s="4"/>
    </row>
    <row r="2" spans="2:9" ht="15.75" customHeight="1" x14ac:dyDescent="0.3">
      <c r="B2" s="117" t="s">
        <v>30</v>
      </c>
      <c r="C2" s="117"/>
      <c r="D2" s="117"/>
      <c r="E2" s="117"/>
      <c r="F2" s="117"/>
      <c r="G2" s="117"/>
      <c r="H2" s="117"/>
    </row>
    <row r="3" spans="2:9" ht="17.399999999999999" x14ac:dyDescent="0.3">
      <c r="B3" s="16"/>
      <c r="C3" s="16"/>
      <c r="D3" s="16"/>
      <c r="E3" s="16"/>
      <c r="F3" s="4"/>
      <c r="G3" s="4"/>
      <c r="H3" s="4"/>
    </row>
    <row r="4" spans="2:9" ht="26.4" x14ac:dyDescent="0.3">
      <c r="B4" s="40" t="s">
        <v>7</v>
      </c>
      <c r="C4" s="77" t="s">
        <v>92</v>
      </c>
      <c r="D4" s="77" t="s">
        <v>96</v>
      </c>
      <c r="E4" s="77" t="s">
        <v>98</v>
      </c>
      <c r="F4" s="77" t="s">
        <v>97</v>
      </c>
      <c r="G4" s="40" t="s">
        <v>19</v>
      </c>
      <c r="H4" s="40" t="s">
        <v>34</v>
      </c>
    </row>
    <row r="5" spans="2:9" x14ac:dyDescent="0.3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26</v>
      </c>
      <c r="H5" s="43" t="s">
        <v>105</v>
      </c>
    </row>
    <row r="6" spans="2:9" ht="15.75" customHeight="1" x14ac:dyDescent="0.3">
      <c r="B6" s="8" t="s">
        <v>32</v>
      </c>
      <c r="C6" s="83">
        <v>18616.330000000002</v>
      </c>
      <c r="D6" s="84">
        <v>17000</v>
      </c>
      <c r="E6" s="84">
        <v>0</v>
      </c>
      <c r="F6" s="83">
        <v>24336.2</v>
      </c>
      <c r="G6" s="83">
        <f>F6/C6*100</f>
        <v>130.72501400652007</v>
      </c>
      <c r="H6" s="83">
        <f>F6/D6*100</f>
        <v>143.15411764705883</v>
      </c>
      <c r="I6" s="80"/>
    </row>
    <row r="7" spans="2:9" x14ac:dyDescent="0.3">
      <c r="B7" s="14" t="s">
        <v>74</v>
      </c>
      <c r="C7" s="85">
        <v>18616.330000000002</v>
      </c>
      <c r="D7" s="86">
        <v>17000</v>
      </c>
      <c r="E7" s="86">
        <v>0</v>
      </c>
      <c r="F7" s="85">
        <v>24336.2</v>
      </c>
      <c r="G7" s="85">
        <f>F7/C7*100</f>
        <v>130.72501400652007</v>
      </c>
      <c r="H7" s="85">
        <f>F7/D7*100</f>
        <v>143.15411764705883</v>
      </c>
      <c r="I7" s="80"/>
    </row>
    <row r="8" spans="2:9" x14ac:dyDescent="0.3">
      <c r="B8" s="22" t="s">
        <v>75</v>
      </c>
      <c r="C8" s="85">
        <v>18616.330000000002</v>
      </c>
      <c r="D8" s="86">
        <v>17000</v>
      </c>
      <c r="E8" s="86">
        <v>0</v>
      </c>
      <c r="F8" s="85">
        <v>24336.2</v>
      </c>
      <c r="G8" s="85">
        <f>F8/C8*100</f>
        <v>130.72501400652007</v>
      </c>
      <c r="H8" s="85">
        <f>F8/D8*100</f>
        <v>143.15411764705883</v>
      </c>
      <c r="I8" s="80"/>
    </row>
    <row r="9" spans="2:9" x14ac:dyDescent="0.3">
      <c r="E9" s="80"/>
      <c r="F9" s="80"/>
      <c r="G9" s="80"/>
      <c r="H9" s="80"/>
      <c r="I9" s="80"/>
    </row>
    <row r="10" spans="2:9" x14ac:dyDescent="0.3">
      <c r="B10" s="35"/>
      <c r="C10" s="35"/>
      <c r="D10" s="35"/>
      <c r="E10" s="35"/>
      <c r="F10" s="35"/>
      <c r="G10" s="35"/>
      <c r="H10" s="35"/>
    </row>
    <row r="11" spans="2:9" x14ac:dyDescent="0.3">
      <c r="B11" s="35"/>
      <c r="C11" s="35"/>
      <c r="D11" s="35"/>
      <c r="E11" s="35"/>
      <c r="F11" s="35"/>
      <c r="G11" s="35"/>
      <c r="H11" s="35"/>
    </row>
    <row r="12" spans="2:9" x14ac:dyDescent="0.3">
      <c r="B12" s="35"/>
      <c r="C12" s="35"/>
      <c r="D12" s="35"/>
      <c r="E12" s="35"/>
      <c r="F12" s="35"/>
      <c r="G12" s="35"/>
      <c r="H12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5"/>
  <sheetViews>
    <sheetView tabSelected="1" topLeftCell="A16" workbookViewId="0">
      <selection activeCell="I11" sqref="I11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25.44140625" customWidth="1"/>
    <col min="5" max="5" width="39" customWidth="1"/>
    <col min="6" max="7" width="24.33203125" customWidth="1"/>
    <col min="8" max="8" width="15.6640625" customWidth="1"/>
    <col min="9" max="9" width="24.33203125" customWidth="1"/>
  </cols>
  <sheetData>
    <row r="1" spans="2:9" ht="17.399999999999999" x14ac:dyDescent="0.3">
      <c r="B1" s="3"/>
      <c r="C1" s="3"/>
      <c r="D1" s="3"/>
      <c r="E1" s="3"/>
      <c r="F1" s="3"/>
      <c r="G1" s="3"/>
      <c r="H1" s="4"/>
      <c r="I1" s="4"/>
    </row>
    <row r="2" spans="2:9" ht="18" customHeight="1" x14ac:dyDescent="0.3">
      <c r="B2" s="117" t="s">
        <v>8</v>
      </c>
      <c r="C2" s="117"/>
      <c r="D2" s="117"/>
      <c r="E2" s="117"/>
      <c r="F2" s="117"/>
      <c r="G2" s="117"/>
      <c r="H2" s="117"/>
      <c r="I2" s="27"/>
    </row>
    <row r="3" spans="2:9" ht="17.399999999999999" x14ac:dyDescent="0.3">
      <c r="B3" s="3"/>
      <c r="C3" s="3"/>
      <c r="D3" s="3"/>
      <c r="E3" s="3"/>
      <c r="F3" s="3"/>
      <c r="G3" s="3"/>
      <c r="H3" s="4"/>
      <c r="I3" s="4"/>
    </row>
    <row r="4" spans="2:9" ht="15.6" x14ac:dyDescent="0.3">
      <c r="B4" s="142" t="s">
        <v>39</v>
      </c>
      <c r="C4" s="142"/>
      <c r="D4" s="142"/>
      <c r="E4" s="142"/>
      <c r="F4" s="142"/>
      <c r="G4" s="142"/>
      <c r="H4" s="142"/>
    </row>
    <row r="5" spans="2:9" ht="17.399999999999999" x14ac:dyDescent="0.3">
      <c r="B5" s="16"/>
      <c r="C5" s="16"/>
      <c r="D5" s="16"/>
      <c r="E5" s="16"/>
      <c r="F5" s="16"/>
      <c r="G5" s="16"/>
      <c r="H5" s="4"/>
    </row>
    <row r="6" spans="2:9" ht="26.4" x14ac:dyDescent="0.3">
      <c r="B6" s="133" t="s">
        <v>7</v>
      </c>
      <c r="C6" s="134"/>
      <c r="D6" s="134"/>
      <c r="E6" s="135"/>
      <c r="F6" s="40" t="s">
        <v>96</v>
      </c>
      <c r="G6" s="40" t="s">
        <v>99</v>
      </c>
      <c r="H6" s="40" t="s">
        <v>34</v>
      </c>
    </row>
    <row r="7" spans="2:9" s="44" customFormat="1" ht="10.199999999999999" x14ac:dyDescent="0.2">
      <c r="B7" s="130">
        <v>1</v>
      </c>
      <c r="C7" s="131"/>
      <c r="D7" s="131"/>
      <c r="E7" s="132"/>
      <c r="F7" s="43">
        <v>2</v>
      </c>
      <c r="G7" s="43">
        <v>3</v>
      </c>
      <c r="H7" s="43" t="s">
        <v>91</v>
      </c>
    </row>
    <row r="8" spans="2:9" ht="30" customHeight="1" x14ac:dyDescent="0.3">
      <c r="B8" s="136">
        <v>49456</v>
      </c>
      <c r="C8" s="137"/>
      <c r="D8" s="138"/>
      <c r="E8" s="64" t="s">
        <v>95</v>
      </c>
      <c r="F8" s="91">
        <f>F9</f>
        <v>17000</v>
      </c>
      <c r="G8" s="84">
        <f>G9</f>
        <v>24336.239999999998</v>
      </c>
      <c r="H8" s="84">
        <f t="shared" ref="H8:H13" si="0">G8/F8*100</f>
        <v>143.15435294117646</v>
      </c>
      <c r="I8" s="80"/>
    </row>
    <row r="9" spans="2:9" ht="30" customHeight="1" x14ac:dyDescent="0.3">
      <c r="B9" s="136" t="s">
        <v>90</v>
      </c>
      <c r="C9" s="137"/>
      <c r="D9" s="138"/>
      <c r="E9" s="64" t="s">
        <v>82</v>
      </c>
      <c r="F9" s="91">
        <f>F10</f>
        <v>17000</v>
      </c>
      <c r="G9" s="84">
        <f>G10</f>
        <v>24336.239999999998</v>
      </c>
      <c r="H9" s="84">
        <f t="shared" si="0"/>
        <v>143.15435294117646</v>
      </c>
      <c r="I9" s="80"/>
    </row>
    <row r="10" spans="2:9" ht="30" customHeight="1" x14ac:dyDescent="0.3">
      <c r="B10" s="136" t="s">
        <v>83</v>
      </c>
      <c r="C10" s="137"/>
      <c r="D10" s="138"/>
      <c r="E10" s="64" t="s">
        <v>52</v>
      </c>
      <c r="F10" s="91">
        <f>F11+F21</f>
        <v>17000</v>
      </c>
      <c r="G10" s="84">
        <f>G11+G21</f>
        <v>24336.239999999998</v>
      </c>
      <c r="H10" s="84">
        <f t="shared" si="0"/>
        <v>143.15435294117646</v>
      </c>
      <c r="I10" s="80"/>
    </row>
    <row r="11" spans="2:9" ht="30" customHeight="1" x14ac:dyDescent="0.3">
      <c r="B11" s="136" t="s">
        <v>53</v>
      </c>
      <c r="C11" s="137"/>
      <c r="D11" s="138"/>
      <c r="E11" s="64" t="s">
        <v>54</v>
      </c>
      <c r="F11" s="91">
        <f>F12</f>
        <v>11000</v>
      </c>
      <c r="G11" s="84">
        <f>G12</f>
        <v>11612.68</v>
      </c>
      <c r="H11" s="84">
        <f t="shared" si="0"/>
        <v>105.56981818181819</v>
      </c>
      <c r="I11" s="80"/>
    </row>
    <row r="12" spans="2:9" ht="30" customHeight="1" x14ac:dyDescent="0.3">
      <c r="B12" s="139" t="s">
        <v>93</v>
      </c>
      <c r="C12" s="140"/>
      <c r="D12" s="141"/>
      <c r="E12" s="70" t="s">
        <v>80</v>
      </c>
      <c r="F12" s="91">
        <f>F13+F19</f>
        <v>11000</v>
      </c>
      <c r="G12" s="84">
        <f>G13+G19</f>
        <v>11612.68</v>
      </c>
      <c r="H12" s="84">
        <f t="shared" si="0"/>
        <v>105.56981818181819</v>
      </c>
      <c r="I12" s="80"/>
    </row>
    <row r="13" spans="2:9" ht="30" customHeight="1" x14ac:dyDescent="0.3">
      <c r="B13" s="69" t="s">
        <v>45</v>
      </c>
      <c r="C13" s="67">
        <v>32</v>
      </c>
      <c r="D13" s="68"/>
      <c r="E13" s="47" t="s">
        <v>81</v>
      </c>
      <c r="F13" s="92">
        <v>10765</v>
      </c>
      <c r="G13" s="86">
        <f>G14+G15+G16+G17+G18</f>
        <v>11336.970000000001</v>
      </c>
      <c r="H13" s="86">
        <f t="shared" si="0"/>
        <v>105.31323734324201</v>
      </c>
      <c r="I13" s="80"/>
    </row>
    <row r="14" spans="2:9" ht="30" customHeight="1" x14ac:dyDescent="0.3">
      <c r="B14" s="66"/>
      <c r="C14" s="67" t="s">
        <v>45</v>
      </c>
      <c r="D14" s="68">
        <v>3221</v>
      </c>
      <c r="E14" s="26" t="s">
        <v>47</v>
      </c>
      <c r="F14" s="92">
        <v>0</v>
      </c>
      <c r="G14" s="86">
        <v>75.599999999999994</v>
      </c>
      <c r="H14" s="86">
        <v>0</v>
      </c>
      <c r="I14" s="80"/>
    </row>
    <row r="15" spans="2:9" ht="30" customHeight="1" x14ac:dyDescent="0.3">
      <c r="B15" s="66"/>
      <c r="C15" s="67"/>
      <c r="D15" s="68">
        <v>3231</v>
      </c>
      <c r="E15" s="13" t="s">
        <v>61</v>
      </c>
      <c r="F15" s="92">
        <v>0</v>
      </c>
      <c r="G15" s="86">
        <v>550.15</v>
      </c>
      <c r="H15" s="86">
        <v>0</v>
      </c>
      <c r="I15" s="80"/>
    </row>
    <row r="16" spans="2:9" ht="30" customHeight="1" x14ac:dyDescent="0.3">
      <c r="B16" s="66"/>
      <c r="C16" s="67"/>
      <c r="D16" s="68">
        <v>3237</v>
      </c>
      <c r="E16" s="13" t="s">
        <v>60</v>
      </c>
      <c r="F16" s="92">
        <v>0</v>
      </c>
      <c r="G16" s="86">
        <v>8999.1200000000008</v>
      </c>
      <c r="H16" s="86">
        <v>0</v>
      </c>
      <c r="I16" s="80"/>
    </row>
    <row r="17" spans="2:9" ht="30" customHeight="1" x14ac:dyDescent="0.3">
      <c r="B17" s="66"/>
      <c r="C17" s="67"/>
      <c r="D17" s="68">
        <v>3238</v>
      </c>
      <c r="E17" s="9" t="s">
        <v>59</v>
      </c>
      <c r="F17" s="92">
        <v>0</v>
      </c>
      <c r="G17" s="86">
        <v>1712.1</v>
      </c>
      <c r="H17" s="86">
        <v>0</v>
      </c>
      <c r="I17" s="80"/>
    </row>
    <row r="18" spans="2:9" ht="30" customHeight="1" x14ac:dyDescent="0.3">
      <c r="B18" s="66"/>
      <c r="C18" s="67"/>
      <c r="D18" s="68">
        <v>3299</v>
      </c>
      <c r="E18" s="9" t="s">
        <v>89</v>
      </c>
      <c r="F18" s="92">
        <v>0</v>
      </c>
      <c r="G18" s="86">
        <v>0</v>
      </c>
      <c r="H18" s="86">
        <v>0</v>
      </c>
      <c r="I18" s="80"/>
    </row>
    <row r="19" spans="2:9" ht="30" customHeight="1" x14ac:dyDescent="0.3">
      <c r="B19" s="66"/>
      <c r="C19" s="67">
        <v>34</v>
      </c>
      <c r="D19" s="68"/>
      <c r="E19" s="47" t="s">
        <v>84</v>
      </c>
      <c r="F19" s="92">
        <v>235</v>
      </c>
      <c r="G19" s="86">
        <v>275.70999999999998</v>
      </c>
      <c r="H19" s="86">
        <f>G19/F19*100</f>
        <v>117.32340425531913</v>
      </c>
      <c r="I19" s="80"/>
    </row>
    <row r="20" spans="2:9" ht="30" customHeight="1" x14ac:dyDescent="0.3">
      <c r="B20" s="66"/>
      <c r="C20" s="67"/>
      <c r="D20" s="68">
        <v>3431</v>
      </c>
      <c r="E20" s="47" t="s">
        <v>85</v>
      </c>
      <c r="F20" s="92">
        <v>0</v>
      </c>
      <c r="G20" s="86">
        <v>275.70999999999998</v>
      </c>
      <c r="H20" s="86">
        <v>0</v>
      </c>
      <c r="I20" s="80"/>
    </row>
    <row r="21" spans="2:9" ht="30" customHeight="1" x14ac:dyDescent="0.3">
      <c r="B21" s="136" t="s">
        <v>86</v>
      </c>
      <c r="C21" s="137"/>
      <c r="D21" s="138"/>
      <c r="E21" s="70" t="s">
        <v>88</v>
      </c>
      <c r="F21" s="91">
        <f>F22+F25+F28</f>
        <v>6000</v>
      </c>
      <c r="G21" s="84">
        <f>G22+G25</f>
        <v>12723.56</v>
      </c>
      <c r="H21" s="84">
        <f>G21/F21*100</f>
        <v>212.05933333333334</v>
      </c>
      <c r="I21" s="80"/>
    </row>
    <row r="22" spans="2:9" ht="30" customHeight="1" x14ac:dyDescent="0.3">
      <c r="B22" s="139" t="s">
        <v>93</v>
      </c>
      <c r="C22" s="140"/>
      <c r="D22" s="141"/>
      <c r="E22" s="70" t="s">
        <v>80</v>
      </c>
      <c r="F22" s="91">
        <v>700</v>
      </c>
      <c r="G22" s="84">
        <v>934.85</v>
      </c>
      <c r="H22" s="84">
        <f>G22/F22*100</f>
        <v>133.55000000000001</v>
      </c>
      <c r="I22" s="80"/>
    </row>
    <row r="23" spans="2:9" ht="30" customHeight="1" x14ac:dyDescent="0.3">
      <c r="B23" s="51" t="s">
        <v>45</v>
      </c>
      <c r="C23" s="52">
        <v>42</v>
      </c>
      <c r="D23" s="53"/>
      <c r="E23" s="53" t="s">
        <v>6</v>
      </c>
      <c r="F23" s="92">
        <v>700</v>
      </c>
      <c r="G23" s="86">
        <v>934.85</v>
      </c>
      <c r="H23" s="86">
        <v>100.05</v>
      </c>
      <c r="I23" s="80"/>
    </row>
    <row r="24" spans="2:9" ht="30" customHeight="1" x14ac:dyDescent="0.3">
      <c r="B24" s="51" t="s">
        <v>45</v>
      </c>
      <c r="C24" s="52" t="s">
        <v>45</v>
      </c>
      <c r="D24" s="53">
        <v>4241</v>
      </c>
      <c r="E24" s="53" t="s">
        <v>58</v>
      </c>
      <c r="F24" s="92">
        <v>0</v>
      </c>
      <c r="G24" s="86">
        <v>934.85</v>
      </c>
      <c r="H24" s="86">
        <v>0</v>
      </c>
      <c r="I24" s="80"/>
    </row>
    <row r="25" spans="2:9" ht="30" customHeight="1" x14ac:dyDescent="0.3">
      <c r="B25" s="136" t="s">
        <v>94</v>
      </c>
      <c r="C25" s="137"/>
      <c r="D25" s="138"/>
      <c r="E25" s="76" t="s">
        <v>87</v>
      </c>
      <c r="F25" s="91">
        <v>5200</v>
      </c>
      <c r="G25" s="84">
        <f>G26</f>
        <v>11788.71</v>
      </c>
      <c r="H25" s="84">
        <f>G25/F25*100</f>
        <v>226.70596153846154</v>
      </c>
      <c r="I25" s="80"/>
    </row>
    <row r="26" spans="2:9" ht="30" customHeight="1" x14ac:dyDescent="0.3">
      <c r="B26" s="51"/>
      <c r="C26" s="52">
        <v>42</v>
      </c>
      <c r="D26" s="53"/>
      <c r="E26" s="53" t="s">
        <v>6</v>
      </c>
      <c r="F26" s="92">
        <v>5200</v>
      </c>
      <c r="G26" s="86">
        <f>G27</f>
        <v>11788.71</v>
      </c>
      <c r="H26" s="86">
        <f>G26/F26*100</f>
        <v>226.70596153846154</v>
      </c>
      <c r="I26" s="80"/>
    </row>
    <row r="27" spans="2:9" ht="30" customHeight="1" x14ac:dyDescent="0.3">
      <c r="B27" s="51"/>
      <c r="C27" s="52"/>
      <c r="D27" s="53">
        <v>4241</v>
      </c>
      <c r="E27" s="53" t="s">
        <v>56</v>
      </c>
      <c r="F27" s="92">
        <v>0</v>
      </c>
      <c r="G27" s="86">
        <v>11788.71</v>
      </c>
      <c r="H27" s="86">
        <v>0</v>
      </c>
      <c r="I27" s="80"/>
    </row>
    <row r="28" spans="2:9" ht="30" customHeight="1" x14ac:dyDescent="0.3">
      <c r="B28" s="136" t="s">
        <v>100</v>
      </c>
      <c r="C28" s="137"/>
      <c r="D28" s="138"/>
      <c r="E28" s="64" t="s">
        <v>87</v>
      </c>
      <c r="F28" s="91">
        <f>F29</f>
        <v>100</v>
      </c>
      <c r="G28" s="84">
        <v>0</v>
      </c>
      <c r="H28" s="84">
        <f>G28/F28*100</f>
        <v>0</v>
      </c>
      <c r="I28" s="80"/>
    </row>
    <row r="29" spans="2:9" ht="30" customHeight="1" x14ac:dyDescent="0.3">
      <c r="B29" s="51"/>
      <c r="C29" s="52">
        <v>32</v>
      </c>
      <c r="D29" s="53"/>
      <c r="E29" s="47" t="s">
        <v>81</v>
      </c>
      <c r="F29" s="92">
        <v>100</v>
      </c>
      <c r="G29" s="86">
        <v>0</v>
      </c>
      <c r="H29" s="86">
        <f>G29/F29*100</f>
        <v>0</v>
      </c>
      <c r="I29" s="80"/>
    </row>
    <row r="30" spans="2:9" ht="30" customHeight="1" x14ac:dyDescent="0.3">
      <c r="B30" s="51"/>
      <c r="C30" s="52"/>
      <c r="D30" s="53">
        <v>3221</v>
      </c>
      <c r="E30" s="26" t="s">
        <v>47</v>
      </c>
      <c r="F30" s="92">
        <v>100</v>
      </c>
      <c r="G30" s="86">
        <v>0</v>
      </c>
      <c r="H30" s="86">
        <v>0</v>
      </c>
      <c r="I30" s="80"/>
    </row>
    <row r="31" spans="2:9" x14ac:dyDescent="0.3">
      <c r="F31" s="87"/>
      <c r="G31" s="87"/>
      <c r="H31" s="87"/>
      <c r="I31" s="80"/>
    </row>
    <row r="33" spans="2:8" x14ac:dyDescent="0.3">
      <c r="B33" s="46"/>
      <c r="C33" s="46"/>
      <c r="D33" s="46"/>
      <c r="E33" s="46"/>
      <c r="F33" s="46"/>
      <c r="G33" s="46"/>
      <c r="H33" s="46"/>
    </row>
    <row r="34" spans="2:8" x14ac:dyDescent="0.3">
      <c r="B34" s="46"/>
      <c r="C34" s="46"/>
      <c r="D34" s="46"/>
      <c r="E34" s="46"/>
      <c r="F34" s="46"/>
      <c r="G34" s="46"/>
      <c r="H34" s="46"/>
    </row>
    <row r="35" spans="2:8" x14ac:dyDescent="0.3">
      <c r="B35" s="46"/>
      <c r="C35" s="46"/>
      <c r="D35" s="46"/>
      <c r="E35" s="46"/>
      <c r="F35" s="46"/>
      <c r="G35" s="46"/>
      <c r="H35" s="46"/>
    </row>
  </sheetData>
  <mergeCells count="13">
    <mergeCell ref="B2:H2"/>
    <mergeCell ref="B12:D12"/>
    <mergeCell ref="B8:D8"/>
    <mergeCell ref="B9:D9"/>
    <mergeCell ref="B11:D11"/>
    <mergeCell ref="B10:D10"/>
    <mergeCell ref="B28:D28"/>
    <mergeCell ref="B21:D21"/>
    <mergeCell ref="B22:D22"/>
    <mergeCell ref="B4:H4"/>
    <mergeCell ref="B6:E6"/>
    <mergeCell ref="B7:E7"/>
    <mergeCell ref="B25:D25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SAŽETAK</vt:lpstr>
      <vt:lpstr> Račun prihoda i rashoda</vt:lpstr>
      <vt:lpstr>Rashodi prema izvorima finan</vt:lpstr>
      <vt:lpstr>Rashodi prema funkcijskoj k </vt:lpstr>
      <vt:lpstr>POSEBNI DIO</vt:lpstr>
      <vt:lpstr>' Račun prihoda i rashoda'!Podrucje_ispisa</vt:lpstr>
      <vt:lpstr>SAŽETAK!Podrucje_ispisa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Smiljana</cp:lastModifiedBy>
  <cp:lastPrinted>2023-07-24T12:33:14Z</cp:lastPrinted>
  <dcterms:created xsi:type="dcterms:W3CDTF">2022-08-12T12:51:27Z</dcterms:created>
  <dcterms:modified xsi:type="dcterms:W3CDTF">2025-03-23T20:12:46Z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