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C:\Users\Opcina Postira\Desktop\Za iduće vijeće\28. sjednica 11.04.25\"/>
    </mc:Choice>
  </mc:AlternateContent>
  <xr:revisionPtr revIDLastSave="0" documentId="13_ncr:1_{72DB1220-AF48-4B44-BE38-C7811C7317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1" i="2" l="1"/>
  <c r="C220" i="2"/>
  <c r="E220" i="2" s="1"/>
  <c r="D193" i="2"/>
  <c r="D192" i="2" s="1"/>
  <c r="D189" i="2"/>
  <c r="D187" i="2"/>
  <c r="D182" i="2"/>
  <c r="D178" i="2"/>
  <c r="D175" i="2"/>
  <c r="D174" i="2" s="1"/>
  <c r="D171" i="2"/>
  <c r="D170" i="2" s="1"/>
  <c r="D167" i="2"/>
  <c r="D166" i="2" s="1"/>
  <c r="D163" i="2"/>
  <c r="D162" i="2"/>
  <c r="D160" i="2"/>
  <c r="D159" i="2" s="1"/>
  <c r="D154" i="2"/>
  <c r="D153" i="2" s="1"/>
  <c r="D146" i="2"/>
  <c r="D136" i="2"/>
  <c r="D129" i="2"/>
  <c r="D124" i="2"/>
  <c r="D121" i="2"/>
  <c r="D119" i="2"/>
  <c r="D116" i="2"/>
  <c r="D106" i="2"/>
  <c r="D105" i="2" s="1"/>
  <c r="D103" i="2"/>
  <c r="D102" i="2" s="1"/>
  <c r="D99" i="2"/>
  <c r="D97" i="2"/>
  <c r="D93" i="2"/>
  <c r="D92" i="2" s="1"/>
  <c r="D89" i="2"/>
  <c r="D86" i="2"/>
  <c r="D82" i="2"/>
  <c r="D81" i="2" s="1"/>
  <c r="D76" i="2"/>
  <c r="D72" i="2"/>
  <c r="D71" i="2" s="1"/>
  <c r="D69" i="2"/>
  <c r="D67" i="2"/>
  <c r="D64" i="2"/>
  <c r="D60" i="2"/>
  <c r="D57" i="2"/>
  <c r="D55" i="2"/>
  <c r="D54" i="2" s="1"/>
  <c r="E33" i="2"/>
  <c r="E30" i="2"/>
  <c r="F30" i="2"/>
  <c r="F34" i="2" s="1"/>
  <c r="F43" i="2" s="1"/>
  <c r="E41" i="2"/>
  <c r="D41" i="2"/>
  <c r="E216" i="2"/>
  <c r="D216" i="2"/>
  <c r="E206" i="2"/>
  <c r="D206" i="2"/>
  <c r="F216" i="2"/>
  <c r="F206" i="2"/>
  <c r="E221" i="2"/>
  <c r="E222" i="2"/>
  <c r="E223" i="2"/>
  <c r="E224" i="2"/>
  <c r="E225" i="2"/>
  <c r="D226" i="2"/>
  <c r="C226" i="2"/>
  <c r="G235" i="2"/>
  <c r="G236" i="2"/>
  <c r="G238" i="2"/>
  <c r="G240" i="2"/>
  <c r="G242" i="2"/>
  <c r="G243" i="2"/>
  <c r="G245" i="2"/>
  <c r="G248" i="2"/>
  <c r="G249" i="2"/>
  <c r="G250" i="2"/>
  <c r="G251" i="2"/>
  <c r="G253" i="2"/>
  <c r="G255" i="2"/>
  <c r="G256" i="2"/>
  <c r="G257" i="2"/>
  <c r="G259" i="2"/>
  <c r="G260" i="2"/>
  <c r="G262" i="2"/>
  <c r="G263" i="2"/>
  <c r="F302" i="2"/>
  <c r="F292" i="2"/>
  <c r="E311" i="2"/>
  <c r="F311" i="2"/>
  <c r="D311" i="2"/>
  <c r="H117" i="2"/>
  <c r="H118" i="2"/>
  <c r="H120" i="2"/>
  <c r="H122" i="2"/>
  <c r="H125" i="2"/>
  <c r="H126" i="2"/>
  <c r="H127" i="2"/>
  <c r="H128" i="2"/>
  <c r="H130" i="2"/>
  <c r="H131" i="2"/>
  <c r="H132" i="2"/>
  <c r="H133" i="2"/>
  <c r="H134" i="2"/>
  <c r="H135" i="2"/>
  <c r="H137" i="2"/>
  <c r="H138" i="2"/>
  <c r="H139" i="2"/>
  <c r="H140" i="2"/>
  <c r="H141" i="2"/>
  <c r="H142" i="2"/>
  <c r="H143" i="2"/>
  <c r="H144" i="2"/>
  <c r="H145" i="2"/>
  <c r="H147" i="2"/>
  <c r="H148" i="2"/>
  <c r="H149" i="2"/>
  <c r="H150" i="2"/>
  <c r="H152" i="2"/>
  <c r="H155" i="2"/>
  <c r="H157" i="2"/>
  <c r="H158" i="2"/>
  <c r="H161" i="2"/>
  <c r="H164" i="2"/>
  <c r="H165" i="2"/>
  <c r="H168" i="2"/>
  <c r="H169" i="2"/>
  <c r="H172" i="2"/>
  <c r="H176" i="2"/>
  <c r="H179" i="2"/>
  <c r="H180" i="2"/>
  <c r="H181" i="2"/>
  <c r="H183" i="2"/>
  <c r="H184" i="2"/>
  <c r="H186" i="2"/>
  <c r="H188" i="2"/>
  <c r="H191" i="2"/>
  <c r="H194" i="2"/>
  <c r="G117" i="2"/>
  <c r="G120" i="2"/>
  <c r="G122" i="2"/>
  <c r="G125" i="2"/>
  <c r="G126" i="2"/>
  <c r="G127" i="2"/>
  <c r="G128" i="2"/>
  <c r="G130" i="2"/>
  <c r="G131" i="2"/>
  <c r="G132" i="2"/>
  <c r="G133" i="2"/>
  <c r="G134" i="2"/>
  <c r="G135" i="2"/>
  <c r="G137" i="2"/>
  <c r="G138" i="2"/>
  <c r="G139" i="2"/>
  <c r="G140" i="2"/>
  <c r="G141" i="2"/>
  <c r="G142" i="2"/>
  <c r="G143" i="2"/>
  <c r="G144" i="2"/>
  <c r="G145" i="2"/>
  <c r="G147" i="2"/>
  <c r="G148" i="2"/>
  <c r="G149" i="2"/>
  <c r="G150" i="2"/>
  <c r="G151" i="2"/>
  <c r="G152" i="2"/>
  <c r="G155" i="2"/>
  <c r="G156" i="2"/>
  <c r="G157" i="2"/>
  <c r="G158" i="2"/>
  <c r="G161" i="2"/>
  <c r="G164" i="2"/>
  <c r="G165" i="2"/>
  <c r="G168" i="2"/>
  <c r="G169" i="2"/>
  <c r="G172" i="2"/>
  <c r="G179" i="2"/>
  <c r="G180" i="2"/>
  <c r="G181" i="2"/>
  <c r="G183" i="2"/>
  <c r="G184" i="2"/>
  <c r="G185" i="2"/>
  <c r="G186" i="2"/>
  <c r="G188" i="2"/>
  <c r="G191" i="2"/>
  <c r="G194" i="2"/>
  <c r="H56" i="2"/>
  <c r="H58" i="2"/>
  <c r="H59" i="2"/>
  <c r="H61" i="2"/>
  <c r="H62" i="2"/>
  <c r="H65" i="2"/>
  <c r="H66" i="2"/>
  <c r="H68" i="2"/>
  <c r="H73" i="2"/>
  <c r="H74" i="2"/>
  <c r="H75" i="2"/>
  <c r="H77" i="2"/>
  <c r="H78" i="2"/>
  <c r="H79" i="2"/>
  <c r="H80" i="2"/>
  <c r="H83" i="2"/>
  <c r="H84" i="2"/>
  <c r="H85" i="2"/>
  <c r="H87" i="2"/>
  <c r="H88" i="2"/>
  <c r="H90" i="2"/>
  <c r="H91" i="2"/>
  <c r="H94" i="2"/>
  <c r="H95" i="2"/>
  <c r="H98" i="2"/>
  <c r="H100" i="2"/>
  <c r="H104" i="2"/>
  <c r="H107" i="2"/>
  <c r="G56" i="2"/>
  <c r="G58" i="2"/>
  <c r="G59" i="2"/>
  <c r="G61" i="2"/>
  <c r="G62" i="2"/>
  <c r="G65" i="2"/>
  <c r="G66" i="2"/>
  <c r="G68" i="2"/>
  <c r="G70" i="2"/>
  <c r="G73" i="2"/>
  <c r="G74" i="2"/>
  <c r="G77" i="2"/>
  <c r="G78" i="2"/>
  <c r="G79" i="2"/>
  <c r="G80" i="2"/>
  <c r="G83" i="2"/>
  <c r="G84" i="2"/>
  <c r="G85" i="2"/>
  <c r="G88" i="2"/>
  <c r="G90" i="2"/>
  <c r="G91" i="2"/>
  <c r="G95" i="2"/>
  <c r="G98" i="2"/>
  <c r="G104" i="2"/>
  <c r="G107" i="2"/>
  <c r="G940" i="2"/>
  <c r="G1137" i="2"/>
  <c r="G1142" i="2"/>
  <c r="G1127" i="2"/>
  <c r="G1085" i="2"/>
  <c r="G1087" i="2"/>
  <c r="G1088" i="2"/>
  <c r="G1089" i="2"/>
  <c r="G1093" i="2"/>
  <c r="G1097" i="2"/>
  <c r="G1098" i="2"/>
  <c r="G1073" i="2"/>
  <c r="G1051" i="2"/>
  <c r="G1052" i="2"/>
  <c r="G1053" i="2"/>
  <c r="G1054" i="2"/>
  <c r="G1057" i="2"/>
  <c r="G1058" i="2"/>
  <c r="G1032" i="2"/>
  <c r="G1009" i="2"/>
  <c r="G1010" i="2"/>
  <c r="G1012" i="2"/>
  <c r="G1022" i="2"/>
  <c r="G1023" i="2"/>
  <c r="G1025" i="2"/>
  <c r="G980" i="2"/>
  <c r="G982" i="2"/>
  <c r="G983" i="2"/>
  <c r="G984" i="2"/>
  <c r="G985" i="2"/>
  <c r="G988" i="2"/>
  <c r="G993" i="2"/>
  <c r="G994" i="2"/>
  <c r="G996" i="2"/>
  <c r="G999" i="2"/>
  <c r="G1000" i="2"/>
  <c r="G963" i="2"/>
  <c r="G965" i="2"/>
  <c r="G968" i="2"/>
  <c r="G969" i="2"/>
  <c r="G970" i="2"/>
  <c r="G972" i="2"/>
  <c r="G975" i="2"/>
  <c r="G977" i="2"/>
  <c r="G978" i="2"/>
  <c r="G979" i="2"/>
  <c r="G941" i="2"/>
  <c r="G943" i="2"/>
  <c r="G945" i="2"/>
  <c r="G948" i="2"/>
  <c r="G949" i="2"/>
  <c r="G952" i="2"/>
  <c r="G928" i="2"/>
  <c r="G916" i="2"/>
  <c r="G904" i="2"/>
  <c r="G887" i="2"/>
  <c r="G872" i="2"/>
  <c r="G865" i="2"/>
  <c r="G853" i="2"/>
  <c r="G846" i="2"/>
  <c r="G835" i="2"/>
  <c r="G839" i="2"/>
  <c r="G815" i="2"/>
  <c r="G827" i="2"/>
  <c r="G805" i="2"/>
  <c r="G808" i="2"/>
  <c r="G794" i="2"/>
  <c r="G798" i="2"/>
  <c r="G780" i="2"/>
  <c r="G789" i="2"/>
  <c r="G770" i="2"/>
  <c r="G773" i="2"/>
  <c r="G763" i="2"/>
  <c r="G736" i="2"/>
  <c r="G714" i="2"/>
  <c r="G715" i="2"/>
  <c r="G720" i="2"/>
  <c r="G724" i="2"/>
  <c r="G705" i="2"/>
  <c r="G686" i="2"/>
  <c r="G691" i="2"/>
  <c r="G696" i="2"/>
  <c r="G672" i="2"/>
  <c r="G674" i="2"/>
  <c r="G683" i="2"/>
  <c r="G662" i="2"/>
  <c r="G638" i="2"/>
  <c r="G639" i="2"/>
  <c r="G644" i="2"/>
  <c r="G647" i="2"/>
  <c r="G651" i="2"/>
  <c r="G653" i="2"/>
  <c r="G622" i="2"/>
  <c r="G624" i="2"/>
  <c r="G626" i="2"/>
  <c r="G627" i="2"/>
  <c r="G628" i="2"/>
  <c r="G631" i="2"/>
  <c r="G636" i="2"/>
  <c r="G603" i="2"/>
  <c r="G610" i="2"/>
  <c r="G585" i="2"/>
  <c r="G589" i="2"/>
  <c r="G590" i="2"/>
  <c r="G595" i="2"/>
  <c r="G596" i="2"/>
  <c r="G570" i="2"/>
  <c r="G571" i="2"/>
  <c r="G576" i="2"/>
  <c r="G578" i="2"/>
  <c r="G561" i="2"/>
  <c r="G523" i="2"/>
  <c r="G525" i="2"/>
  <c r="G526" i="2"/>
  <c r="G531" i="2"/>
  <c r="G533" i="2"/>
  <c r="G534" i="2"/>
  <c r="G502" i="2"/>
  <c r="G511" i="2"/>
  <c r="G493" i="2"/>
  <c r="G497" i="2"/>
  <c r="G486" i="2"/>
  <c r="G466" i="2"/>
  <c r="G469" i="2"/>
  <c r="G474" i="2"/>
  <c r="G477" i="2"/>
  <c r="G457" i="2"/>
  <c r="G439" i="2"/>
  <c r="G448" i="2"/>
  <c r="G425" i="2"/>
  <c r="G430" i="2"/>
  <c r="G409" i="2"/>
  <c r="G410" i="2"/>
  <c r="G416" i="2"/>
  <c r="G389" i="2"/>
  <c r="G396" i="2"/>
  <c r="G402" i="2"/>
  <c r="G362" i="2"/>
  <c r="G363" i="2"/>
  <c r="G366" i="2"/>
  <c r="G367" i="2"/>
  <c r="G368" i="2"/>
  <c r="G369" i="2"/>
  <c r="G370" i="2"/>
  <c r="G371" i="2"/>
  <c r="G373" i="2"/>
  <c r="G374" i="2"/>
  <c r="G375" i="2"/>
  <c r="G377" i="2"/>
  <c r="G380" i="2"/>
  <c r="G382" i="2"/>
  <c r="G383" i="2"/>
  <c r="G349" i="2"/>
  <c r="G352" i="2"/>
  <c r="G354" i="2"/>
  <c r="G357" i="2"/>
  <c r="G358" i="2"/>
  <c r="G359" i="2"/>
  <c r="G360" i="2"/>
  <c r="G334" i="2"/>
  <c r="G342" i="2"/>
  <c r="E119" i="2"/>
  <c r="F119" i="2"/>
  <c r="E121" i="2"/>
  <c r="F121" i="2"/>
  <c r="E124" i="2"/>
  <c r="F124" i="2"/>
  <c r="E129" i="2"/>
  <c r="F129" i="2"/>
  <c r="E136" i="2"/>
  <c r="F136" i="2"/>
  <c r="E146" i="2"/>
  <c r="F146" i="2"/>
  <c r="E154" i="2"/>
  <c r="E153" i="2" s="1"/>
  <c r="F154" i="2"/>
  <c r="F153" i="2" s="1"/>
  <c r="E160" i="2"/>
  <c r="E159" i="2" s="1"/>
  <c r="F160" i="2"/>
  <c r="F159" i="2" s="1"/>
  <c r="E163" i="2"/>
  <c r="E162" i="2" s="1"/>
  <c r="F163" i="2"/>
  <c r="F162" i="2" s="1"/>
  <c r="F167" i="2"/>
  <c r="F166" i="2" s="1"/>
  <c r="E167" i="2"/>
  <c r="E166" i="2" s="1"/>
  <c r="E171" i="2"/>
  <c r="E170" i="2" s="1"/>
  <c r="F171" i="2"/>
  <c r="F170" i="2" s="1"/>
  <c r="E175" i="2"/>
  <c r="E174" i="2" s="1"/>
  <c r="F175" i="2"/>
  <c r="F174" i="2" s="1"/>
  <c r="E178" i="2"/>
  <c r="F178" i="2"/>
  <c r="E182" i="2"/>
  <c r="F182" i="2"/>
  <c r="E187" i="2"/>
  <c r="F187" i="2"/>
  <c r="E189" i="2"/>
  <c r="F189" i="2"/>
  <c r="E193" i="2"/>
  <c r="E192" i="2" s="1"/>
  <c r="F193" i="2"/>
  <c r="F192" i="2" s="1"/>
  <c r="E116" i="2"/>
  <c r="F116" i="2"/>
  <c r="C116" i="2"/>
  <c r="E97" i="2"/>
  <c r="F97" i="2"/>
  <c r="E99" i="2"/>
  <c r="F99" i="2"/>
  <c r="C99" i="2"/>
  <c r="E86" i="2"/>
  <c r="F86" i="2"/>
  <c r="C86" i="2"/>
  <c r="E72" i="2"/>
  <c r="F72" i="2"/>
  <c r="C72" i="2"/>
  <c r="D834" i="2"/>
  <c r="D833" i="2" s="1"/>
  <c r="E834" i="2"/>
  <c r="E833" i="2" s="1"/>
  <c r="F834" i="2"/>
  <c r="F833" i="2" s="1"/>
  <c r="G833" i="2" s="1"/>
  <c r="C834" i="2"/>
  <c r="C833" i="2" s="1"/>
  <c r="E55" i="2"/>
  <c r="F55" i="2"/>
  <c r="E57" i="2"/>
  <c r="F57" i="2"/>
  <c r="E60" i="2"/>
  <c r="F60" i="2"/>
  <c r="E64" i="2"/>
  <c r="F64" i="2"/>
  <c r="E67" i="2"/>
  <c r="F67" i="2"/>
  <c r="E69" i="2"/>
  <c r="F69" i="2"/>
  <c r="E76" i="2"/>
  <c r="F76" i="2"/>
  <c r="E82" i="2"/>
  <c r="F82" i="2"/>
  <c r="E89" i="2"/>
  <c r="F89" i="2"/>
  <c r="E93" i="2"/>
  <c r="E92" i="2" s="1"/>
  <c r="F93" i="2"/>
  <c r="F92" i="2" s="1"/>
  <c r="E103" i="2"/>
  <c r="E102" i="2" s="1"/>
  <c r="F103" i="2"/>
  <c r="F102" i="2" s="1"/>
  <c r="E106" i="2"/>
  <c r="E105" i="2" s="1"/>
  <c r="F106" i="2"/>
  <c r="F105" i="2" s="1"/>
  <c r="D408" i="2"/>
  <c r="D407" i="2" s="1"/>
  <c r="D406" i="2" s="1"/>
  <c r="E408" i="2"/>
  <c r="E407" i="2" s="1"/>
  <c r="E406" i="2" s="1"/>
  <c r="F408" i="2"/>
  <c r="F407" i="2" s="1"/>
  <c r="F406" i="2" s="1"/>
  <c r="C408" i="2"/>
  <c r="C407" i="2" s="1"/>
  <c r="C406" i="2" s="1"/>
  <c r="D1061" i="2"/>
  <c r="D1060" i="2" s="1"/>
  <c r="D1059" i="2" s="1"/>
  <c r="E1061" i="2"/>
  <c r="E1060" i="2" s="1"/>
  <c r="E1059" i="2" s="1"/>
  <c r="F1061" i="2"/>
  <c r="F1060" i="2" s="1"/>
  <c r="F1059" i="2" s="1"/>
  <c r="C1061" i="2"/>
  <c r="C1060" i="2" s="1"/>
  <c r="C1059" i="2" s="1"/>
  <c r="D981" i="2"/>
  <c r="E981" i="2"/>
  <c r="F981" i="2"/>
  <c r="C981" i="2"/>
  <c r="C962" i="2"/>
  <c r="C964" i="2"/>
  <c r="C456" i="2"/>
  <c r="C455" i="2" s="1"/>
  <c r="C386" i="2"/>
  <c r="C388" i="2"/>
  <c r="C390" i="2"/>
  <c r="C395" i="2"/>
  <c r="C394" i="2" s="1"/>
  <c r="C393" i="2" s="1"/>
  <c r="C392" i="2" s="1"/>
  <c r="C998" i="2"/>
  <c r="D992" i="2"/>
  <c r="E992" i="2"/>
  <c r="F992" i="2"/>
  <c r="G992" i="2" s="1"/>
  <c r="C992" i="2"/>
  <c r="C995" i="2"/>
  <c r="D927" i="2"/>
  <c r="D926" i="2" s="1"/>
  <c r="D925" i="2" s="1"/>
  <c r="D924" i="2" s="1"/>
  <c r="D923" i="2" s="1"/>
  <c r="E927" i="2"/>
  <c r="E926" i="2" s="1"/>
  <c r="E925" i="2" s="1"/>
  <c r="E924" i="2" s="1"/>
  <c r="E923" i="2" s="1"/>
  <c r="G923" i="2" s="1"/>
  <c r="F927" i="2"/>
  <c r="F926" i="2" s="1"/>
  <c r="F925" i="2" s="1"/>
  <c r="F924" i="2" s="1"/>
  <c r="F923" i="2" s="1"/>
  <c r="D915" i="2"/>
  <c r="D914" i="2" s="1"/>
  <c r="D913" i="2" s="1"/>
  <c r="D912" i="2" s="1"/>
  <c r="E915" i="2"/>
  <c r="E914" i="2" s="1"/>
  <c r="E913" i="2" s="1"/>
  <c r="E912" i="2" s="1"/>
  <c r="F915" i="2"/>
  <c r="F914" i="2" s="1"/>
  <c r="F913" i="2" s="1"/>
  <c r="F912" i="2" s="1"/>
  <c r="D920" i="2"/>
  <c r="D919" i="2" s="1"/>
  <c r="D918" i="2" s="1"/>
  <c r="D917" i="2" s="1"/>
  <c r="E920" i="2"/>
  <c r="E919" i="2" s="1"/>
  <c r="E918" i="2" s="1"/>
  <c r="E917" i="2" s="1"/>
  <c r="F920" i="2"/>
  <c r="F919" i="2" s="1"/>
  <c r="F918" i="2" s="1"/>
  <c r="F917" i="2" s="1"/>
  <c r="D871" i="2"/>
  <c r="D870" i="2" s="1"/>
  <c r="D869" i="2" s="1"/>
  <c r="D868" i="2" s="1"/>
  <c r="E871" i="2"/>
  <c r="E870" i="2" s="1"/>
  <c r="E869" i="2" s="1"/>
  <c r="E868" i="2" s="1"/>
  <c r="F871" i="2"/>
  <c r="F870" i="2" s="1"/>
  <c r="F869" i="2" s="1"/>
  <c r="F868" i="2" s="1"/>
  <c r="G868" i="2" s="1"/>
  <c r="D876" i="2"/>
  <c r="D875" i="2" s="1"/>
  <c r="D874" i="2" s="1"/>
  <c r="D873" i="2" s="1"/>
  <c r="E876" i="2"/>
  <c r="E875" i="2" s="1"/>
  <c r="E874" i="2" s="1"/>
  <c r="E873" i="2" s="1"/>
  <c r="F876" i="2"/>
  <c r="F875" i="2" s="1"/>
  <c r="F874" i="2" s="1"/>
  <c r="F873" i="2" s="1"/>
  <c r="C871" i="2"/>
  <c r="C870" i="2" s="1"/>
  <c r="C869" i="2" s="1"/>
  <c r="C868" i="2" s="1"/>
  <c r="D864" i="2"/>
  <c r="D863" i="2" s="1"/>
  <c r="D862" i="2" s="1"/>
  <c r="D861" i="2" s="1"/>
  <c r="D860" i="2" s="1"/>
  <c r="E864" i="2"/>
  <c r="E863" i="2" s="1"/>
  <c r="E862" i="2" s="1"/>
  <c r="E861" i="2" s="1"/>
  <c r="E860" i="2" s="1"/>
  <c r="F864" i="2"/>
  <c r="F863" i="2" s="1"/>
  <c r="F862" i="2" s="1"/>
  <c r="F861" i="2" s="1"/>
  <c r="F860" i="2" s="1"/>
  <c r="G860" i="2" s="1"/>
  <c r="D852" i="2"/>
  <c r="D851" i="2" s="1"/>
  <c r="D850" i="2" s="1"/>
  <c r="D849" i="2" s="1"/>
  <c r="E852" i="2"/>
  <c r="E851" i="2" s="1"/>
  <c r="E850" i="2" s="1"/>
  <c r="E849" i="2" s="1"/>
  <c r="F852" i="2"/>
  <c r="F851" i="2" s="1"/>
  <c r="F850" i="2" s="1"/>
  <c r="F849" i="2" s="1"/>
  <c r="D857" i="2"/>
  <c r="D856" i="2" s="1"/>
  <c r="D855" i="2" s="1"/>
  <c r="D854" i="2" s="1"/>
  <c r="E857" i="2"/>
  <c r="E856" i="2" s="1"/>
  <c r="E855" i="2" s="1"/>
  <c r="E854" i="2" s="1"/>
  <c r="F857" i="2"/>
  <c r="F856" i="2" s="1"/>
  <c r="F855" i="2" s="1"/>
  <c r="F854" i="2" s="1"/>
  <c r="C852" i="2"/>
  <c r="C851" i="2" s="1"/>
  <c r="C850" i="2" s="1"/>
  <c r="C849" i="2" s="1"/>
  <c r="D845" i="2"/>
  <c r="D844" i="2" s="1"/>
  <c r="D843" i="2" s="1"/>
  <c r="D842" i="2" s="1"/>
  <c r="D841" i="2" s="1"/>
  <c r="E845" i="2"/>
  <c r="E844" i="2" s="1"/>
  <c r="E843" i="2" s="1"/>
  <c r="E842" i="2" s="1"/>
  <c r="E841" i="2" s="1"/>
  <c r="F845" i="2"/>
  <c r="F844" i="2" s="1"/>
  <c r="F843" i="2" s="1"/>
  <c r="F842" i="2" s="1"/>
  <c r="F841" i="2" s="1"/>
  <c r="G841" i="2" s="1"/>
  <c r="D903" i="2"/>
  <c r="D902" i="2" s="1"/>
  <c r="D901" i="2" s="1"/>
  <c r="D900" i="2" s="1"/>
  <c r="E903" i="2"/>
  <c r="E902" i="2" s="1"/>
  <c r="E901" i="2" s="1"/>
  <c r="E900" i="2" s="1"/>
  <c r="F903" i="2"/>
  <c r="F902" i="2" s="1"/>
  <c r="F901" i="2" s="1"/>
  <c r="F900" i="2" s="1"/>
  <c r="G900" i="2" s="1"/>
  <c r="D908" i="2"/>
  <c r="D907" i="2" s="1"/>
  <c r="D906" i="2" s="1"/>
  <c r="D905" i="2" s="1"/>
  <c r="E908" i="2"/>
  <c r="E907" i="2" s="1"/>
  <c r="E906" i="2" s="1"/>
  <c r="E905" i="2" s="1"/>
  <c r="F908" i="2"/>
  <c r="F907" i="2" s="1"/>
  <c r="F906" i="2" s="1"/>
  <c r="F905" i="2" s="1"/>
  <c r="C903" i="2"/>
  <c r="C902" i="2" s="1"/>
  <c r="C901" i="2" s="1"/>
  <c r="C900" i="2" s="1"/>
  <c r="D883" i="2"/>
  <c r="D882" i="2" s="1"/>
  <c r="E883" i="2"/>
  <c r="E882" i="2" s="1"/>
  <c r="F883" i="2"/>
  <c r="F882" i="2" s="1"/>
  <c r="D886" i="2"/>
  <c r="D885" i="2" s="1"/>
  <c r="E886" i="2"/>
  <c r="E885" i="2" s="1"/>
  <c r="G885" i="2" s="1"/>
  <c r="F886" i="2"/>
  <c r="F885" i="2" s="1"/>
  <c r="D891" i="2"/>
  <c r="D890" i="2" s="1"/>
  <c r="D889" i="2" s="1"/>
  <c r="D888" i="2" s="1"/>
  <c r="E891" i="2"/>
  <c r="E890" i="2" s="1"/>
  <c r="E889" i="2" s="1"/>
  <c r="E888" i="2" s="1"/>
  <c r="F891" i="2"/>
  <c r="F890" i="2" s="1"/>
  <c r="F889" i="2" s="1"/>
  <c r="F888" i="2" s="1"/>
  <c r="D896" i="2"/>
  <c r="D895" i="2" s="1"/>
  <c r="D894" i="2" s="1"/>
  <c r="D893" i="2" s="1"/>
  <c r="E896" i="2"/>
  <c r="E895" i="2" s="1"/>
  <c r="E894" i="2" s="1"/>
  <c r="E893" i="2" s="1"/>
  <c r="F896" i="2"/>
  <c r="F895" i="2" s="1"/>
  <c r="F894" i="2" s="1"/>
  <c r="F893" i="2" s="1"/>
  <c r="C886" i="2"/>
  <c r="C885" i="2" s="1"/>
  <c r="D831" i="2"/>
  <c r="D830" i="2" s="1"/>
  <c r="E831" i="2"/>
  <c r="E830" i="2" s="1"/>
  <c r="F831" i="2"/>
  <c r="F830" i="2" s="1"/>
  <c r="D822" i="2"/>
  <c r="D821" i="2" s="1"/>
  <c r="E822" i="2"/>
  <c r="E821" i="2" s="1"/>
  <c r="F822" i="2"/>
  <c r="F821" i="2" s="1"/>
  <c r="F826" i="2"/>
  <c r="F825" i="2" s="1"/>
  <c r="F824" i="2" s="1"/>
  <c r="D826" i="2"/>
  <c r="D825" i="2" s="1"/>
  <c r="D824" i="2" s="1"/>
  <c r="E826" i="2"/>
  <c r="E825" i="2" s="1"/>
  <c r="E824" i="2" s="1"/>
  <c r="D838" i="2"/>
  <c r="D837" i="2" s="1"/>
  <c r="D836" i="2" s="1"/>
  <c r="E838" i="2"/>
  <c r="E837" i="2" s="1"/>
  <c r="E836" i="2" s="1"/>
  <c r="F838" i="2"/>
  <c r="F837" i="2" s="1"/>
  <c r="F836" i="2" s="1"/>
  <c r="G836" i="2" s="1"/>
  <c r="D819" i="2"/>
  <c r="D818" i="2" s="1"/>
  <c r="E819" i="2"/>
  <c r="E818" i="2" s="1"/>
  <c r="F819" i="2"/>
  <c r="F818" i="2" s="1"/>
  <c r="D814" i="2"/>
  <c r="D813" i="2" s="1"/>
  <c r="D812" i="2" s="1"/>
  <c r="D811" i="2" s="1"/>
  <c r="E814" i="2"/>
  <c r="E813" i="2" s="1"/>
  <c r="E812" i="2" s="1"/>
  <c r="E811" i="2" s="1"/>
  <c r="F814" i="2"/>
  <c r="F813" i="2" s="1"/>
  <c r="F812" i="2" s="1"/>
  <c r="F811" i="2" s="1"/>
  <c r="G811" i="2" s="1"/>
  <c r="C838" i="2"/>
  <c r="C837" i="2" s="1"/>
  <c r="C836" i="2" s="1"/>
  <c r="C826" i="2"/>
  <c r="C825" i="2" s="1"/>
  <c r="C824" i="2" s="1"/>
  <c r="C814" i="2"/>
  <c r="C813" i="2" s="1"/>
  <c r="C812" i="2" s="1"/>
  <c r="C811" i="2" s="1"/>
  <c r="D804" i="2"/>
  <c r="D803" i="2" s="1"/>
  <c r="E804" i="2"/>
  <c r="E803" i="2" s="1"/>
  <c r="F804" i="2"/>
  <c r="F803" i="2" s="1"/>
  <c r="G803" i="2" s="1"/>
  <c r="D807" i="2"/>
  <c r="D806" i="2" s="1"/>
  <c r="E807" i="2"/>
  <c r="E806" i="2" s="1"/>
  <c r="F807" i="2"/>
  <c r="F806" i="2" s="1"/>
  <c r="G806" i="2" s="1"/>
  <c r="D793" i="2"/>
  <c r="D792" i="2" s="1"/>
  <c r="D791" i="2" s="1"/>
  <c r="E793" i="2"/>
  <c r="E792" i="2" s="1"/>
  <c r="E791" i="2" s="1"/>
  <c r="F793" i="2"/>
  <c r="F792" i="2" s="1"/>
  <c r="F791" i="2" s="1"/>
  <c r="D797" i="2"/>
  <c r="D796" i="2" s="1"/>
  <c r="D795" i="2" s="1"/>
  <c r="E797" i="2"/>
  <c r="E796" i="2" s="1"/>
  <c r="E795" i="2" s="1"/>
  <c r="F797" i="2"/>
  <c r="F796" i="2" s="1"/>
  <c r="F795" i="2" s="1"/>
  <c r="D788" i="2"/>
  <c r="D787" i="2" s="1"/>
  <c r="D786" i="2" s="1"/>
  <c r="E788" i="2"/>
  <c r="E787" i="2" s="1"/>
  <c r="E786" i="2" s="1"/>
  <c r="F788" i="2"/>
  <c r="F787" i="2" s="1"/>
  <c r="F786" i="2" s="1"/>
  <c r="G786" i="2" s="1"/>
  <c r="D784" i="2"/>
  <c r="D783" i="2" s="1"/>
  <c r="D782" i="2" s="1"/>
  <c r="E784" i="2"/>
  <c r="E783" i="2" s="1"/>
  <c r="E782" i="2" s="1"/>
  <c r="F784" i="2"/>
  <c r="F783" i="2" s="1"/>
  <c r="F782" i="2" s="1"/>
  <c r="D778" i="2"/>
  <c r="D777" i="2" s="1"/>
  <c r="D776" i="2" s="1"/>
  <c r="D779" i="2"/>
  <c r="E779" i="2"/>
  <c r="E778" i="2" s="1"/>
  <c r="E777" i="2" s="1"/>
  <c r="E776" i="2" s="1"/>
  <c r="F779" i="2"/>
  <c r="F778" i="2" s="1"/>
  <c r="F777" i="2" s="1"/>
  <c r="F776" i="2" s="1"/>
  <c r="G776" i="2" s="1"/>
  <c r="D769" i="2"/>
  <c r="D768" i="2" s="1"/>
  <c r="E769" i="2"/>
  <c r="E768" i="2" s="1"/>
  <c r="F769" i="2"/>
  <c r="F768" i="2" s="1"/>
  <c r="D772" i="2"/>
  <c r="D771" i="2" s="1"/>
  <c r="E772" i="2"/>
  <c r="E771" i="2" s="1"/>
  <c r="F772" i="2"/>
  <c r="F771" i="2" s="1"/>
  <c r="C769" i="2"/>
  <c r="C768" i="2" s="1"/>
  <c r="D759" i="2"/>
  <c r="D758" i="2" s="1"/>
  <c r="E759" i="2"/>
  <c r="E758" i="2" s="1"/>
  <c r="F759" i="2"/>
  <c r="F758" i="2" s="1"/>
  <c r="D762" i="2"/>
  <c r="D761" i="2" s="1"/>
  <c r="E762" i="2"/>
  <c r="E761" i="2" s="1"/>
  <c r="F762" i="2"/>
  <c r="F761" i="2" s="1"/>
  <c r="G761" i="2" s="1"/>
  <c r="D742" i="2"/>
  <c r="E742" i="2"/>
  <c r="F742" i="2"/>
  <c r="D744" i="2"/>
  <c r="E744" i="2"/>
  <c r="F744" i="2"/>
  <c r="E749" i="2"/>
  <c r="E748" i="2" s="1"/>
  <c r="E747" i="2" s="1"/>
  <c r="E746" i="2" s="1"/>
  <c r="F749" i="2"/>
  <c r="F748" i="2" s="1"/>
  <c r="F747" i="2" s="1"/>
  <c r="F746" i="2" s="1"/>
  <c r="D749" i="2"/>
  <c r="D748" i="2" s="1"/>
  <c r="D747" i="2" s="1"/>
  <c r="D746" i="2" s="1"/>
  <c r="F735" i="2"/>
  <c r="F734" i="2" s="1"/>
  <c r="F733" i="2" s="1"/>
  <c r="F732" i="2" s="1"/>
  <c r="F731" i="2" s="1"/>
  <c r="G731" i="2" s="1"/>
  <c r="E735" i="2"/>
  <c r="E734" i="2" s="1"/>
  <c r="E733" i="2" s="1"/>
  <c r="E732" i="2" s="1"/>
  <c r="E731" i="2" s="1"/>
  <c r="D735" i="2"/>
  <c r="D734" i="2" s="1"/>
  <c r="D733" i="2" s="1"/>
  <c r="D732" i="2" s="1"/>
  <c r="D731" i="2" s="1"/>
  <c r="E234" i="2"/>
  <c r="F234" i="2"/>
  <c r="G234" i="2" s="1"/>
  <c r="E237" i="2"/>
  <c r="F237" i="2"/>
  <c r="G237" i="2" s="1"/>
  <c r="E239" i="2"/>
  <c r="F239" i="2"/>
  <c r="G239" i="2" s="1"/>
  <c r="E241" i="2"/>
  <c r="F241" i="2"/>
  <c r="G241" i="2" s="1"/>
  <c r="E244" i="2"/>
  <c r="F244" i="2"/>
  <c r="G244" i="2" s="1"/>
  <c r="E247" i="2"/>
  <c r="F247" i="2"/>
  <c r="G247" i="2" s="1"/>
  <c r="E252" i="2"/>
  <c r="F252" i="2"/>
  <c r="G252" i="2" s="1"/>
  <c r="E254" i="2"/>
  <c r="F254" i="2"/>
  <c r="G254" i="2" s="1"/>
  <c r="E258" i="2"/>
  <c r="F258" i="2"/>
  <c r="G258" i="2" s="1"/>
  <c r="E261" i="2"/>
  <c r="F261" i="2"/>
  <c r="G261" i="2" s="1"/>
  <c r="E1001" i="2"/>
  <c r="E998" i="2"/>
  <c r="E995" i="2"/>
  <c r="E987" i="2"/>
  <c r="E986" i="2" s="1"/>
  <c r="E974" i="2"/>
  <c r="E971" i="2"/>
  <c r="E967" i="2"/>
  <c r="E964" i="2"/>
  <c r="E962" i="2"/>
  <c r="E955" i="2"/>
  <c r="E954" i="2" s="1"/>
  <c r="E951" i="2"/>
  <c r="E947" i="2"/>
  <c r="G947" i="2" s="1"/>
  <c r="E944" i="2"/>
  <c r="E942" i="2"/>
  <c r="E939" i="2"/>
  <c r="F939" i="2"/>
  <c r="G939" i="2" s="1"/>
  <c r="F942" i="2"/>
  <c r="F944" i="2"/>
  <c r="F947" i="2"/>
  <c r="F951" i="2"/>
  <c r="F946" i="2" s="1"/>
  <c r="D939" i="2"/>
  <c r="D942" i="2"/>
  <c r="D944" i="2"/>
  <c r="D947" i="2"/>
  <c r="D951" i="2"/>
  <c r="F955" i="2"/>
  <c r="F954" i="2" s="1"/>
  <c r="D955" i="2"/>
  <c r="D954" i="2" s="1"/>
  <c r="F962" i="2"/>
  <c r="G962" i="2" s="1"/>
  <c r="F964" i="2"/>
  <c r="D962" i="2"/>
  <c r="D964" i="2"/>
  <c r="F967" i="2"/>
  <c r="G967" i="2" s="1"/>
  <c r="D967" i="2"/>
  <c r="F971" i="2"/>
  <c r="D971" i="2"/>
  <c r="F974" i="2"/>
  <c r="D974" i="2"/>
  <c r="F987" i="2"/>
  <c r="F986" i="2" s="1"/>
  <c r="D987" i="2"/>
  <c r="D986" i="2" s="1"/>
  <c r="F995" i="2"/>
  <c r="G995" i="2" s="1"/>
  <c r="F998" i="2"/>
  <c r="G998" i="2" s="1"/>
  <c r="F1001" i="2"/>
  <c r="D995" i="2"/>
  <c r="D998" i="2"/>
  <c r="D1001" i="2"/>
  <c r="E1035" i="2"/>
  <c r="E1031" i="2"/>
  <c r="E1030" i="2" s="1"/>
  <c r="E1029" i="2" s="1"/>
  <c r="E1028" i="2" s="1"/>
  <c r="E1026" i="2"/>
  <c r="E1024" i="2"/>
  <c r="E1021" i="2"/>
  <c r="E1016" i="2"/>
  <c r="E1015" i="2" s="1"/>
  <c r="E1014" i="2" s="1"/>
  <c r="E1013" i="2" s="1"/>
  <c r="E1011" i="2"/>
  <c r="E1008" i="2"/>
  <c r="F1011" i="2"/>
  <c r="G1011" i="2" s="1"/>
  <c r="F1008" i="2"/>
  <c r="D1008" i="2"/>
  <c r="D1011" i="2"/>
  <c r="F1016" i="2"/>
  <c r="F1015" i="2" s="1"/>
  <c r="F1014" i="2" s="1"/>
  <c r="F1013" i="2" s="1"/>
  <c r="D1016" i="2"/>
  <c r="D1015" i="2" s="1"/>
  <c r="D1014" i="2" s="1"/>
  <c r="D1013" i="2" s="1"/>
  <c r="F1021" i="2"/>
  <c r="G1021" i="2" s="1"/>
  <c r="F1024" i="2"/>
  <c r="G1024" i="2" s="1"/>
  <c r="F1026" i="2"/>
  <c r="D1021" i="2"/>
  <c r="D1024" i="2"/>
  <c r="D1026" i="2"/>
  <c r="F1031" i="2"/>
  <c r="G1031" i="2" s="1"/>
  <c r="F1033" i="2"/>
  <c r="F1038" i="2"/>
  <c r="F1037" i="2" s="1"/>
  <c r="F1036" i="2" s="1"/>
  <c r="F1035" i="2" s="1"/>
  <c r="D1031" i="2"/>
  <c r="D1030" i="2" s="1"/>
  <c r="D1029" i="2" s="1"/>
  <c r="D1028" i="2" s="1"/>
  <c r="D1035" i="2"/>
  <c r="E1072" i="2"/>
  <c r="E1071" i="2" s="1"/>
  <c r="E1070" i="2" s="1"/>
  <c r="E1069" i="2" s="1"/>
  <c r="E1067" i="2"/>
  <c r="E1066" i="2" s="1"/>
  <c r="E1065" i="2" s="1"/>
  <c r="E1064" i="2" s="1"/>
  <c r="E1055" i="2"/>
  <c r="E1050" i="2"/>
  <c r="E1042" i="2"/>
  <c r="F1042" i="2"/>
  <c r="D1042" i="2"/>
  <c r="F1050" i="2"/>
  <c r="D1050" i="2"/>
  <c r="F1055" i="2"/>
  <c r="D1055" i="2"/>
  <c r="F1067" i="2"/>
  <c r="F1066" i="2" s="1"/>
  <c r="F1065" i="2" s="1"/>
  <c r="F1064" i="2" s="1"/>
  <c r="D1067" i="2"/>
  <c r="D1066" i="2" s="1"/>
  <c r="D1065" i="2" s="1"/>
  <c r="D1064" i="2" s="1"/>
  <c r="F1072" i="2"/>
  <c r="F1071" i="2" s="1"/>
  <c r="F1070" i="2" s="1"/>
  <c r="F1069" i="2" s="1"/>
  <c r="G1069" i="2" s="1"/>
  <c r="D1072" i="2"/>
  <c r="D1071" i="2" s="1"/>
  <c r="D1070" i="2" s="1"/>
  <c r="D1069" i="2" s="1"/>
  <c r="E1096" i="2"/>
  <c r="E1095" i="2" s="1"/>
  <c r="E1091" i="2"/>
  <c r="E1086" i="2"/>
  <c r="E1084" i="2"/>
  <c r="F1096" i="2"/>
  <c r="F1095" i="2" s="1"/>
  <c r="D1096" i="2"/>
  <c r="D1095" i="2" s="1"/>
  <c r="F1091" i="2"/>
  <c r="G1091" i="2" s="1"/>
  <c r="D1091" i="2"/>
  <c r="F1084" i="2"/>
  <c r="G1084" i="2" s="1"/>
  <c r="F1086" i="2"/>
  <c r="D1086" i="2"/>
  <c r="D1084" i="2"/>
  <c r="E1141" i="2"/>
  <c r="E1140" i="2" s="1"/>
  <c r="E1139" i="2" s="1"/>
  <c r="E1138" i="2" s="1"/>
  <c r="E1136" i="2"/>
  <c r="E1135" i="2" s="1"/>
  <c r="E1134" i="2" s="1"/>
  <c r="E1133" i="2" s="1"/>
  <c r="E1128" i="2"/>
  <c r="E1126" i="2"/>
  <c r="E1125" i="2" s="1"/>
  <c r="E1124" i="2" s="1"/>
  <c r="E1123" i="2" s="1"/>
  <c r="F1126" i="2"/>
  <c r="F1125" i="2" s="1"/>
  <c r="F1124" i="2" s="1"/>
  <c r="F1123" i="2" s="1"/>
  <c r="G1123" i="2" s="1"/>
  <c r="D1126" i="2"/>
  <c r="D1125" i="2" s="1"/>
  <c r="D1124" i="2" s="1"/>
  <c r="D1123" i="2" s="1"/>
  <c r="F1131" i="2"/>
  <c r="F1130" i="2" s="1"/>
  <c r="F1129" i="2" s="1"/>
  <c r="F1128" i="2" s="1"/>
  <c r="D1128" i="2"/>
  <c r="F1136" i="2"/>
  <c r="F1135" i="2" s="1"/>
  <c r="F1134" i="2" s="1"/>
  <c r="F1133" i="2" s="1"/>
  <c r="G1133" i="2" s="1"/>
  <c r="D1136" i="2"/>
  <c r="D1135" i="2" s="1"/>
  <c r="D1134" i="2" s="1"/>
  <c r="D1133" i="2" s="1"/>
  <c r="F1138" i="2"/>
  <c r="G1138" i="2" s="1"/>
  <c r="D1141" i="2"/>
  <c r="D1140" i="2" s="1"/>
  <c r="D1139" i="2" s="1"/>
  <c r="D1138" i="2" s="1"/>
  <c r="E725" i="2"/>
  <c r="E723" i="2"/>
  <c r="E722" i="2" s="1"/>
  <c r="E721" i="2" s="1"/>
  <c r="E719" i="2"/>
  <c r="E718" i="2" s="1"/>
  <c r="E717" i="2" s="1"/>
  <c r="E713" i="2"/>
  <c r="E712" i="2" s="1"/>
  <c r="E711" i="2" s="1"/>
  <c r="E710" i="2" s="1"/>
  <c r="F728" i="2"/>
  <c r="F727" i="2" s="1"/>
  <c r="F726" i="2" s="1"/>
  <c r="F725" i="2" s="1"/>
  <c r="F723" i="2"/>
  <c r="F722" i="2" s="1"/>
  <c r="F721" i="2" s="1"/>
  <c r="G721" i="2" s="1"/>
  <c r="F719" i="2"/>
  <c r="F718" i="2" s="1"/>
  <c r="F717" i="2" s="1"/>
  <c r="G717" i="2" s="1"/>
  <c r="F713" i="2"/>
  <c r="F712" i="2" s="1"/>
  <c r="F711" i="2" s="1"/>
  <c r="F710" i="2" s="1"/>
  <c r="G710" i="2" s="1"/>
  <c r="D713" i="2"/>
  <c r="D712" i="2" s="1"/>
  <c r="D711" i="2" s="1"/>
  <c r="D710" i="2" s="1"/>
  <c r="D719" i="2"/>
  <c r="D718" i="2" s="1"/>
  <c r="D717" i="2" s="1"/>
  <c r="D723" i="2"/>
  <c r="D722" i="2" s="1"/>
  <c r="D721" i="2" s="1"/>
  <c r="D725" i="2"/>
  <c r="E704" i="2"/>
  <c r="E703" i="2" s="1"/>
  <c r="E702" i="2" s="1"/>
  <c r="E700" i="2"/>
  <c r="E699" i="2" s="1"/>
  <c r="E698" i="2" s="1"/>
  <c r="E695" i="2"/>
  <c r="E694" i="2" s="1"/>
  <c r="E693" i="2" s="1"/>
  <c r="E692" i="2" s="1"/>
  <c r="E690" i="2"/>
  <c r="E689" i="2" s="1"/>
  <c r="E688" i="2" s="1"/>
  <c r="E687" i="2" s="1"/>
  <c r="E685" i="2"/>
  <c r="E684" i="2" s="1"/>
  <c r="E682" i="2"/>
  <c r="E681" i="2" s="1"/>
  <c r="E678" i="2"/>
  <c r="E677" i="2" s="1"/>
  <c r="E676" i="2" s="1"/>
  <c r="E673" i="2"/>
  <c r="E671" i="2"/>
  <c r="F700" i="2"/>
  <c r="F699" i="2" s="1"/>
  <c r="F698" i="2" s="1"/>
  <c r="F704" i="2"/>
  <c r="F703" i="2" s="1"/>
  <c r="F702" i="2" s="1"/>
  <c r="G702" i="2" s="1"/>
  <c r="F695" i="2"/>
  <c r="F694" i="2" s="1"/>
  <c r="F693" i="2" s="1"/>
  <c r="F692" i="2" s="1"/>
  <c r="G692" i="2" s="1"/>
  <c r="F690" i="2"/>
  <c r="F689" i="2" s="1"/>
  <c r="F688" i="2" s="1"/>
  <c r="F687" i="2" s="1"/>
  <c r="F685" i="2"/>
  <c r="F684" i="2" s="1"/>
  <c r="G684" i="2" s="1"/>
  <c r="F682" i="2"/>
  <c r="F681" i="2" s="1"/>
  <c r="G681" i="2" s="1"/>
  <c r="F678" i="2"/>
  <c r="F677" i="2" s="1"/>
  <c r="F676" i="2" s="1"/>
  <c r="F671" i="2"/>
  <c r="G671" i="2" s="1"/>
  <c r="F673" i="2"/>
  <c r="G673" i="2" s="1"/>
  <c r="D704" i="2"/>
  <c r="D703" i="2" s="1"/>
  <c r="D702" i="2" s="1"/>
  <c r="D700" i="2"/>
  <c r="D699" i="2" s="1"/>
  <c r="D698" i="2" s="1"/>
  <c r="D695" i="2"/>
  <c r="D694" i="2" s="1"/>
  <c r="D693" i="2" s="1"/>
  <c r="D692" i="2" s="1"/>
  <c r="D690" i="2"/>
  <c r="D689" i="2" s="1"/>
  <c r="D688" i="2" s="1"/>
  <c r="D687" i="2" s="1"/>
  <c r="C668" i="2"/>
  <c r="D685" i="2"/>
  <c r="D684" i="2" s="1"/>
  <c r="D682" i="2"/>
  <c r="D681" i="2" s="1"/>
  <c r="D678" i="2"/>
  <c r="D677" i="2" s="1"/>
  <c r="D676" i="2" s="1"/>
  <c r="D673" i="2"/>
  <c r="D671" i="2"/>
  <c r="E664" i="2"/>
  <c r="E663" i="2" s="1"/>
  <c r="E661" i="2"/>
  <c r="E660" i="2" s="1"/>
  <c r="E657" i="2"/>
  <c r="E656" i="2" s="1"/>
  <c r="E655" i="2" s="1"/>
  <c r="E652" i="2"/>
  <c r="E650" i="2"/>
  <c r="E646" i="2"/>
  <c r="E643" i="2"/>
  <c r="E637" i="2"/>
  <c r="E635" i="2"/>
  <c r="E630" i="2"/>
  <c r="E625" i="2"/>
  <c r="E621" i="2"/>
  <c r="F664" i="2"/>
  <c r="F663" i="2" s="1"/>
  <c r="F661" i="2"/>
  <c r="G661" i="2" s="1"/>
  <c r="F657" i="2"/>
  <c r="F656" i="2" s="1"/>
  <c r="F655" i="2" s="1"/>
  <c r="F650" i="2"/>
  <c r="G650" i="2" s="1"/>
  <c r="F652" i="2"/>
  <c r="G652" i="2" s="1"/>
  <c r="F646" i="2"/>
  <c r="F643" i="2"/>
  <c r="F637" i="2"/>
  <c r="F635" i="2"/>
  <c r="F630" i="2"/>
  <c r="G630" i="2" s="1"/>
  <c r="F625" i="2"/>
  <c r="G625" i="2" s="1"/>
  <c r="F621" i="2"/>
  <c r="G621" i="2" s="1"/>
  <c r="D621" i="2"/>
  <c r="D625" i="2"/>
  <c r="D630" i="2"/>
  <c r="D635" i="2"/>
  <c r="D637" i="2"/>
  <c r="D643" i="2"/>
  <c r="D646" i="2"/>
  <c r="D650" i="2"/>
  <c r="D652" i="2"/>
  <c r="D657" i="2"/>
  <c r="D656" i="2" s="1"/>
  <c r="D655" i="2" s="1"/>
  <c r="D661" i="2"/>
  <c r="D660" i="2" s="1"/>
  <c r="D664" i="2"/>
  <c r="D663" i="2" s="1"/>
  <c r="E614" i="2"/>
  <c r="E613" i="2" s="1"/>
  <c r="E612" i="2" s="1"/>
  <c r="E611" i="2" s="1"/>
  <c r="E609" i="2"/>
  <c r="E608" i="2" s="1"/>
  <c r="E606" i="2"/>
  <c r="E605" i="2" s="1"/>
  <c r="E602" i="2"/>
  <c r="E601" i="2" s="1"/>
  <c r="E600" i="2" s="1"/>
  <c r="F602" i="2"/>
  <c r="F601" i="2" s="1"/>
  <c r="F600" i="2" s="1"/>
  <c r="G600" i="2" s="1"/>
  <c r="F606" i="2"/>
  <c r="F605" i="2" s="1"/>
  <c r="F609" i="2"/>
  <c r="F608" i="2" s="1"/>
  <c r="F614" i="2"/>
  <c r="F613" i="2" s="1"/>
  <c r="F612" i="2" s="1"/>
  <c r="F611" i="2" s="1"/>
  <c r="D602" i="2"/>
  <c r="D601" i="2" s="1"/>
  <c r="D600" i="2" s="1"/>
  <c r="D606" i="2"/>
  <c r="D605" i="2" s="1"/>
  <c r="D609" i="2"/>
  <c r="D608" i="2" s="1"/>
  <c r="D614" i="2"/>
  <c r="D613" i="2" s="1"/>
  <c r="D612" i="2" s="1"/>
  <c r="D611" i="2" s="1"/>
  <c r="E594" i="2"/>
  <c r="E593" i="2" s="1"/>
  <c r="E592" i="2" s="1"/>
  <c r="E591" i="2" s="1"/>
  <c r="E588" i="2"/>
  <c r="E587" i="2" s="1"/>
  <c r="E586" i="2" s="1"/>
  <c r="E584" i="2"/>
  <c r="E582" i="2"/>
  <c r="E577" i="2"/>
  <c r="E575" i="2"/>
  <c r="E569" i="2"/>
  <c r="E568" i="2" s="1"/>
  <c r="E567" i="2" s="1"/>
  <c r="E566" i="2" s="1"/>
  <c r="F594" i="2"/>
  <c r="F593" i="2" s="1"/>
  <c r="F592" i="2" s="1"/>
  <c r="F591" i="2" s="1"/>
  <c r="D594" i="2"/>
  <c r="D593" i="2" s="1"/>
  <c r="D592" i="2" s="1"/>
  <c r="D591" i="2" s="1"/>
  <c r="C594" i="2"/>
  <c r="C593" i="2" s="1"/>
  <c r="C592" i="2" s="1"/>
  <c r="C591" i="2" s="1"/>
  <c r="F588" i="2"/>
  <c r="F587" i="2" s="1"/>
  <c r="F586" i="2" s="1"/>
  <c r="G586" i="2" s="1"/>
  <c r="F582" i="2"/>
  <c r="F584" i="2"/>
  <c r="F569" i="2"/>
  <c r="F568" i="2" s="1"/>
  <c r="F567" i="2" s="1"/>
  <c r="F566" i="2" s="1"/>
  <c r="D569" i="2"/>
  <c r="D568" i="2" s="1"/>
  <c r="D567" i="2" s="1"/>
  <c r="D566" i="2" s="1"/>
  <c r="F577" i="2"/>
  <c r="G577" i="2" s="1"/>
  <c r="D577" i="2"/>
  <c r="D582" i="2"/>
  <c r="D584" i="2"/>
  <c r="D588" i="2"/>
  <c r="D587" i="2" s="1"/>
  <c r="D586" i="2" s="1"/>
  <c r="C577" i="2"/>
  <c r="F575" i="2"/>
  <c r="G575" i="2" s="1"/>
  <c r="D575" i="2"/>
  <c r="C575" i="2"/>
  <c r="C574" i="2" s="1"/>
  <c r="C573" i="2" s="1"/>
  <c r="C572" i="2" s="1"/>
  <c r="E562" i="2"/>
  <c r="E560" i="2"/>
  <c r="E556" i="2"/>
  <c r="E555" i="2" s="1"/>
  <c r="E554" i="2" s="1"/>
  <c r="E551" i="2"/>
  <c r="E550" i="2" s="1"/>
  <c r="E549" i="2" s="1"/>
  <c r="E548" i="2" s="1"/>
  <c r="E546" i="2"/>
  <c r="E545" i="2" s="1"/>
  <c r="E544" i="2" s="1"/>
  <c r="E542" i="2"/>
  <c r="E541" i="2" s="1"/>
  <c r="E540" i="2" s="1"/>
  <c r="E537" i="2"/>
  <c r="E536" i="2" s="1"/>
  <c r="E535" i="2" s="1"/>
  <c r="E532" i="2"/>
  <c r="E530" i="2"/>
  <c r="E524" i="2"/>
  <c r="E522" i="2"/>
  <c r="F551" i="2"/>
  <c r="F550" i="2" s="1"/>
  <c r="F549" i="2" s="1"/>
  <c r="F548" i="2" s="1"/>
  <c r="F556" i="2"/>
  <c r="F555" i="2" s="1"/>
  <c r="F554" i="2" s="1"/>
  <c r="F560" i="2"/>
  <c r="G560" i="2" s="1"/>
  <c r="F562" i="2"/>
  <c r="F546" i="2"/>
  <c r="F545" i="2" s="1"/>
  <c r="F544" i="2" s="1"/>
  <c r="F542" i="2"/>
  <c r="F541" i="2" s="1"/>
  <c r="F540" i="2" s="1"/>
  <c r="F537" i="2"/>
  <c r="F536" i="2" s="1"/>
  <c r="F535" i="2" s="1"/>
  <c r="F530" i="2"/>
  <c r="F532" i="2"/>
  <c r="G532" i="2" s="1"/>
  <c r="F522" i="2"/>
  <c r="F524" i="2"/>
  <c r="G524" i="2" s="1"/>
  <c r="D551" i="2"/>
  <c r="D550" i="2" s="1"/>
  <c r="D549" i="2" s="1"/>
  <c r="D548" i="2" s="1"/>
  <c r="D556" i="2"/>
  <c r="D555" i="2" s="1"/>
  <c r="D554" i="2" s="1"/>
  <c r="D560" i="2"/>
  <c r="D562" i="2"/>
  <c r="D542" i="2"/>
  <c r="D541" i="2" s="1"/>
  <c r="D540" i="2" s="1"/>
  <c r="D546" i="2"/>
  <c r="D545" i="2" s="1"/>
  <c r="D544" i="2" s="1"/>
  <c r="D537" i="2"/>
  <c r="D536" i="2" s="1"/>
  <c r="D535" i="2" s="1"/>
  <c r="D532" i="2"/>
  <c r="D530" i="2"/>
  <c r="D524" i="2"/>
  <c r="D522" i="2"/>
  <c r="C524" i="2"/>
  <c r="F515" i="2"/>
  <c r="F514" i="2" s="1"/>
  <c r="F513" i="2" s="1"/>
  <c r="F512" i="2" s="1"/>
  <c r="F510" i="2"/>
  <c r="F509" i="2" s="1"/>
  <c r="F508" i="2" s="1"/>
  <c r="F507" i="2" s="1"/>
  <c r="F505" i="2"/>
  <c r="F504" i="2" s="1"/>
  <c r="F503" i="2" s="1"/>
  <c r="F501" i="2"/>
  <c r="F500" i="2" s="1"/>
  <c r="F499" i="2" s="1"/>
  <c r="G499" i="2" s="1"/>
  <c r="F496" i="2"/>
  <c r="F495" i="2" s="1"/>
  <c r="F494" i="2" s="1"/>
  <c r="G494" i="2" s="1"/>
  <c r="F492" i="2"/>
  <c r="F491" i="2" s="1"/>
  <c r="F490" i="2" s="1"/>
  <c r="G490" i="2" s="1"/>
  <c r="E515" i="2"/>
  <c r="E514" i="2" s="1"/>
  <c r="E513" i="2" s="1"/>
  <c r="E512" i="2" s="1"/>
  <c r="E510" i="2"/>
  <c r="E509" i="2" s="1"/>
  <c r="E508" i="2" s="1"/>
  <c r="E507" i="2" s="1"/>
  <c r="G507" i="2" s="1"/>
  <c r="E505" i="2"/>
  <c r="E504" i="2" s="1"/>
  <c r="E503" i="2" s="1"/>
  <c r="E501" i="2"/>
  <c r="E500" i="2" s="1"/>
  <c r="E499" i="2" s="1"/>
  <c r="E496" i="2"/>
  <c r="E495" i="2" s="1"/>
  <c r="E494" i="2" s="1"/>
  <c r="E492" i="2"/>
  <c r="E491" i="2" s="1"/>
  <c r="E490" i="2" s="1"/>
  <c r="D515" i="2"/>
  <c r="D514" i="2" s="1"/>
  <c r="D513" i="2" s="1"/>
  <c r="D512" i="2" s="1"/>
  <c r="D510" i="2"/>
  <c r="D509" i="2" s="1"/>
  <c r="D508" i="2" s="1"/>
  <c r="D507" i="2" s="1"/>
  <c r="D505" i="2"/>
  <c r="D504" i="2" s="1"/>
  <c r="D503" i="2" s="1"/>
  <c r="D501" i="2"/>
  <c r="D500" i="2" s="1"/>
  <c r="D499" i="2" s="1"/>
  <c r="C501" i="2"/>
  <c r="C500" i="2" s="1"/>
  <c r="C499" i="2" s="1"/>
  <c r="C498" i="2" s="1"/>
  <c r="C510" i="2"/>
  <c r="C509" i="2" s="1"/>
  <c r="C508" i="2" s="1"/>
  <c r="C507" i="2" s="1"/>
  <c r="D496" i="2"/>
  <c r="D495" i="2" s="1"/>
  <c r="D494" i="2" s="1"/>
  <c r="D492" i="2"/>
  <c r="D491" i="2" s="1"/>
  <c r="D490" i="2" s="1"/>
  <c r="C496" i="2"/>
  <c r="C495" i="2" s="1"/>
  <c r="C494" i="2" s="1"/>
  <c r="C489" i="2" s="1"/>
  <c r="E485" i="2"/>
  <c r="E484" i="2" s="1"/>
  <c r="E483" i="2" s="1"/>
  <c r="E481" i="2"/>
  <c r="E480" i="2" s="1"/>
  <c r="E479" i="2" s="1"/>
  <c r="E476" i="2"/>
  <c r="E473" i="2"/>
  <c r="E468" i="2"/>
  <c r="E467" i="2" s="1"/>
  <c r="E466" i="2" s="1"/>
  <c r="E465" i="2" s="1"/>
  <c r="F468" i="2"/>
  <c r="F467" i="2" s="1"/>
  <c r="F466" i="2" s="1"/>
  <c r="F465" i="2" s="1"/>
  <c r="G465" i="2" s="1"/>
  <c r="F473" i="2"/>
  <c r="F476" i="2"/>
  <c r="G476" i="2" s="1"/>
  <c r="F481" i="2"/>
  <c r="F480" i="2" s="1"/>
  <c r="F479" i="2" s="1"/>
  <c r="F485" i="2"/>
  <c r="F484" i="2" s="1"/>
  <c r="F483" i="2" s="1"/>
  <c r="G483" i="2" s="1"/>
  <c r="D485" i="2"/>
  <c r="D484" i="2" s="1"/>
  <c r="D483" i="2" s="1"/>
  <c r="D481" i="2"/>
  <c r="D480" i="2" s="1"/>
  <c r="D479" i="2" s="1"/>
  <c r="D476" i="2"/>
  <c r="D473" i="2"/>
  <c r="D468" i="2"/>
  <c r="D467" i="2" s="1"/>
  <c r="D466" i="2" s="1"/>
  <c r="D465" i="2" s="1"/>
  <c r="C476" i="2"/>
  <c r="C468" i="2"/>
  <c r="C467" i="2" s="1"/>
  <c r="C466" i="2" s="1"/>
  <c r="C465" i="2" s="1"/>
  <c r="E461" i="2"/>
  <c r="E459" i="2"/>
  <c r="E456" i="2"/>
  <c r="E455" i="2" s="1"/>
  <c r="E452" i="2"/>
  <c r="E451" i="2" s="1"/>
  <c r="E450" i="2" s="1"/>
  <c r="E447" i="2"/>
  <c r="E446" i="2" s="1"/>
  <c r="E445" i="2" s="1"/>
  <c r="E443" i="2"/>
  <c r="E442" i="2" s="1"/>
  <c r="E441" i="2" s="1"/>
  <c r="E438" i="2"/>
  <c r="E437" i="2" s="1"/>
  <c r="E436" i="2" s="1"/>
  <c r="E434" i="2"/>
  <c r="E433" i="2" s="1"/>
  <c r="E432" i="2" s="1"/>
  <c r="E429" i="2"/>
  <c r="E428" i="2" s="1"/>
  <c r="E427" i="2" s="1"/>
  <c r="E426" i="2" s="1"/>
  <c r="E424" i="2"/>
  <c r="E423" i="2" s="1"/>
  <c r="E422" i="2" s="1"/>
  <c r="E421" i="2" s="1"/>
  <c r="F434" i="2"/>
  <c r="F433" i="2" s="1"/>
  <c r="F432" i="2" s="1"/>
  <c r="F438" i="2"/>
  <c r="F437" i="2" s="1"/>
  <c r="F436" i="2" s="1"/>
  <c r="F443" i="2"/>
  <c r="F442" i="2" s="1"/>
  <c r="F441" i="2" s="1"/>
  <c r="F447" i="2"/>
  <c r="F446" i="2" s="1"/>
  <c r="F445" i="2" s="1"/>
  <c r="G445" i="2" s="1"/>
  <c r="F452" i="2"/>
  <c r="F451" i="2" s="1"/>
  <c r="F450" i="2" s="1"/>
  <c r="F456" i="2"/>
  <c r="F455" i="2" s="1"/>
  <c r="F459" i="2"/>
  <c r="F461" i="2"/>
  <c r="F429" i="2"/>
  <c r="F428" i="2" s="1"/>
  <c r="F427" i="2" s="1"/>
  <c r="F426" i="2" s="1"/>
  <c r="F424" i="2"/>
  <c r="F423" i="2" s="1"/>
  <c r="F422" i="2" s="1"/>
  <c r="F421" i="2" s="1"/>
  <c r="D459" i="2"/>
  <c r="D461" i="2"/>
  <c r="D456" i="2"/>
  <c r="D455" i="2" s="1"/>
  <c r="D452" i="2"/>
  <c r="D451" i="2" s="1"/>
  <c r="D450" i="2" s="1"/>
  <c r="D447" i="2"/>
  <c r="D446" i="2" s="1"/>
  <c r="D445" i="2" s="1"/>
  <c r="D443" i="2"/>
  <c r="D442" i="2" s="1"/>
  <c r="D441" i="2" s="1"/>
  <c r="D438" i="2"/>
  <c r="D437" i="2" s="1"/>
  <c r="D436" i="2" s="1"/>
  <c r="D434" i="2"/>
  <c r="D433" i="2" s="1"/>
  <c r="D432" i="2" s="1"/>
  <c r="D429" i="2"/>
  <c r="D428" i="2" s="1"/>
  <c r="D427" i="2" s="1"/>
  <c r="D426" i="2" s="1"/>
  <c r="D424" i="2"/>
  <c r="D423" i="2" s="1"/>
  <c r="D422" i="2" s="1"/>
  <c r="D421" i="2" s="1"/>
  <c r="E341" i="2"/>
  <c r="E340" i="2" s="1"/>
  <c r="E339" i="2" s="1"/>
  <c r="E338" i="2" s="1"/>
  <c r="E336" i="2"/>
  <c r="E335" i="2" s="1"/>
  <c r="E332" i="2"/>
  <c r="E331" i="2" s="1"/>
  <c r="F332" i="2"/>
  <c r="F331" i="2" s="1"/>
  <c r="F341" i="2"/>
  <c r="F340" i="2" s="1"/>
  <c r="F339" i="2" s="1"/>
  <c r="F338" i="2" s="1"/>
  <c r="F336" i="2"/>
  <c r="F335" i="2" s="1"/>
  <c r="D332" i="2"/>
  <c r="D331" i="2" s="1"/>
  <c r="D336" i="2"/>
  <c r="D335" i="2" s="1"/>
  <c r="D341" i="2"/>
  <c r="D340" i="2" s="1"/>
  <c r="D339" i="2" s="1"/>
  <c r="D338" i="2" s="1"/>
  <c r="F415" i="2"/>
  <c r="F414" i="2" s="1"/>
  <c r="F413" i="2" s="1"/>
  <c r="F412" i="2" s="1"/>
  <c r="F404" i="2"/>
  <c r="F403" i="2" s="1"/>
  <c r="F400" i="2"/>
  <c r="F399" i="2" s="1"/>
  <c r="F395" i="2"/>
  <c r="F394" i="2" s="1"/>
  <c r="F393" i="2" s="1"/>
  <c r="F392" i="2" s="1"/>
  <c r="F390" i="2"/>
  <c r="F388" i="2"/>
  <c r="G388" i="2" s="1"/>
  <c r="F386" i="2"/>
  <c r="F379" i="2"/>
  <c r="F378" i="2" s="1"/>
  <c r="F372" i="2"/>
  <c r="F365" i="2"/>
  <c r="F361" i="2"/>
  <c r="F356" i="2"/>
  <c r="F353" i="2"/>
  <c r="F351" i="2"/>
  <c r="E415" i="2"/>
  <c r="E414" i="2" s="1"/>
  <c r="E413" i="2" s="1"/>
  <c r="E412" i="2" s="1"/>
  <c r="E404" i="2"/>
  <c r="E403" i="2" s="1"/>
  <c r="E400" i="2"/>
  <c r="E399" i="2" s="1"/>
  <c r="E395" i="2"/>
  <c r="E394" i="2" s="1"/>
  <c r="E393" i="2" s="1"/>
  <c r="E392" i="2" s="1"/>
  <c r="E390" i="2"/>
  <c r="E388" i="2"/>
  <c r="E386" i="2"/>
  <c r="E379" i="2"/>
  <c r="E378" i="2" s="1"/>
  <c r="E372" i="2"/>
  <c r="E365" i="2"/>
  <c r="E361" i="2"/>
  <c r="E356" i="2"/>
  <c r="E353" i="2"/>
  <c r="G353" i="2" s="1"/>
  <c r="E351" i="2"/>
  <c r="E348" i="2"/>
  <c r="F348" i="2"/>
  <c r="G348" i="2" s="1"/>
  <c r="D415" i="2"/>
  <c r="D414" i="2" s="1"/>
  <c r="D413" i="2" s="1"/>
  <c r="D412" i="2" s="1"/>
  <c r="D404" i="2"/>
  <c r="D403" i="2" s="1"/>
  <c r="D400" i="2"/>
  <c r="D399" i="2" s="1"/>
  <c r="D395" i="2"/>
  <c r="D394" i="2" s="1"/>
  <c r="D393" i="2" s="1"/>
  <c r="D392" i="2" s="1"/>
  <c r="D386" i="2"/>
  <c r="D388" i="2"/>
  <c r="D390" i="2"/>
  <c r="D379" i="2"/>
  <c r="D378" i="2" s="1"/>
  <c r="D372" i="2"/>
  <c r="D365" i="2"/>
  <c r="D361" i="2"/>
  <c r="D356" i="2"/>
  <c r="D353" i="2"/>
  <c r="D351" i="2"/>
  <c r="D348" i="2"/>
  <c r="C1136" i="2"/>
  <c r="C1135" i="2" s="1"/>
  <c r="C1134" i="2" s="1"/>
  <c r="C1133" i="2" s="1"/>
  <c r="C1131" i="2"/>
  <c r="C1130" i="2" s="1"/>
  <c r="C1129" i="2" s="1"/>
  <c r="C1128" i="2" s="1"/>
  <c r="C1126" i="2"/>
  <c r="C1125" i="2" s="1"/>
  <c r="C1124" i="2" s="1"/>
  <c r="C1123" i="2" s="1"/>
  <c r="C1119" i="2"/>
  <c r="C1118" i="2" s="1"/>
  <c r="C1117" i="2" s="1"/>
  <c r="C1116" i="2" s="1"/>
  <c r="C1115" i="2" s="1"/>
  <c r="C1112" i="2"/>
  <c r="C1111" i="2" s="1"/>
  <c r="C1110" i="2" s="1"/>
  <c r="C1109" i="2" s="1"/>
  <c r="C1107" i="2"/>
  <c r="C1106" i="2" s="1"/>
  <c r="C1105" i="2" s="1"/>
  <c r="C1104" i="2" s="1"/>
  <c r="C1102" i="2"/>
  <c r="C1101" i="2" s="1"/>
  <c r="C1100" i="2" s="1"/>
  <c r="C1099" i="2" s="1"/>
  <c r="C1096" i="2"/>
  <c r="C1095" i="2" s="1"/>
  <c r="C1091" i="2"/>
  <c r="C1086" i="2"/>
  <c r="C1084" i="2"/>
  <c r="C1067" i="2"/>
  <c r="C1066" i="2" s="1"/>
  <c r="C1065" i="2" s="1"/>
  <c r="C1064" i="2" s="1"/>
  <c r="C1055" i="2"/>
  <c r="C1050" i="2"/>
  <c r="C1045" i="2"/>
  <c r="C1044" i="2" s="1"/>
  <c r="C1043" i="2" s="1"/>
  <c r="C1042" i="2" s="1"/>
  <c r="C1038" i="2"/>
  <c r="C1037" i="2" s="1"/>
  <c r="C1036" i="2" s="1"/>
  <c r="C1035" i="2" s="1"/>
  <c r="C1033" i="2"/>
  <c r="C1031" i="2"/>
  <c r="C1026" i="2"/>
  <c r="C1024" i="2"/>
  <c r="C1021" i="2"/>
  <c r="C1008" i="2"/>
  <c r="C1007" i="2" s="1"/>
  <c r="C1006" i="2" s="1"/>
  <c r="C1005" i="2" s="1"/>
  <c r="C1001" i="2"/>
  <c r="C987" i="2"/>
  <c r="C986" i="2" s="1"/>
  <c r="C974" i="2"/>
  <c r="C971" i="2"/>
  <c r="C967" i="2"/>
  <c r="C957" i="2"/>
  <c r="C956" i="2" s="1"/>
  <c r="C955" i="2" s="1"/>
  <c r="C954" i="2" s="1"/>
  <c r="C951" i="2"/>
  <c r="C947" i="2"/>
  <c r="C944" i="2"/>
  <c r="C942" i="2"/>
  <c r="C939" i="2"/>
  <c r="C927" i="2"/>
  <c r="C926" i="2" s="1"/>
  <c r="C925" i="2" s="1"/>
  <c r="C924" i="2" s="1"/>
  <c r="C923" i="2" s="1"/>
  <c r="C920" i="2"/>
  <c r="C919" i="2" s="1"/>
  <c r="C918" i="2" s="1"/>
  <c r="C917" i="2" s="1"/>
  <c r="C915" i="2"/>
  <c r="C914" i="2" s="1"/>
  <c r="C913" i="2" s="1"/>
  <c r="C912" i="2" s="1"/>
  <c r="C908" i="2"/>
  <c r="C907" i="2" s="1"/>
  <c r="C906" i="2" s="1"/>
  <c r="C905" i="2" s="1"/>
  <c r="C896" i="2"/>
  <c r="C895" i="2" s="1"/>
  <c r="C894" i="2" s="1"/>
  <c r="C893" i="2" s="1"/>
  <c r="C891" i="2"/>
  <c r="C890" i="2" s="1"/>
  <c r="C889" i="2" s="1"/>
  <c r="C888" i="2" s="1"/>
  <c r="C883" i="2"/>
  <c r="C882" i="2" s="1"/>
  <c r="C876" i="2"/>
  <c r="C875" i="2" s="1"/>
  <c r="C874" i="2" s="1"/>
  <c r="C873" i="2" s="1"/>
  <c r="C864" i="2"/>
  <c r="C863" i="2" s="1"/>
  <c r="C862" i="2" s="1"/>
  <c r="C861" i="2" s="1"/>
  <c r="C860" i="2" s="1"/>
  <c r="C857" i="2"/>
  <c r="C856" i="2" s="1"/>
  <c r="C855" i="2" s="1"/>
  <c r="C854" i="2" s="1"/>
  <c r="C845" i="2"/>
  <c r="C844" i="2" s="1"/>
  <c r="C843" i="2" s="1"/>
  <c r="C842" i="2" s="1"/>
  <c r="C841" i="2" s="1"/>
  <c r="C831" i="2"/>
  <c r="C830" i="2" s="1"/>
  <c r="C822" i="2"/>
  <c r="C821" i="2" s="1"/>
  <c r="C819" i="2"/>
  <c r="C818" i="2" s="1"/>
  <c r="C807" i="2"/>
  <c r="C806" i="2" s="1"/>
  <c r="C804" i="2"/>
  <c r="C803" i="2" s="1"/>
  <c r="C797" i="2"/>
  <c r="C796" i="2" s="1"/>
  <c r="C795" i="2" s="1"/>
  <c r="C793" i="2"/>
  <c r="C792" i="2" s="1"/>
  <c r="C791" i="2" s="1"/>
  <c r="C788" i="2"/>
  <c r="C787" i="2" s="1"/>
  <c r="C786" i="2" s="1"/>
  <c r="C784" i="2"/>
  <c r="C783" i="2" s="1"/>
  <c r="C782" i="2" s="1"/>
  <c r="C779" i="2"/>
  <c r="C778" i="2" s="1"/>
  <c r="C777" i="2" s="1"/>
  <c r="C776" i="2" s="1"/>
  <c r="C772" i="2"/>
  <c r="C771" i="2" s="1"/>
  <c r="C762" i="2"/>
  <c r="C761" i="2" s="1"/>
  <c r="C759" i="2"/>
  <c r="C758" i="2" s="1"/>
  <c r="C749" i="2"/>
  <c r="C748" i="2" s="1"/>
  <c r="C747" i="2" s="1"/>
  <c r="C746" i="2" s="1"/>
  <c r="C744" i="2"/>
  <c r="C742" i="2"/>
  <c r="C735" i="2"/>
  <c r="C734" i="2" s="1"/>
  <c r="C733" i="2" s="1"/>
  <c r="C732" i="2" s="1"/>
  <c r="C731" i="2" s="1"/>
  <c r="C728" i="2"/>
  <c r="C727" i="2" s="1"/>
  <c r="C726" i="2" s="1"/>
  <c r="C725" i="2" s="1"/>
  <c r="C713" i="2"/>
  <c r="C712" i="2" s="1"/>
  <c r="C711" i="2" s="1"/>
  <c r="C710" i="2" s="1"/>
  <c r="C704" i="2"/>
  <c r="C703" i="2" s="1"/>
  <c r="C702" i="2" s="1"/>
  <c r="C700" i="2"/>
  <c r="C699" i="2" s="1"/>
  <c r="C698" i="2" s="1"/>
  <c r="C678" i="2"/>
  <c r="C677" i="2" s="1"/>
  <c r="C676" i="2" s="1"/>
  <c r="C675" i="2" s="1"/>
  <c r="C664" i="2"/>
  <c r="C663" i="2" s="1"/>
  <c r="C659" i="2" s="1"/>
  <c r="C657" i="2"/>
  <c r="C656" i="2" s="1"/>
  <c r="C655" i="2" s="1"/>
  <c r="C646" i="2"/>
  <c r="C643" i="2"/>
  <c r="C637" i="2"/>
  <c r="C634" i="2" s="1"/>
  <c r="C633" i="2" s="1"/>
  <c r="C632" i="2" s="1"/>
  <c r="C625" i="2"/>
  <c r="C621" i="2"/>
  <c r="C614" i="2"/>
  <c r="C613" i="2" s="1"/>
  <c r="C612" i="2" s="1"/>
  <c r="C611" i="2" s="1"/>
  <c r="C609" i="2"/>
  <c r="C608" i="2" s="1"/>
  <c r="C606" i="2"/>
  <c r="C605" i="2" s="1"/>
  <c r="C602" i="2"/>
  <c r="C601" i="2" s="1"/>
  <c r="C600" i="2" s="1"/>
  <c r="C588" i="2"/>
  <c r="C587" i="2" s="1"/>
  <c r="C586" i="2" s="1"/>
  <c r="C584" i="2"/>
  <c r="C582" i="2"/>
  <c r="C569" i="2"/>
  <c r="C568" i="2" s="1"/>
  <c r="C567" i="2" s="1"/>
  <c r="C566" i="2" s="1"/>
  <c r="C562" i="2"/>
  <c r="C559" i="2" s="1"/>
  <c r="C558" i="2" s="1"/>
  <c r="C556" i="2"/>
  <c r="C555" i="2" s="1"/>
  <c r="C554" i="2" s="1"/>
  <c r="C551" i="2"/>
  <c r="C550" i="2" s="1"/>
  <c r="C549" i="2" s="1"/>
  <c r="C548" i="2" s="1"/>
  <c r="C546" i="2"/>
  <c r="C545" i="2" s="1"/>
  <c r="C544" i="2" s="1"/>
  <c r="C542" i="2"/>
  <c r="C541" i="2" s="1"/>
  <c r="C540" i="2" s="1"/>
  <c r="C537" i="2"/>
  <c r="C536" i="2" s="1"/>
  <c r="C535" i="2" s="1"/>
  <c r="C532" i="2"/>
  <c r="C530" i="2"/>
  <c r="C522" i="2"/>
  <c r="C521" i="2" s="1"/>
  <c r="C520" i="2" s="1"/>
  <c r="C519" i="2" s="1"/>
  <c r="C515" i="2"/>
  <c r="C514" i="2" s="1"/>
  <c r="C513" i="2" s="1"/>
  <c r="C512" i="2" s="1"/>
  <c r="C505" i="2"/>
  <c r="C504" i="2" s="1"/>
  <c r="C503" i="2" s="1"/>
  <c r="C485" i="2"/>
  <c r="C484" i="2" s="1"/>
  <c r="C483" i="2" s="1"/>
  <c r="C481" i="2"/>
  <c r="C480" i="2" s="1"/>
  <c r="C479" i="2" s="1"/>
  <c r="C473" i="2"/>
  <c r="C472" i="2" s="1"/>
  <c r="C471" i="2" s="1"/>
  <c r="C470" i="2" s="1"/>
  <c r="C461" i="2"/>
  <c r="C459" i="2"/>
  <c r="C452" i="2"/>
  <c r="C451" i="2" s="1"/>
  <c r="C450" i="2" s="1"/>
  <c r="C447" i="2"/>
  <c r="C446" i="2" s="1"/>
  <c r="C445" i="2" s="1"/>
  <c r="C443" i="2"/>
  <c r="C442" i="2" s="1"/>
  <c r="C441" i="2" s="1"/>
  <c r="C438" i="2"/>
  <c r="C437" i="2" s="1"/>
  <c r="C436" i="2" s="1"/>
  <c r="C434" i="2"/>
  <c r="C433" i="2" s="1"/>
  <c r="C432" i="2" s="1"/>
  <c r="C415" i="2"/>
  <c r="C414" i="2" s="1"/>
  <c r="C404" i="2"/>
  <c r="C403" i="2" s="1"/>
  <c r="C400" i="2"/>
  <c r="C399" i="2" s="1"/>
  <c r="C379" i="2"/>
  <c r="C378" i="2" s="1"/>
  <c r="C372" i="2"/>
  <c r="C365" i="2"/>
  <c r="C361" i="2"/>
  <c r="C356" i="2"/>
  <c r="C353" i="2"/>
  <c r="C351" i="2"/>
  <c r="C348" i="2"/>
  <c r="C341" i="2"/>
  <c r="C340" i="2" s="1"/>
  <c r="C339" i="2" s="1"/>
  <c r="C338" i="2" s="1"/>
  <c r="C336" i="2"/>
  <c r="C335" i="2" s="1"/>
  <c r="C332" i="2"/>
  <c r="C331" i="2" s="1"/>
  <c r="D261" i="2"/>
  <c r="D258" i="2"/>
  <c r="D254" i="2"/>
  <c r="D252" i="2"/>
  <c r="D247" i="2"/>
  <c r="D244" i="2"/>
  <c r="D241" i="2"/>
  <c r="D239" i="2"/>
  <c r="D237" i="2"/>
  <c r="D234" i="2"/>
  <c r="C216" i="2"/>
  <c r="C206" i="2"/>
  <c r="C193" i="2"/>
  <c r="C192" i="2" s="1"/>
  <c r="C189" i="2"/>
  <c r="C187" i="2"/>
  <c r="C182" i="2"/>
  <c r="C178" i="2"/>
  <c r="C175" i="2"/>
  <c r="C174" i="2" s="1"/>
  <c r="C171" i="2"/>
  <c r="C170" i="2" s="1"/>
  <c r="C167" i="2"/>
  <c r="C166" i="2" s="1"/>
  <c r="C163" i="2"/>
  <c r="C162" i="2" s="1"/>
  <c r="C160" i="2"/>
  <c r="C159" i="2" s="1"/>
  <c r="C154" i="2"/>
  <c r="C153" i="2" s="1"/>
  <c r="G153" i="2" s="1"/>
  <c r="C146" i="2"/>
  <c r="C136" i="2"/>
  <c r="C129" i="2"/>
  <c r="C124" i="2"/>
  <c r="C121" i="2"/>
  <c r="C119" i="2"/>
  <c r="C106" i="2"/>
  <c r="C105" i="2" s="1"/>
  <c r="C103" i="2"/>
  <c r="C102" i="2" s="1"/>
  <c r="G102" i="2" s="1"/>
  <c r="C97" i="2"/>
  <c r="C93" i="2"/>
  <c r="C92" i="2" s="1"/>
  <c r="C89" i="2"/>
  <c r="C82" i="2"/>
  <c r="C76" i="2"/>
  <c r="C69" i="2"/>
  <c r="C67" i="2"/>
  <c r="C64" i="2"/>
  <c r="C60" i="2"/>
  <c r="C57" i="2"/>
  <c r="C55" i="2"/>
  <c r="C33" i="2"/>
  <c r="C30" i="2"/>
  <c r="G637" i="2" l="1"/>
  <c r="G944" i="2"/>
  <c r="G912" i="2"/>
  <c r="G412" i="2"/>
  <c r="G455" i="2"/>
  <c r="G365" i="2"/>
  <c r="G584" i="2"/>
  <c r="G1095" i="2"/>
  <c r="G1050" i="2"/>
  <c r="G768" i="2"/>
  <c r="G372" i="2"/>
  <c r="G436" i="2"/>
  <c r="G1140" i="2"/>
  <c r="E34" i="2"/>
  <c r="E43" i="2" s="1"/>
  <c r="G378" i="2"/>
  <c r="G1139" i="2"/>
  <c r="G824" i="2"/>
  <c r="G473" i="2"/>
  <c r="G566" i="2"/>
  <c r="G608" i="2"/>
  <c r="H76" i="2"/>
  <c r="G592" i="2"/>
  <c r="G601" i="2"/>
  <c r="G690" i="2"/>
  <c r="G711" i="2"/>
  <c r="G901" i="2"/>
  <c r="G1136" i="2"/>
  <c r="G791" i="2"/>
  <c r="G849" i="2"/>
  <c r="G769" i="2"/>
  <c r="G351" i="2"/>
  <c r="G522" i="2"/>
  <c r="G635" i="2"/>
  <c r="G971" i="2"/>
  <c r="G484" i="2"/>
  <c r="G1096" i="2"/>
  <c r="G974" i="2"/>
  <c r="G602" i="2"/>
  <c r="G942" i="2"/>
  <c r="G771" i="2"/>
  <c r="F790" i="2"/>
  <c r="G981" i="2"/>
  <c r="G406" i="2"/>
  <c r="G340" i="2"/>
  <c r="G735" i="2"/>
  <c r="G779" i="2"/>
  <c r="G863" i="2"/>
  <c r="D123" i="2"/>
  <c r="D114" i="2" s="1"/>
  <c r="G429" i="2"/>
  <c r="G591" i="2"/>
  <c r="G394" i="2"/>
  <c r="G392" i="2"/>
  <c r="G338" i="2"/>
  <c r="G426" i="2"/>
  <c r="G530" i="2"/>
  <c r="G643" i="2"/>
  <c r="F1049" i="2"/>
  <c r="F1048" i="2" s="1"/>
  <c r="F1047" i="2" s="1"/>
  <c r="G964" i="2"/>
  <c r="F848" i="2"/>
  <c r="G732" i="2"/>
  <c r="G687" i="2"/>
  <c r="G986" i="2"/>
  <c r="G379" i="2"/>
  <c r="G593" i="2"/>
  <c r="G356" i="2"/>
  <c r="G361" i="2"/>
  <c r="G399" i="2"/>
  <c r="G331" i="2"/>
  <c r="G421" i="2"/>
  <c r="G646" i="2"/>
  <c r="G1086" i="2"/>
  <c r="G1008" i="2"/>
  <c r="H153" i="2"/>
  <c r="H124" i="2"/>
  <c r="G496" i="2"/>
  <c r="G723" i="2"/>
  <c r="G813" i="2"/>
  <c r="G869" i="2"/>
  <c r="G924" i="2"/>
  <c r="H105" i="2"/>
  <c r="H82" i="2"/>
  <c r="H116" i="2"/>
  <c r="H189" i="2"/>
  <c r="H146" i="2"/>
  <c r="H121" i="2"/>
  <c r="H170" i="2"/>
  <c r="H64" i="2"/>
  <c r="H86" i="2"/>
  <c r="H129" i="2"/>
  <c r="G124" i="2"/>
  <c r="G192" i="2"/>
  <c r="H99" i="2"/>
  <c r="G182" i="2"/>
  <c r="G159" i="2"/>
  <c r="D177" i="2"/>
  <c r="D173" i="2" s="1"/>
  <c r="H187" i="2"/>
  <c r="H72" i="2"/>
  <c r="G187" i="2"/>
  <c r="D101" i="2"/>
  <c r="G69" i="2"/>
  <c r="G57" i="2"/>
  <c r="G121" i="2"/>
  <c r="H103" i="2"/>
  <c r="G82" i="2"/>
  <c r="C177" i="2"/>
  <c r="C173" i="2" s="1"/>
  <c r="H102" i="2"/>
  <c r="G89" i="2"/>
  <c r="G76" i="2"/>
  <c r="G67" i="2"/>
  <c r="H60" i="2"/>
  <c r="G55" i="2"/>
  <c r="E96" i="2"/>
  <c r="H192" i="2"/>
  <c r="G178" i="2"/>
  <c r="G170" i="2"/>
  <c r="G162" i="2"/>
  <c r="H136" i="2"/>
  <c r="G119" i="2"/>
  <c r="G64" i="2"/>
  <c r="D96" i="2"/>
  <c r="G92" i="2"/>
  <c r="G105" i="2"/>
  <c r="D115" i="2"/>
  <c r="E115" i="2"/>
  <c r="H174" i="2"/>
  <c r="H166" i="2"/>
  <c r="G72" i="2"/>
  <c r="G60" i="2"/>
  <c r="D63" i="2"/>
  <c r="F177" i="2"/>
  <c r="G332" i="2"/>
  <c r="G414" i="2"/>
  <c r="G492" i="2"/>
  <c r="G569" i="2"/>
  <c r="G838" i="2"/>
  <c r="G844" i="2"/>
  <c r="G914" i="2"/>
  <c r="G1055" i="2"/>
  <c r="G160" i="2"/>
  <c r="G136" i="2"/>
  <c r="H119" i="2"/>
  <c r="G395" i="2"/>
  <c r="G415" i="2"/>
  <c r="G437" i="2"/>
  <c r="G508" i="2"/>
  <c r="G500" i="2"/>
  <c r="G609" i="2"/>
  <c r="G712" i="2"/>
  <c r="G845" i="2"/>
  <c r="G850" i="2"/>
  <c r="G886" i="2"/>
  <c r="G106" i="2"/>
  <c r="G86" i="2"/>
  <c r="H92" i="2"/>
  <c r="G193" i="2"/>
  <c r="G129" i="2"/>
  <c r="G116" i="2"/>
  <c r="H178" i="2"/>
  <c r="H162" i="2"/>
  <c r="D961" i="2"/>
  <c r="F899" i="2"/>
  <c r="D848" i="2"/>
  <c r="C991" i="2"/>
  <c r="F96" i="2"/>
  <c r="G400" i="2"/>
  <c r="G407" i="2"/>
  <c r="G427" i="2"/>
  <c r="G423" i="2"/>
  <c r="G446" i="2"/>
  <c r="G438" i="2"/>
  <c r="G456" i="2"/>
  <c r="G467" i="2"/>
  <c r="G485" i="2"/>
  <c r="G509" i="2"/>
  <c r="G501" i="2"/>
  <c r="G567" i="2"/>
  <c r="G594" i="2"/>
  <c r="G688" i="2"/>
  <c r="G713" i="2"/>
  <c r="G733" i="2"/>
  <c r="G777" i="2"/>
  <c r="G796" i="2"/>
  <c r="G792" i="2"/>
  <c r="G807" i="2"/>
  <c r="G826" i="2"/>
  <c r="G842" i="2"/>
  <c r="G851" i="2"/>
  <c r="G861" i="2"/>
  <c r="G870" i="2"/>
  <c r="G902" i="2"/>
  <c r="G926" i="2"/>
  <c r="G1072" i="2"/>
  <c r="G1134" i="2"/>
  <c r="G1125" i="2"/>
  <c r="G1141" i="2"/>
  <c r="G103" i="2"/>
  <c r="G97" i="2"/>
  <c r="H97" i="2"/>
  <c r="H93" i="2"/>
  <c r="H89" i="2"/>
  <c r="H67" i="2"/>
  <c r="H55" i="2"/>
  <c r="G189" i="2"/>
  <c r="G166" i="2"/>
  <c r="G154" i="2"/>
  <c r="G146" i="2"/>
  <c r="H193" i="2"/>
  <c r="H175" i="2"/>
  <c r="H171" i="2"/>
  <c r="H167" i="2"/>
  <c r="H163" i="2"/>
  <c r="H159" i="2"/>
  <c r="H154" i="2"/>
  <c r="G588" i="2"/>
  <c r="G694" i="2"/>
  <c r="G703" i="2"/>
  <c r="G719" i="2"/>
  <c r="G787" i="2"/>
  <c r="G834" i="2"/>
  <c r="G1070" i="2"/>
  <c r="H57" i="2"/>
  <c r="G341" i="2"/>
  <c r="G422" i="2"/>
  <c r="G695" i="2"/>
  <c r="G704" i="2"/>
  <c r="G762" i="2"/>
  <c r="G788" i="2"/>
  <c r="G795" i="2"/>
  <c r="G825" i="2"/>
  <c r="G814" i="2"/>
  <c r="G864" i="2"/>
  <c r="G915" i="2"/>
  <c r="G925" i="2"/>
  <c r="G987" i="2"/>
  <c r="G1071" i="2"/>
  <c r="G1124" i="2"/>
  <c r="H182" i="2"/>
  <c r="F660" i="2"/>
  <c r="G660" i="2" s="1"/>
  <c r="F697" i="2"/>
  <c r="E848" i="2"/>
  <c r="G848" i="2" s="1"/>
  <c r="G339" i="2"/>
  <c r="G393" i="2"/>
  <c r="G413" i="2"/>
  <c r="G408" i="2"/>
  <c r="G428" i="2"/>
  <c r="G424" i="2"/>
  <c r="G447" i="2"/>
  <c r="G468" i="2"/>
  <c r="G495" i="2"/>
  <c r="G491" i="2"/>
  <c r="G510" i="2"/>
  <c r="G568" i="2"/>
  <c r="G587" i="2"/>
  <c r="G682" i="2"/>
  <c r="G693" i="2"/>
  <c r="G689" i="2"/>
  <c r="G685" i="2"/>
  <c r="G722" i="2"/>
  <c r="G718" i="2"/>
  <c r="G734" i="2"/>
  <c r="G772" i="2"/>
  <c r="G778" i="2"/>
  <c r="G797" i="2"/>
  <c r="G793" i="2"/>
  <c r="G804" i="2"/>
  <c r="G812" i="2"/>
  <c r="G837" i="2"/>
  <c r="G843" i="2"/>
  <c r="G852" i="2"/>
  <c r="G862" i="2"/>
  <c r="G871" i="2"/>
  <c r="G903" i="2"/>
  <c r="G913" i="2"/>
  <c r="G927" i="2"/>
  <c r="G951" i="2"/>
  <c r="G1135" i="2"/>
  <c r="G1126" i="2"/>
  <c r="G93" i="2"/>
  <c r="H106" i="2"/>
  <c r="G171" i="2"/>
  <c r="G167" i="2"/>
  <c r="G163" i="2"/>
  <c r="H160" i="2"/>
  <c r="E226" i="2"/>
  <c r="E177" i="2"/>
  <c r="E173" i="2" s="1"/>
  <c r="D32" i="2" s="1"/>
  <c r="F938" i="2"/>
  <c r="E961" i="2"/>
  <c r="D649" i="2"/>
  <c r="D648" i="2" s="1"/>
  <c r="D634" i="2"/>
  <c r="D633" i="2" s="1"/>
  <c r="D632" i="2" s="1"/>
  <c r="F634" i="2"/>
  <c r="F649" i="2"/>
  <c r="F1122" i="2"/>
  <c r="D767" i="2"/>
  <c r="D766" i="2" s="1"/>
  <c r="D765" i="2" s="1"/>
  <c r="F911" i="2"/>
  <c r="F115" i="2"/>
  <c r="C96" i="2"/>
  <c r="F1030" i="2"/>
  <c r="D1007" i="2"/>
  <c r="D1006" i="2" s="1"/>
  <c r="D1005" i="2" s="1"/>
  <c r="D997" i="2"/>
  <c r="E899" i="2"/>
  <c r="D1049" i="2"/>
  <c r="D1048" i="2" s="1"/>
  <c r="D1047" i="2" s="1"/>
  <c r="D1041" i="2" s="1"/>
  <c r="F123" i="2"/>
  <c r="E123" i="2"/>
  <c r="F574" i="2"/>
  <c r="E1122" i="2"/>
  <c r="D1083" i="2"/>
  <c r="D1082" i="2" s="1"/>
  <c r="D1081" i="2" s="1"/>
  <c r="D1080" i="2" s="1"/>
  <c r="D741" i="2"/>
  <c r="D740" i="2" s="1"/>
  <c r="D739" i="2" s="1"/>
  <c r="D738" i="2" s="1"/>
  <c r="F767" i="2"/>
  <c r="D899" i="2"/>
  <c r="E71" i="2"/>
  <c r="C848" i="2"/>
  <c r="F1007" i="2"/>
  <c r="E946" i="2"/>
  <c r="G946" i="2" s="1"/>
  <c r="C899" i="2"/>
  <c r="C961" i="2"/>
  <c r="D829" i="2"/>
  <c r="D828" i="2" s="1"/>
  <c r="C767" i="2"/>
  <c r="C766" i="2" s="1"/>
  <c r="C765" i="2" s="1"/>
  <c r="C881" i="2"/>
  <c r="C880" i="2" s="1"/>
  <c r="C879" i="2" s="1"/>
  <c r="E997" i="2"/>
  <c r="E767" i="2"/>
  <c r="E766" i="2" s="1"/>
  <c r="E765" i="2" s="1"/>
  <c r="C867" i="2"/>
  <c r="F1083" i="2"/>
  <c r="E1049" i="2"/>
  <c r="E1048" i="2" s="1"/>
  <c r="D1020" i="2"/>
  <c r="D1019" i="2" s="1"/>
  <c r="D1018" i="2" s="1"/>
  <c r="D1004" i="2" s="1"/>
  <c r="E1007" i="2"/>
  <c r="E1006" i="2" s="1"/>
  <c r="E1005" i="2" s="1"/>
  <c r="F997" i="2"/>
  <c r="F966" i="2"/>
  <c r="D946" i="2"/>
  <c r="E741" i="2"/>
  <c r="E740" i="2" s="1"/>
  <c r="E739" i="2" s="1"/>
  <c r="E738" i="2" s="1"/>
  <c r="D757" i="2"/>
  <c r="D756" i="2" s="1"/>
  <c r="D755" i="2" s="1"/>
  <c r="E781" i="2"/>
  <c r="D881" i="2"/>
  <c r="D880" i="2" s="1"/>
  <c r="D879" i="2" s="1"/>
  <c r="E867" i="2"/>
  <c r="E991" i="2"/>
  <c r="C385" i="2"/>
  <c r="C384" i="2" s="1"/>
  <c r="F829" i="2"/>
  <c r="D991" i="2"/>
  <c r="F101" i="2"/>
  <c r="F529" i="2"/>
  <c r="E670" i="2"/>
  <c r="E669" i="2" s="1"/>
  <c r="E668" i="2" s="1"/>
  <c r="F1020" i="2"/>
  <c r="D966" i="2"/>
  <c r="D960" i="2" s="1"/>
  <c r="D959" i="2" s="1"/>
  <c r="F961" i="2"/>
  <c r="D938" i="2"/>
  <c r="F741" i="2"/>
  <c r="F740" i="2" s="1"/>
  <c r="F739" i="2" s="1"/>
  <c r="F738" i="2" s="1"/>
  <c r="F781" i="2"/>
  <c r="E790" i="2"/>
  <c r="E802" i="2"/>
  <c r="E801" i="2" s="1"/>
  <c r="E800" i="2" s="1"/>
  <c r="F867" i="2"/>
  <c r="F991" i="2"/>
  <c r="D802" i="2"/>
  <c r="D801" i="2" s="1"/>
  <c r="D800" i="2" s="1"/>
  <c r="D911" i="2"/>
  <c r="F757" i="2"/>
  <c r="D1122" i="2"/>
  <c r="E757" i="2"/>
  <c r="E756" i="2" s="1"/>
  <c r="E755" i="2" s="1"/>
  <c r="D781" i="2"/>
  <c r="D790" i="2"/>
  <c r="D817" i="2"/>
  <c r="D816" i="2" s="1"/>
  <c r="E881" i="2"/>
  <c r="E880" i="2" s="1"/>
  <c r="E879" i="2" s="1"/>
  <c r="D867" i="2"/>
  <c r="F802" i="2"/>
  <c r="F817" i="2"/>
  <c r="F816" i="2" s="1"/>
  <c r="F881" i="2"/>
  <c r="E911" i="2"/>
  <c r="E101" i="2"/>
  <c r="D29" i="2" s="1"/>
  <c r="E817" i="2"/>
  <c r="E816" i="2" s="1"/>
  <c r="D489" i="2"/>
  <c r="D574" i="2"/>
  <c r="D573" i="2" s="1"/>
  <c r="D572" i="2" s="1"/>
  <c r="D581" i="2"/>
  <c r="D580" i="2" s="1"/>
  <c r="D579" i="2" s="1"/>
  <c r="F642" i="2"/>
  <c r="E634" i="2"/>
  <c r="E633" i="2" s="1"/>
  <c r="E632" i="2" s="1"/>
  <c r="D680" i="2"/>
  <c r="D675" i="2" s="1"/>
  <c r="F670" i="2"/>
  <c r="E1083" i="2"/>
  <c r="E938" i="2"/>
  <c r="E829" i="2"/>
  <c r="E828" i="2" s="1"/>
  <c r="E529" i="2"/>
  <c r="E528" i="2" s="1"/>
  <c r="E527" i="2" s="1"/>
  <c r="E574" i="2"/>
  <c r="E573" i="2" s="1"/>
  <c r="E572" i="2" s="1"/>
  <c r="F620" i="2"/>
  <c r="E81" i="2"/>
  <c r="D458" i="2"/>
  <c r="D454" i="2" s="1"/>
  <c r="D449" i="2" s="1"/>
  <c r="D670" i="2"/>
  <c r="D669" i="2" s="1"/>
  <c r="D668" i="2" s="1"/>
  <c r="D697" i="2"/>
  <c r="E1020" i="2"/>
  <c r="E1019" i="2" s="1"/>
  <c r="E1018" i="2" s="1"/>
  <c r="F81" i="2"/>
  <c r="F71" i="2"/>
  <c r="E63" i="2"/>
  <c r="F63" i="2"/>
  <c r="F54" i="2"/>
  <c r="E54" i="2"/>
  <c r="E966" i="2"/>
  <c r="E264" i="2"/>
  <c r="F264" i="2"/>
  <c r="C458" i="2"/>
  <c r="C454" i="2" s="1"/>
  <c r="C449" i="2" s="1"/>
  <c r="C781" i="2"/>
  <c r="C946" i="2"/>
  <c r="F431" i="2"/>
  <c r="D521" i="2"/>
  <c r="D520" i="2" s="1"/>
  <c r="D519" i="2" s="1"/>
  <c r="F559" i="2"/>
  <c r="D642" i="2"/>
  <c r="D641" i="2" s="1"/>
  <c r="D620" i="2"/>
  <c r="D619" i="2" s="1"/>
  <c r="D618" i="2" s="1"/>
  <c r="E642" i="2"/>
  <c r="E641" i="2" s="1"/>
  <c r="D659" i="2"/>
  <c r="D654" i="2" s="1"/>
  <c r="D716" i="2"/>
  <c r="D709" i="2" s="1"/>
  <c r="F680" i="2"/>
  <c r="F716" i="2"/>
  <c r="F330" i="2"/>
  <c r="F472" i="2"/>
  <c r="D529" i="2"/>
  <c r="D528" i="2" s="1"/>
  <c r="D527" i="2" s="1"/>
  <c r="F521" i="2"/>
  <c r="F581" i="2"/>
  <c r="D604" i="2"/>
  <c r="D599" i="2" s="1"/>
  <c r="D598" i="2" s="1"/>
  <c r="E649" i="2"/>
  <c r="E648" i="2" s="1"/>
  <c r="E659" i="2"/>
  <c r="E654" i="2" s="1"/>
  <c r="F604" i="2"/>
  <c r="E620" i="2"/>
  <c r="E619" i="2" s="1"/>
  <c r="E618" i="2" s="1"/>
  <c r="E716" i="2"/>
  <c r="E709" i="2" s="1"/>
  <c r="E697" i="2"/>
  <c r="E680" i="2"/>
  <c r="E675" i="2" s="1"/>
  <c r="F539" i="2"/>
  <c r="D440" i="2"/>
  <c r="D498" i="2"/>
  <c r="F489" i="2"/>
  <c r="F478" i="2"/>
  <c r="D539" i="2"/>
  <c r="D559" i="2"/>
  <c r="D558" i="2" s="1"/>
  <c r="D553" i="2" s="1"/>
  <c r="E581" i="2"/>
  <c r="E580" i="2" s="1"/>
  <c r="E579" i="2" s="1"/>
  <c r="E604" i="2"/>
  <c r="E599" i="2" s="1"/>
  <c r="E598" i="2" s="1"/>
  <c r="D347" i="2"/>
  <c r="E347" i="2"/>
  <c r="E385" i="2"/>
  <c r="E384" i="2" s="1"/>
  <c r="E498" i="2"/>
  <c r="E489" i="2"/>
  <c r="F498" i="2"/>
  <c r="C642" i="2"/>
  <c r="C641" i="2" s="1"/>
  <c r="C640" i="2" s="1"/>
  <c r="C817" i="2"/>
  <c r="C816" i="2" s="1"/>
  <c r="F347" i="2"/>
  <c r="F385" i="2"/>
  <c r="D478" i="2"/>
  <c r="E521" i="2"/>
  <c r="E520" i="2" s="1"/>
  <c r="E519" i="2" s="1"/>
  <c r="E559" i="2"/>
  <c r="E558" i="2" s="1"/>
  <c r="E553" i="2" s="1"/>
  <c r="C54" i="2"/>
  <c r="F458" i="2"/>
  <c r="F440" i="2"/>
  <c r="D472" i="2"/>
  <c r="D471" i="2" s="1"/>
  <c r="D470" i="2" s="1"/>
  <c r="E539" i="2"/>
  <c r="D385" i="2"/>
  <c r="D384" i="2" s="1"/>
  <c r="F355" i="2"/>
  <c r="D431" i="2"/>
  <c r="C81" i="2"/>
  <c r="C123" i="2"/>
  <c r="C1020" i="2"/>
  <c r="C1019" i="2" s="1"/>
  <c r="C1018" i="2" s="1"/>
  <c r="D398" i="2"/>
  <c r="D397" i="2" s="1"/>
  <c r="D330" i="2"/>
  <c r="D329" i="2" s="1"/>
  <c r="D328" i="2" s="1"/>
  <c r="E472" i="2"/>
  <c r="E471" i="2" s="1"/>
  <c r="E470" i="2" s="1"/>
  <c r="E478" i="2"/>
  <c r="F398" i="2"/>
  <c r="C604" i="2"/>
  <c r="C599" i="2" s="1"/>
  <c r="C598" i="2" s="1"/>
  <c r="C829" i="2"/>
  <c r="C828" i="2" s="1"/>
  <c r="C330" i="2"/>
  <c r="C329" i="2" s="1"/>
  <c r="C328" i="2" s="1"/>
  <c r="C529" i="2"/>
  <c r="C528" i="2" s="1"/>
  <c r="C527" i="2" s="1"/>
  <c r="C1030" i="2"/>
  <c r="C1029" i="2" s="1"/>
  <c r="C1028" i="2" s="1"/>
  <c r="E355" i="2"/>
  <c r="C63" i="2"/>
  <c r="C757" i="2"/>
  <c r="C756" i="2" s="1"/>
  <c r="C755" i="2" s="1"/>
  <c r="C802" i="2"/>
  <c r="C801" i="2" s="1"/>
  <c r="C800" i="2" s="1"/>
  <c r="E398" i="2"/>
  <c r="E397" i="2" s="1"/>
  <c r="E431" i="2"/>
  <c r="C71" i="2"/>
  <c r="C581" i="2"/>
  <c r="C580" i="2" s="1"/>
  <c r="C579" i="2" s="1"/>
  <c r="C565" i="2" s="1"/>
  <c r="C741" i="2"/>
  <c r="C740" i="2" s="1"/>
  <c r="C739" i="2" s="1"/>
  <c r="C738" i="2" s="1"/>
  <c r="C938" i="2"/>
  <c r="C1049" i="2"/>
  <c r="C1048" i="2" s="1"/>
  <c r="C1047" i="2" s="1"/>
  <c r="C1041" i="2" s="1"/>
  <c r="D355" i="2"/>
  <c r="C34" i="2"/>
  <c r="C115" i="2"/>
  <c r="D264" i="2"/>
  <c r="C347" i="2"/>
  <c r="C620" i="2"/>
  <c r="C619" i="2" s="1"/>
  <c r="C618" i="2" s="1"/>
  <c r="C790" i="2"/>
  <c r="C966" i="2"/>
  <c r="E330" i="2"/>
  <c r="E329" i="2" s="1"/>
  <c r="E328" i="2" s="1"/>
  <c r="E458" i="2"/>
  <c r="E440" i="2"/>
  <c r="C355" i="2"/>
  <c r="C997" i="2"/>
  <c r="C990" i="2" s="1"/>
  <c r="C989" i="2" s="1"/>
  <c r="C1083" i="2"/>
  <c r="C1082" i="2" s="1"/>
  <c r="C1081" i="2" s="1"/>
  <c r="C1080" i="2" s="1"/>
  <c r="C1122" i="2"/>
  <c r="C911" i="2"/>
  <c r="C709" i="2"/>
  <c r="C697" i="2"/>
  <c r="C667" i="2" s="1"/>
  <c r="C654" i="2"/>
  <c r="C553" i="2"/>
  <c r="C539" i="2"/>
  <c r="C488" i="2"/>
  <c r="C478" i="2"/>
  <c r="C464" i="2" s="1"/>
  <c r="C440" i="2"/>
  <c r="C431" i="2"/>
  <c r="C412" i="2"/>
  <c r="C413" i="2"/>
  <c r="C398" i="2"/>
  <c r="C397" i="2" s="1"/>
  <c r="E960" i="2" l="1"/>
  <c r="E959" i="2" s="1"/>
  <c r="G1122" i="2"/>
  <c r="G498" i="2"/>
  <c r="G790" i="2"/>
  <c r="E775" i="2"/>
  <c r="G1048" i="2"/>
  <c r="G489" i="2"/>
  <c r="E1047" i="2"/>
  <c r="E1041" i="2" s="1"/>
  <c r="F659" i="2"/>
  <c r="G659" i="2" s="1"/>
  <c r="G991" i="2"/>
  <c r="G867" i="2"/>
  <c r="E114" i="2"/>
  <c r="D31" i="2" s="1"/>
  <c r="D33" i="2" s="1"/>
  <c r="F384" i="2"/>
  <c r="G384" i="2" s="1"/>
  <c r="G385" i="2"/>
  <c r="F709" i="2"/>
  <c r="G709" i="2" s="1"/>
  <c r="G716" i="2"/>
  <c r="F1041" i="2"/>
  <c r="G1041" i="2" s="1"/>
  <c r="F756" i="2"/>
  <c r="G757" i="2"/>
  <c r="F1019" i="2"/>
  <c r="G1020" i="2"/>
  <c r="F1029" i="2"/>
  <c r="G1030" i="2"/>
  <c r="H177" i="2"/>
  <c r="G177" i="2"/>
  <c r="F599" i="2"/>
  <c r="G604" i="2"/>
  <c r="G54" i="2"/>
  <c r="H54" i="2"/>
  <c r="G81" i="2"/>
  <c r="H81" i="2"/>
  <c r="F669" i="2"/>
  <c r="G670" i="2"/>
  <c r="F801" i="2"/>
  <c r="G802" i="2"/>
  <c r="F775" i="2"/>
  <c r="G775" i="2" s="1"/>
  <c r="G781" i="2"/>
  <c r="F766" i="2"/>
  <c r="G767" i="2"/>
  <c r="F471" i="2"/>
  <c r="G472" i="2"/>
  <c r="G71" i="2"/>
  <c r="H71" i="2"/>
  <c r="F641" i="2"/>
  <c r="G642" i="2"/>
  <c r="F528" i="2"/>
  <c r="G529" i="2"/>
  <c r="F828" i="2"/>
  <c r="G828" i="2" s="1"/>
  <c r="G829" i="2"/>
  <c r="F1082" i="2"/>
  <c r="G1083" i="2"/>
  <c r="F633" i="2"/>
  <c r="G634" i="2"/>
  <c r="F937" i="2"/>
  <c r="G938" i="2"/>
  <c r="H96" i="2"/>
  <c r="G96" i="2"/>
  <c r="G355" i="2"/>
  <c r="G440" i="2"/>
  <c r="G478" i="2"/>
  <c r="D707" i="2"/>
  <c r="D640" i="2"/>
  <c r="D617" i="2" s="1"/>
  <c r="E810" i="2"/>
  <c r="G816" i="2"/>
  <c r="D810" i="2"/>
  <c r="G961" i="2"/>
  <c r="E990" i="2"/>
  <c r="E989" i="2" s="1"/>
  <c r="G997" i="2"/>
  <c r="F173" i="2"/>
  <c r="G911" i="2"/>
  <c r="F520" i="2"/>
  <c r="G521" i="2"/>
  <c r="G63" i="2"/>
  <c r="H63" i="2"/>
  <c r="H101" i="2"/>
  <c r="F397" i="2"/>
  <c r="G397" i="2" s="1"/>
  <c r="G398" i="2"/>
  <c r="F580" i="2"/>
  <c r="G581" i="2"/>
  <c r="F329" i="2"/>
  <c r="G330" i="2"/>
  <c r="F558" i="2"/>
  <c r="G559" i="2"/>
  <c r="F1006" i="2"/>
  <c r="G1007" i="2"/>
  <c r="F573" i="2"/>
  <c r="G574" i="2"/>
  <c r="F675" i="2"/>
  <c r="G680" i="2"/>
  <c r="F619" i="2"/>
  <c r="G620" i="2"/>
  <c r="F880" i="2"/>
  <c r="G881" i="2"/>
  <c r="F114" i="2"/>
  <c r="F195" i="2" s="1"/>
  <c r="G123" i="2"/>
  <c r="H123" i="2"/>
  <c r="G115" i="2"/>
  <c r="H115" i="2"/>
  <c r="F648" i="2"/>
  <c r="G648" i="2" s="1"/>
  <c r="G649" i="2"/>
  <c r="G347" i="2"/>
  <c r="G431" i="2"/>
  <c r="D937" i="2"/>
  <c r="D936" i="2" s="1"/>
  <c r="G966" i="2"/>
  <c r="G697" i="2"/>
  <c r="G1049" i="2"/>
  <c r="G899" i="2"/>
  <c r="D195" i="2"/>
  <c r="D488" i="2"/>
  <c r="F990" i="2"/>
  <c r="E707" i="2"/>
  <c r="E937" i="2"/>
  <c r="E936" i="2" s="1"/>
  <c r="D53" i="2"/>
  <c r="D108" i="2" s="1"/>
  <c r="D990" i="2"/>
  <c r="D989" i="2" s="1"/>
  <c r="C937" i="2"/>
  <c r="C936" i="2" s="1"/>
  <c r="D518" i="2"/>
  <c r="C1078" i="2"/>
  <c r="C1076" i="2" s="1"/>
  <c r="E1004" i="2"/>
  <c r="F810" i="2"/>
  <c r="D667" i="2"/>
  <c r="D775" i="2"/>
  <c r="F960" i="2"/>
  <c r="E53" i="2"/>
  <c r="E1082" i="2"/>
  <c r="E1081" i="2" s="1"/>
  <c r="E1080" i="2" s="1"/>
  <c r="E1078" i="2" s="1"/>
  <c r="E1076" i="2" s="1"/>
  <c r="F454" i="2"/>
  <c r="E565" i="2"/>
  <c r="D464" i="2"/>
  <c r="C707" i="2"/>
  <c r="C810" i="2"/>
  <c r="D565" i="2"/>
  <c r="C960" i="2"/>
  <c r="C959" i="2" s="1"/>
  <c r="C935" i="2" s="1"/>
  <c r="E454" i="2"/>
  <c r="E449" i="2" s="1"/>
  <c r="E420" i="2" s="1"/>
  <c r="E640" i="2"/>
  <c r="E617" i="2" s="1"/>
  <c r="E752" i="2"/>
  <c r="D1078" i="2"/>
  <c r="D1076" i="2" s="1"/>
  <c r="F53" i="2"/>
  <c r="F346" i="2"/>
  <c r="F488" i="2"/>
  <c r="E667" i="2"/>
  <c r="C775" i="2"/>
  <c r="E346" i="2"/>
  <c r="D346" i="2"/>
  <c r="D345" i="2" s="1"/>
  <c r="D344" i="2" s="1"/>
  <c r="D326" i="2" s="1"/>
  <c r="C1004" i="2"/>
  <c r="E488" i="2"/>
  <c r="C346" i="2"/>
  <c r="C345" i="2" s="1"/>
  <c r="C344" i="2" s="1"/>
  <c r="C326" i="2" s="1"/>
  <c r="D420" i="2"/>
  <c r="E464" i="2"/>
  <c r="E518" i="2"/>
  <c r="C518" i="2"/>
  <c r="C53" i="2"/>
  <c r="C420" i="2"/>
  <c r="C617" i="2"/>
  <c r="C41" i="2"/>
  <c r="C43" i="2" s="1"/>
  <c r="D935" i="2" l="1"/>
  <c r="D933" i="2" s="1"/>
  <c r="D931" i="2" s="1"/>
  <c r="G488" i="2"/>
  <c r="G1047" i="2"/>
  <c r="E935" i="2"/>
  <c r="F654" i="2"/>
  <c r="G654" i="2" s="1"/>
  <c r="G346" i="2"/>
  <c r="E195" i="2"/>
  <c r="H173" i="2"/>
  <c r="G173" i="2"/>
  <c r="H114" i="2"/>
  <c r="F572" i="2"/>
  <c r="G573" i="2"/>
  <c r="F328" i="2"/>
  <c r="G328" i="2" s="1"/>
  <c r="G329" i="2"/>
  <c r="F1081" i="2"/>
  <c r="G1082" i="2"/>
  <c r="F765" i="2"/>
  <c r="G765" i="2" s="1"/>
  <c r="G766" i="2"/>
  <c r="F1028" i="2"/>
  <c r="G1028" i="2" s="1"/>
  <c r="G1029" i="2"/>
  <c r="F108" i="2"/>
  <c r="G53" i="2"/>
  <c r="H53" i="2"/>
  <c r="F959" i="2"/>
  <c r="G959" i="2" s="1"/>
  <c r="G960" i="2"/>
  <c r="G810" i="2"/>
  <c r="E108" i="2"/>
  <c r="D28" i="2"/>
  <c r="D30" i="2" s="1"/>
  <c r="D34" i="2" s="1"/>
  <c r="D43" i="2" s="1"/>
  <c r="F879" i="2"/>
  <c r="G879" i="2" s="1"/>
  <c r="G880" i="2"/>
  <c r="G675" i="2"/>
  <c r="F1005" i="2"/>
  <c r="G1006" i="2"/>
  <c r="F553" i="2"/>
  <c r="G553" i="2" s="1"/>
  <c r="G558" i="2"/>
  <c r="F579" i="2"/>
  <c r="G579" i="2" s="1"/>
  <c r="G580" i="2"/>
  <c r="F632" i="2"/>
  <c r="G632" i="2" s="1"/>
  <c r="G633" i="2"/>
  <c r="F640" i="2"/>
  <c r="G640" i="2" s="1"/>
  <c r="G641" i="2"/>
  <c r="F470" i="2"/>
  <c r="G471" i="2"/>
  <c r="F668" i="2"/>
  <c r="G668" i="2" s="1"/>
  <c r="G669" i="2"/>
  <c r="F1018" i="2"/>
  <c r="G1018" i="2" s="1"/>
  <c r="G1019" i="2"/>
  <c r="D752" i="2"/>
  <c r="F707" i="2"/>
  <c r="G707" i="2" s="1"/>
  <c r="F449" i="2"/>
  <c r="G454" i="2"/>
  <c r="F989" i="2"/>
  <c r="G989" i="2" s="1"/>
  <c r="G990" i="2"/>
  <c r="F618" i="2"/>
  <c r="G619" i="2"/>
  <c r="F936" i="2"/>
  <c r="G936" i="2" s="1"/>
  <c r="G937" i="2"/>
  <c r="F527" i="2"/>
  <c r="G527" i="2" s="1"/>
  <c r="G528" i="2"/>
  <c r="F800" i="2"/>
  <c r="G800" i="2" s="1"/>
  <c r="G801" i="2"/>
  <c r="F598" i="2"/>
  <c r="G598" i="2" s="1"/>
  <c r="G599" i="2"/>
  <c r="F755" i="2"/>
  <c r="G755" i="2" s="1"/>
  <c r="G756" i="2"/>
  <c r="F519" i="2"/>
  <c r="G520" i="2"/>
  <c r="C752" i="2"/>
  <c r="C418" i="2"/>
  <c r="E933" i="2"/>
  <c r="E931" i="2" s="1"/>
  <c r="D418" i="2"/>
  <c r="D324" i="2" s="1"/>
  <c r="D322" i="2" s="1"/>
  <c r="C933" i="2"/>
  <c r="C931" i="2" s="1"/>
  <c r="E418" i="2"/>
  <c r="E345" i="2"/>
  <c r="E344" i="2" s="1"/>
  <c r="E326" i="2" s="1"/>
  <c r="F345" i="2"/>
  <c r="C101" i="2"/>
  <c r="G101" i="2" s="1"/>
  <c r="E279" i="2"/>
  <c r="E276" i="2" s="1"/>
  <c r="E275" i="2" s="1"/>
  <c r="D279" i="2"/>
  <c r="D276" i="2" s="1"/>
  <c r="D275" i="2" s="1"/>
  <c r="E273" i="2"/>
  <c r="E272" i="2" s="1"/>
  <c r="E271" i="2" s="1"/>
  <c r="D273" i="2"/>
  <c r="D272" i="2" s="1"/>
  <c r="D271" i="2" s="1"/>
  <c r="F935" i="2" l="1"/>
  <c r="G935" i="2" s="1"/>
  <c r="G1005" i="2"/>
  <c r="F1004" i="2"/>
  <c r="G1004" i="2" s="1"/>
  <c r="F1080" i="2"/>
  <c r="G1081" i="2"/>
  <c r="F344" i="2"/>
  <c r="G345" i="2"/>
  <c r="G519" i="2"/>
  <c r="F518" i="2"/>
  <c r="G518" i="2" s="1"/>
  <c r="G618" i="2"/>
  <c r="F617" i="2"/>
  <c r="G617" i="2" s="1"/>
  <c r="F420" i="2"/>
  <c r="G449" i="2"/>
  <c r="G470" i="2"/>
  <c r="F464" i="2"/>
  <c r="G464" i="2" s="1"/>
  <c r="F667" i="2"/>
  <c r="G667" i="2" s="1"/>
  <c r="G572" i="2"/>
  <c r="F565" i="2"/>
  <c r="G565" i="2" s="1"/>
  <c r="F752" i="2"/>
  <c r="G752" i="2" s="1"/>
  <c r="C324" i="2"/>
  <c r="C322" i="2" s="1"/>
  <c r="E324" i="2"/>
  <c r="E322" i="2" s="1"/>
  <c r="C114" i="2"/>
  <c r="C108" i="2"/>
  <c r="F326" i="2" l="1"/>
  <c r="G344" i="2"/>
  <c r="C195" i="2"/>
  <c r="G114" i="2"/>
  <c r="G420" i="2"/>
  <c r="F418" i="2"/>
  <c r="G418" i="2" s="1"/>
  <c r="F1078" i="2"/>
  <c r="G1080" i="2"/>
  <c r="F933" i="2"/>
  <c r="F1076" i="2" l="1"/>
  <c r="G1076" i="2" s="1"/>
  <c r="G1078" i="2"/>
  <c r="F931" i="2"/>
  <c r="G931" i="2" s="1"/>
  <c r="G933" i="2"/>
  <c r="G326" i="2"/>
  <c r="F324" i="2"/>
  <c r="F322" i="2" l="1"/>
  <c r="G322" i="2" s="1"/>
  <c r="G324" i="2"/>
</calcChain>
</file>

<file path=xl/sharedStrings.xml><?xml version="1.0" encoding="utf-8"?>
<sst xmlns="http://schemas.openxmlformats.org/spreadsheetml/2006/main" count="1346" uniqueCount="442">
  <si>
    <t>Indeks</t>
  </si>
  <si>
    <t>UKUPNO PRIHODI</t>
  </si>
  <si>
    <t>Rashodi poslovanja</t>
  </si>
  <si>
    <t>UKUPNO RASHODI</t>
  </si>
  <si>
    <t>RAZLIKA - VIŠAK/MANJAK</t>
  </si>
  <si>
    <t/>
  </si>
  <si>
    <t>Detaljan prikaz ostvarenje prihoda i rashoda po ekonomskoj klasifikaciji:</t>
  </si>
  <si>
    <t>PRIHODI POSLOVANJA</t>
  </si>
  <si>
    <t>PRIHODI OD POREZA</t>
  </si>
  <si>
    <t>Porez i prirez na dohodak</t>
  </si>
  <si>
    <t>Porez i prirez na dohodak od nesamostalnog
rada</t>
  </si>
  <si>
    <t>Porezi na imovinu</t>
  </si>
  <si>
    <t>Stalni porezi na nepokretnu imovinu (zemlju,
zgrade, kuće i</t>
  </si>
  <si>
    <t>Povremeni porezi na imovinu</t>
  </si>
  <si>
    <t>Porezi na robu i usluge</t>
  </si>
  <si>
    <t>Porez na promet</t>
  </si>
  <si>
    <t>Porezi na korištenje dobara ili izvoñenje
aktivnosti</t>
  </si>
  <si>
    <t>Pomoći iz proračuna</t>
  </si>
  <si>
    <t>Tekuće pomoći iz proračuna</t>
  </si>
  <si>
    <t>Kapitalne pomoći iz proračuna</t>
  </si>
  <si>
    <t>Kapitg.pom.iz Drž.pror korisnicima JLPRS</t>
  </si>
  <si>
    <t>Pomoći iz državnog proračuna temeljem
prijenosa EU sredstava</t>
  </si>
  <si>
    <t>Kapitalne pomoći iz državnog proračuna
temeljem prijenosa EU</t>
  </si>
  <si>
    <t>PRIHODI OD IMOVINE</t>
  </si>
  <si>
    <t>Prihodi od financijske imovine</t>
  </si>
  <si>
    <t>Kamate na oročena sredstva i depozite po
viñenju</t>
  </si>
  <si>
    <t>Prihodi od zateznih kamata</t>
  </si>
  <si>
    <t>Prihodi od nefinancijske imovine</t>
  </si>
  <si>
    <t>Naknade za koncesije</t>
  </si>
  <si>
    <t>Prihodi od zakupa i iznajmljivanja imovine</t>
  </si>
  <si>
    <t>Ostali prihodi od nefinancijske imovine</t>
  </si>
  <si>
    <t>Administrativne (upravne) pristojbe</t>
  </si>
  <si>
    <t>Županijske, gradske i općinske pristojbe i
naknade</t>
  </si>
  <si>
    <t>Ostale pristojbe</t>
  </si>
  <si>
    <t>Prihodi po posebnim propisima</t>
  </si>
  <si>
    <t>Prihodi vodoprivrede</t>
  </si>
  <si>
    <t>Ostali nespomenuti prihodi</t>
  </si>
  <si>
    <t>Komunalni doprinosi i naknade</t>
  </si>
  <si>
    <t>Komunalni doprinosi</t>
  </si>
  <si>
    <t>Komunalne naknade</t>
  </si>
  <si>
    <t>OSTALI PRIHODI</t>
  </si>
  <si>
    <t>Donacije od pravnih i fizičkih osoba izvan
opće države</t>
  </si>
  <si>
    <t>Tekuće donacije</t>
  </si>
  <si>
    <t>Kazne i upravne mjere</t>
  </si>
  <si>
    <t>Ostale kazne</t>
  </si>
  <si>
    <t>Prihodi od prodaje materijalne imovine -
prirodnih bogatstav</t>
  </si>
  <si>
    <t>Zemljište</t>
  </si>
  <si>
    <t>Prihodi od prodaje grañevinskih objekata</t>
  </si>
  <si>
    <t>Stambeni objekti</t>
  </si>
  <si>
    <t>RASHODI POSLOVANJA</t>
  </si>
  <si>
    <t>RASHODI ZA ZAPOSLENE</t>
  </si>
  <si>
    <t>Plaće</t>
  </si>
  <si>
    <t>Plaće za redovan rad</t>
  </si>
  <si>
    <t>Ostali rashodi za zaposlene</t>
  </si>
  <si>
    <t>Doprinosi na plaće</t>
  </si>
  <si>
    <t>Doprinosi za zdravstveno osiguranje</t>
  </si>
  <si>
    <t>MATERIJALNI RASHODI</t>
  </si>
  <si>
    <t>Naknade troškova zaposlenima</t>
  </si>
  <si>
    <t>Službena putovanja</t>
  </si>
  <si>
    <t>Naknade za prijevoz, za rad na terenu i
odvojeni život</t>
  </si>
  <si>
    <t>Stručno usavršavanje zaposlenika</t>
  </si>
  <si>
    <t>Ostale naknade troškova zaposlenima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</si>
  <si>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</si>
  <si>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</si>
  <si>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</si>
  <si>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</si>
  <si>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
održavanje</t>
  </si>
  <si>
    <t>Sitni inventar i auto gume</t>
  </si>
  <si>
    <t>Službena,radna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</si>
  <si>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</si>
  <si>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</si>
  <si>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</si>
  <si>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</si>
  <si>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</si>
  <si>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</si>
  <si>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</si>
  <si>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</si>
  <si>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</si>
  <si>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</si>
  <si>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Ostali nespomenuti rashodi poslovanja</t>
  </si>
  <si>
    <t>Premije osiguranja</t>
  </si>
  <si>
    <t>Reprezentacija</t>
  </si>
  <si>
    <t>Članarine</t>
  </si>
  <si>
    <t>Pristojbe i naknade</t>
  </si>
  <si>
    <t>Troškovi Sudskih postupaka</t>
  </si>
  <si>
    <t>FINANCIJSKI RASHODI</t>
  </si>
  <si>
    <t>Ostali financijski rashodi</t>
  </si>
  <si>
    <t>Bankarske usluge i usluge platnog prometa</t>
  </si>
  <si>
    <t>Negativne tečajne razlike i valutna klauzula</t>
  </si>
  <si>
    <t>Zatezne kamate</t>
  </si>
  <si>
    <t>Ostali nespomenuti financijski rashodi</t>
  </si>
  <si>
    <t>SUBVENCIJE</t>
  </si>
  <si>
    <t>Subvencije trgovačkim društvima, obrtnicima,
malim i srednji</t>
  </si>
  <si>
    <t>Subvencije trgovačkim društvima izvan
javnog sektora</t>
  </si>
  <si>
    <t>Pomoći unutar opće države</t>
  </si>
  <si>
    <t>Tekuće pomoći unutar opće države</t>
  </si>
  <si>
    <t>Kapitalne pomoći unutar opće države</t>
  </si>
  <si>
    <t>Ostale naknade grañanima i kućanstvima iz
proračuna</t>
  </si>
  <si>
    <t>Naknade grañanima i kućanstvima u novcu</t>
  </si>
  <si>
    <t>Naknade grañanima i kućanstvima u naravi</t>
  </si>
  <si>
    <t>OSTALI RASHODI</t>
  </si>
  <si>
    <t>Tekuće donacije u novcu</t>
  </si>
  <si>
    <t>Materijalna imovina - prirodna bogatstva</t>
  </si>
  <si>
    <t>Grañevinski objekti</t>
  </si>
  <si>
    <t>Poslovni objekti</t>
  </si>
  <si>
    <t>Ceste, željeznice i slični grañevinski objekti</t>
  </si>
  <si>
    <t>Ostali grañevinski objekti</t>
  </si>
  <si>
    <t>Postrojenja i oprema</t>
  </si>
  <si>
    <t>Uredska oprema i namještaj</t>
  </si>
  <si>
    <t>Komunikacijska oprema</t>
  </si>
  <si>
    <t>Oprema za održavanje i zaštitu</t>
  </si>
  <si>
    <t>Ureñaji, strojevi i oprema za ostale namjene</t>
  </si>
  <si>
    <t>Knjige, umjetnička djela i ostale izložbene
vrijednosti</t>
  </si>
  <si>
    <t>Knjige u knjižnicama</t>
  </si>
  <si>
    <t>Nematerijalna proizvedena imovina</t>
  </si>
  <si>
    <t>Ulaganja u računalne programe</t>
  </si>
  <si>
    <t>Umjetnička, literarna i znanstvena djela</t>
  </si>
  <si>
    <t>Dodatna ulaganja na grañevinskim objektima</t>
  </si>
  <si>
    <t>PRIMICI OD ZADUŽIVANJA</t>
  </si>
  <si>
    <t>Primljeni zajmovi od banaka i ostalih
financijskih instituci</t>
  </si>
  <si>
    <t>Primljeni zajmovi od ostalih fin.institucija izva
jav.sektor</t>
  </si>
  <si>
    <t>Otplata glavnice primljenih zajmova od
banaka i ostalih fina</t>
  </si>
  <si>
    <t>Otplata glavnice primljenih zajmova-po
faktoringu</t>
  </si>
  <si>
    <t>Otplata glavnice primljenih zajmova od drugih
razina vlasti</t>
  </si>
  <si>
    <t>Otplata glavn.primljenog zajma od Državnog
proračuna</t>
  </si>
  <si>
    <t>Funkcija</t>
  </si>
  <si>
    <t>01</t>
  </si>
  <si>
    <t>011</t>
  </si>
  <si>
    <t>Izvršna i zakonodavna tijela, financijski i fiskalni poslovi i vanjski poslovi</t>
  </si>
  <si>
    <t>013</t>
  </si>
  <si>
    <t>Opće usluge</t>
  </si>
  <si>
    <t>02</t>
  </si>
  <si>
    <t>Obrana</t>
  </si>
  <si>
    <t>022</t>
  </si>
  <si>
    <t>Civilna obrana</t>
  </si>
  <si>
    <t>03</t>
  </si>
  <si>
    <t>Javni red i sigurnost</t>
  </si>
  <si>
    <t>032</t>
  </si>
  <si>
    <t>Usluge protupožarne zaštite</t>
  </si>
  <si>
    <t>04</t>
  </si>
  <si>
    <t>Ekonomski poslovi</t>
  </si>
  <si>
    <t>042</t>
  </si>
  <si>
    <t>047</t>
  </si>
  <si>
    <t>Ostale industrije i turizam</t>
  </si>
  <si>
    <t>05</t>
  </si>
  <si>
    <t>Zaštita okoliša</t>
  </si>
  <si>
    <t>051</t>
  </si>
  <si>
    <t>Gospodarenje otpadom</t>
  </si>
  <si>
    <t>056</t>
  </si>
  <si>
    <t>06</t>
  </si>
  <si>
    <t>062</t>
  </si>
  <si>
    <t>Razvoj zajednice</t>
  </si>
  <si>
    <t>064</t>
  </si>
  <si>
    <t>Ulična rasvjeta</t>
  </si>
  <si>
    <t>065</t>
  </si>
  <si>
    <t>Istraživ.i razvoj stanovanja i kom.pogodnosti</t>
  </si>
  <si>
    <t>066</t>
  </si>
  <si>
    <t>Rashodi vezani uz stanovanje i kom.pogodnosti koji nisu drugdje svrstani</t>
  </si>
  <si>
    <t>07</t>
  </si>
  <si>
    <t>Zdravstvo</t>
  </si>
  <si>
    <t>074</t>
  </si>
  <si>
    <t>Službe javnog zdravstva</t>
  </si>
  <si>
    <t>08</t>
  </si>
  <si>
    <t>Rekreacija, kultura i religija</t>
  </si>
  <si>
    <t>081</t>
  </si>
  <si>
    <t>Službe rekreacije i športa</t>
  </si>
  <si>
    <t>082</t>
  </si>
  <si>
    <t>Službe kulture</t>
  </si>
  <si>
    <t>084</t>
  </si>
  <si>
    <t>Religijske i druge službe zajednice</t>
  </si>
  <si>
    <t>09</t>
  </si>
  <si>
    <t>Obrazovanje</t>
  </si>
  <si>
    <t>091</t>
  </si>
  <si>
    <t>Predškolsko i osnovno obrazovanje</t>
  </si>
  <si>
    <t>095</t>
  </si>
  <si>
    <t>Obrazovanje-koje nije razvrstano po stupnju</t>
  </si>
  <si>
    <t>Socijalna zaštita</t>
  </si>
  <si>
    <t>Obitelj i djeca</t>
  </si>
  <si>
    <t>UKUPNO RASHODI PO FUNKCIJSKOJ KLASIFIKACIJI</t>
  </si>
  <si>
    <t>Ind.</t>
  </si>
  <si>
    <t>4/3</t>
  </si>
  <si>
    <t>Raz</t>
  </si>
  <si>
    <t>001</t>
  </si>
  <si>
    <t>OPĆINA POSTIRA</t>
  </si>
  <si>
    <t>Gl</t>
  </si>
  <si>
    <t>00101</t>
  </si>
  <si>
    <t>JEDINSTVENI UPRAVNI ODJEL</t>
  </si>
  <si>
    <t>00102</t>
  </si>
  <si>
    <t>PREDŠKOLSKI ODGOJ</t>
  </si>
  <si>
    <t>00103</t>
  </si>
  <si>
    <t>KNJIŽNICA</t>
  </si>
  <si>
    <t>Rashodi za zaposlene</t>
  </si>
  <si>
    <t>Materijalni rashodi</t>
  </si>
  <si>
    <t>Financijski rashodi</t>
  </si>
  <si>
    <t>Subvencije</t>
  </si>
  <si>
    <t>Pomoći dane u inozemstvo i unutar opće države</t>
  </si>
  <si>
    <t>Ostali rashodi</t>
  </si>
  <si>
    <t>Rashodi za nabavu nefinancijske imovine</t>
  </si>
  <si>
    <t>Akti iz djelokruga tijela</t>
  </si>
  <si>
    <t>A101001</t>
  </si>
  <si>
    <t>Predstavnička i izv. tijela</t>
  </si>
  <si>
    <t>Rashodi za nabavu proizvedene dugotrajne
imovine</t>
  </si>
  <si>
    <t>A101002</t>
  </si>
  <si>
    <t>Komunalna infrastruktura</t>
  </si>
  <si>
    <t>A102003</t>
  </si>
  <si>
    <t>Rashodi za dodatna ulaganja na nefinancijskoj
imovini</t>
  </si>
  <si>
    <t>A102004</t>
  </si>
  <si>
    <t>A102005</t>
  </si>
  <si>
    <t>A102006</t>
  </si>
  <si>
    <t>A102007</t>
  </si>
  <si>
    <t>A102008</t>
  </si>
  <si>
    <t>A102009</t>
  </si>
  <si>
    <t>A102010</t>
  </si>
  <si>
    <t>Komunalni poslovi</t>
  </si>
  <si>
    <t>A103009</t>
  </si>
  <si>
    <t>A103010</t>
  </si>
  <si>
    <t>Pogrebne usluge</t>
  </si>
  <si>
    <t>A103011</t>
  </si>
  <si>
    <t>A104011</t>
  </si>
  <si>
    <t>A104012</t>
  </si>
  <si>
    <t>A104013</t>
  </si>
  <si>
    <t>A104014</t>
  </si>
  <si>
    <t>A104015</t>
  </si>
  <si>
    <t>A104016</t>
  </si>
  <si>
    <t>A104017</t>
  </si>
  <si>
    <t>A104018</t>
  </si>
  <si>
    <t>A104019</t>
  </si>
  <si>
    <t>A104020</t>
  </si>
  <si>
    <t>A104021</t>
  </si>
  <si>
    <t>A104022</t>
  </si>
  <si>
    <t>A104023</t>
  </si>
  <si>
    <t>Predškolski odgoj</t>
  </si>
  <si>
    <t>A201001</t>
  </si>
  <si>
    <t>A201002</t>
  </si>
  <si>
    <t>Odgojno obrazovna djelatn.i briga i skrb o djeci</t>
  </si>
  <si>
    <t>A201003</t>
  </si>
  <si>
    <t>Opremanje i održavanje zgrade i okoliša</t>
  </si>
  <si>
    <t>Knjižničarstvo</t>
  </si>
  <si>
    <t>A30101</t>
  </si>
  <si>
    <t>Obavljanje stručne knjižničarske djelatnosti</t>
  </si>
  <si>
    <t>A30103</t>
  </si>
  <si>
    <t>Nabavka i održavanje knjiga</t>
  </si>
  <si>
    <t>Knjige, umjetnička djela i ostale izložbene</t>
  </si>
  <si>
    <t>Tekuće pomoći iz Drž.pror.korisnicima JLPRS</t>
  </si>
  <si>
    <t>Prihodi za posebne namjene</t>
  </si>
  <si>
    <t>Izvor</t>
  </si>
  <si>
    <t>Opći prihodi</t>
  </si>
  <si>
    <t>Vlastiti prihodi</t>
  </si>
  <si>
    <t>Pomoći</t>
  </si>
  <si>
    <t>NAKNADE GRAĐ. I KUĆANSTVIMA TEMElj.OSIGUR.</t>
  </si>
  <si>
    <t>RASHODI ZA NABAVU NEPROIZ.IMOVINE</t>
  </si>
  <si>
    <t>RASHODI ZA NABAVU PROIZ.DUGOTR.IMOV.</t>
  </si>
  <si>
    <t>RASHODI ZA DODATNA ULAG.NA NEFIN.IMOV</t>
  </si>
  <si>
    <t>PRIHODI OD PRODAJE PROIZ.DUGOTR.IMOV.</t>
  </si>
  <si>
    <t>Administrativni,upravni i računovodstveni poslovi koje obavlja stručno osoblje</t>
  </si>
  <si>
    <t>Nak. za prijevoz, za rad na terenu i odvojeni
život</t>
  </si>
  <si>
    <t>Subvencije trgovačkim dr. izvan jav.sektora</t>
  </si>
  <si>
    <t>Nak. za prijev, za rad na terenu i odvojeni
život</t>
  </si>
  <si>
    <t>Naknade građanima i kućanstvima temeljem osiguranja</t>
  </si>
  <si>
    <t>Stipendije i školarine i ostale pomoći školskoj djeci</t>
  </si>
  <si>
    <t>Naknada građanima i kućanstvbima u naravi</t>
  </si>
  <si>
    <t>Mat. i dijelovi za tek. i invest.održav.</t>
  </si>
  <si>
    <t>POMOĆI IZ INOZ. I OD SUBJEKATA UNUTAR OPĆE DRŽAVE</t>
  </si>
  <si>
    <t>PRIHODI OD PRODAJE NEFINANCIJSKE IMOVINE</t>
  </si>
  <si>
    <t>PRIHODI OD PRODAJE NEPROIZVEDENE IMOVINE</t>
  </si>
  <si>
    <t>Glava/Razdjel</t>
  </si>
  <si>
    <t>Opis</t>
  </si>
  <si>
    <t>Članak 2.</t>
  </si>
  <si>
    <t xml:space="preserve">                                                                          Predsjednik Općinskog vijeća općine Postira</t>
  </si>
  <si>
    <t xml:space="preserve">                                                                                             Toni Glavinić, v.r.</t>
  </si>
  <si>
    <t xml:space="preserve">                                             IZVJEŠĆE O IZVRŠENJU PRORAČUNA OPĆINE POSTIRA</t>
  </si>
  <si>
    <t>Opći dio Izvješća se sastoji od :-Tabela u kojima su prikazani prihodi i rashodi po ekonomskoj klasifikaciji</t>
  </si>
  <si>
    <t>a sve kako slijedi:</t>
  </si>
  <si>
    <t>PRIHODI OD ADMINISTR.PRIST:I PO POSEBNIM PROPISIMA</t>
  </si>
  <si>
    <t>KAZNE, UPRAVNE MJERE I OSTALI PRIHODI</t>
  </si>
  <si>
    <t>POMOĆI DANE U INOZEMSTVO I UNUTAR OPĆE DRŽAVE</t>
  </si>
  <si>
    <t>RASHODI ZA NABAVU NEFINANCIJSKE IMOVINE</t>
  </si>
  <si>
    <t>PRIMICI OD FINANCIJSKE IMOVINE I ZADUŽIVANJA</t>
  </si>
  <si>
    <t>IZDACI ZA FINANCIJSKU IMOVINU I OTPLATE ZAJMOVA</t>
  </si>
  <si>
    <t>Kapitalne donacije</t>
  </si>
  <si>
    <t>izvor 01</t>
  </si>
  <si>
    <t>izvor 04</t>
  </si>
  <si>
    <t>izvor 05</t>
  </si>
  <si>
    <t>Rashodi za nabavu proizvedene dugotrajne
imov.</t>
  </si>
  <si>
    <t>Ostali građevinski objekti</t>
  </si>
  <si>
    <t>POMOĆI</t>
  </si>
  <si>
    <t>PRIHODI ZA POSEBNE NAMJENE</t>
  </si>
  <si>
    <t>OPĆI PRIHODI</t>
  </si>
  <si>
    <t>izvor 07</t>
  </si>
  <si>
    <t>PRIHODI OD NEFINANCIJSKE IMOVINE</t>
  </si>
  <si>
    <t>izvor 03</t>
  </si>
  <si>
    <t>VLASTITI PRIHODI</t>
  </si>
  <si>
    <t>Usluge pošte , tel.i prijevoza</t>
  </si>
  <si>
    <t>6 Prihodi poslovanja</t>
  </si>
  <si>
    <t>7 Prihodi od prodaje nefinancijske imovine</t>
  </si>
  <si>
    <t>3 Rashodi poslovanja</t>
  </si>
  <si>
    <t>4 Rashodi za nabavu nefinancijske imovini</t>
  </si>
  <si>
    <t>SAŽETAK PRIHODA I RASHODA I SAŽETAK RAČUNA FINANCIRANJA</t>
  </si>
  <si>
    <t xml:space="preserve">  Brojčana oznaka i naziv</t>
  </si>
  <si>
    <t>8 Primici od financijske imovine i zaduživanja</t>
  </si>
  <si>
    <t>5 Izdaci za financijsku imovinu i otplate zajmov</t>
  </si>
  <si>
    <r>
      <rPr>
        <b/>
        <sz val="10"/>
        <rFont val="Arial"/>
        <family val="2"/>
        <charset val="238"/>
      </rPr>
      <t>A. SAŽETAK RA</t>
    </r>
    <r>
      <rPr>
        <b/>
        <sz val="9"/>
        <rFont val="Arial"/>
        <family val="2"/>
        <charset val="238"/>
      </rPr>
      <t>Č</t>
    </r>
    <r>
      <rPr>
        <b/>
        <sz val="10"/>
        <rFont val="Arial"/>
        <family val="2"/>
        <charset val="238"/>
      </rPr>
      <t>UNA PRIHODA I RASHODA</t>
    </r>
  </si>
  <si>
    <t>B. SAŽETAK RAČUNA FINANCIRANJA</t>
  </si>
  <si>
    <t>RAZLIKA PRIMITAKA I IZDATAKA</t>
  </si>
  <si>
    <t>Ind. 5/2</t>
  </si>
  <si>
    <t>Ind. 5/4</t>
  </si>
  <si>
    <t>IZDACI ZA OTPLATU GLAVNICE PRIMLJENIH ZAJMOVA</t>
  </si>
  <si>
    <t>Tablica 1 - Izvršenje proračuna po organizacijskoj klasifikaciji</t>
  </si>
  <si>
    <t>Naziv glave/razdjela</t>
  </si>
  <si>
    <t>Građevinski objekti</t>
  </si>
  <si>
    <t>Sitan inventar</t>
  </si>
  <si>
    <t>Razna sufinanciranje i pomoći zbog
poboljšanja uvjeta života</t>
  </si>
  <si>
    <t>Ostali nespom.financijski rashodi</t>
  </si>
  <si>
    <t>Izvor 06</t>
  </si>
  <si>
    <t>PRIHODI OD DONACIJA</t>
  </si>
  <si>
    <t>Rashodi za nabavu proizvedene dugotrajne imovine</t>
  </si>
  <si>
    <t>A30102</t>
  </si>
  <si>
    <t>Opremanje i uređenje prostora knjižnice</t>
  </si>
  <si>
    <t>PRIHODI I RASHODI PO IZVORIMA</t>
  </si>
  <si>
    <t>Vrsta prihoda</t>
  </si>
  <si>
    <t>PRIHODI PO IZVORIMA</t>
  </si>
  <si>
    <t>Prihodi od donacija</t>
  </si>
  <si>
    <t>Ukupno prihodi po izvorima</t>
  </si>
  <si>
    <t>RASHODI  PO IZVORIMA</t>
  </si>
  <si>
    <t>Rashodi iz Općih prihodi</t>
  </si>
  <si>
    <t>Rashodi iz Pomoći</t>
  </si>
  <si>
    <t>Rashodi iz Vlastitih prihoda</t>
  </si>
  <si>
    <t>Rashodi iz Prihoda za posebne namjene</t>
  </si>
  <si>
    <t>Rashodi iz Prihoda od donacija</t>
  </si>
  <si>
    <t>Rashodi iz Prihoda od nefinancijske imovine</t>
  </si>
  <si>
    <t>Ukupno rashodi  po izvorima</t>
  </si>
  <si>
    <t>Tablica 2- Izvršenje rashoda po programima, aktivnostima i izvorima financiranja</t>
  </si>
  <si>
    <t>IZDACI OD FINANCIJSKE IMOVINE I ZADUŽIVANJA</t>
  </si>
  <si>
    <r>
      <rPr>
        <b/>
        <sz val="11"/>
        <rFont val="Arial"/>
        <family val="2"/>
        <charset val="238"/>
      </rPr>
      <t>RA</t>
    </r>
    <r>
      <rPr>
        <b/>
        <sz val="10"/>
        <rFont val="Arial"/>
        <family val="2"/>
        <charset val="238"/>
      </rPr>
      <t>Č</t>
    </r>
    <r>
      <rPr>
        <b/>
        <sz val="11"/>
        <rFont val="Arial"/>
        <family val="2"/>
        <charset val="238"/>
      </rPr>
      <t>UN FINANCIRANJA PREMA EKONOMSKOJ KLASIFIKACIJI</t>
    </r>
  </si>
  <si>
    <t>RAČUN FINANCIRANJA  PO IZVORIMA</t>
  </si>
  <si>
    <t xml:space="preserve">II POSEBNI DIO IZVJEŠĆA </t>
  </si>
  <si>
    <t>Posebni dio Izvješća sastoji se od:-Tabela rashoda po organizacijskoj  klasifikaciji</t>
  </si>
  <si>
    <t xml:space="preserve">                                               -Tabele Računa financiranja po ekonomskoj klasifikaciji</t>
  </si>
  <si>
    <t xml:space="preserve">                                               -Tabele Računa financiranja po izvorima financiranja</t>
  </si>
  <si>
    <r>
      <rPr>
        <b/>
        <sz val="11"/>
        <rFont val="Arial"/>
        <family val="2"/>
        <charset val="238"/>
      </rPr>
      <t>A -RA</t>
    </r>
    <r>
      <rPr>
        <b/>
        <sz val="10"/>
        <rFont val="Arial"/>
        <family val="2"/>
        <charset val="238"/>
      </rPr>
      <t>Č</t>
    </r>
    <r>
      <rPr>
        <b/>
        <sz val="11"/>
        <rFont val="Arial"/>
        <family val="2"/>
        <charset val="238"/>
      </rPr>
      <t>UN PRIHODA I RASHODA - RASHODI</t>
    </r>
  </si>
  <si>
    <r>
      <rPr>
        <b/>
        <sz val="11"/>
        <rFont val="Arial"/>
        <family val="2"/>
        <charset val="238"/>
      </rPr>
      <t>A -RA</t>
    </r>
    <r>
      <rPr>
        <b/>
        <sz val="10"/>
        <rFont val="Arial"/>
        <family val="2"/>
        <charset val="238"/>
      </rPr>
      <t>Č</t>
    </r>
    <r>
      <rPr>
        <b/>
        <sz val="11"/>
        <rFont val="Arial"/>
        <family val="2"/>
        <charset val="238"/>
      </rPr>
      <t>UN PRIHODA I RASHODA - PRIHODI</t>
    </r>
  </si>
  <si>
    <r>
      <rPr>
        <b/>
        <sz val="11"/>
        <rFont val="Arial"/>
        <family val="2"/>
        <charset val="238"/>
      </rPr>
      <t>B - RA</t>
    </r>
    <r>
      <rPr>
        <b/>
        <sz val="10"/>
        <rFont val="Arial"/>
        <family val="2"/>
        <charset val="238"/>
      </rPr>
      <t>Č</t>
    </r>
    <r>
      <rPr>
        <b/>
        <sz val="11"/>
        <rFont val="Arial"/>
        <family val="2"/>
        <charset val="238"/>
      </rPr>
      <t>UN FINANCIRANJA</t>
    </r>
  </si>
  <si>
    <t xml:space="preserve">                                                                                       I OPĆI DIO IZVJEŠĆA</t>
  </si>
  <si>
    <t>Članak 1.</t>
  </si>
  <si>
    <r>
      <rPr>
        <b/>
        <sz val="7"/>
        <rFont val="Arial"/>
        <family val="2"/>
        <charset val="238"/>
      </rPr>
      <t>Op</t>
    </r>
    <r>
      <rPr>
        <b/>
        <i/>
        <sz val="7"/>
        <rFont val="Arial"/>
        <family val="2"/>
        <charset val="238"/>
      </rPr>
      <t>ć</t>
    </r>
    <r>
      <rPr>
        <b/>
        <sz val="7"/>
        <rFont val="Arial"/>
        <family val="2"/>
        <charset val="238"/>
      </rPr>
      <t>e javne usluge</t>
    </r>
  </si>
  <si>
    <t xml:space="preserve">                                               -Tabele Prihoda i primitaka razvrstanih po funkcijskoj klasifikaciji</t>
  </si>
  <si>
    <t>RASHODI PREMA FUNKCIJSKOJ KLASIFIKACIJI</t>
  </si>
  <si>
    <t xml:space="preserve">                                               -Tabele u kojoj su prikazani rashodi po izvorima financiranja</t>
  </si>
  <si>
    <t xml:space="preserve">                 -Tabele u kojoj su rashodi i izdaci razvrstani po programima i aktivnostima</t>
  </si>
  <si>
    <t>Vrsta</t>
  </si>
  <si>
    <t>IZVORI FINANCIRANJA: PRIHODI - RASHODI</t>
  </si>
  <si>
    <t>Ostv. Prihodi</t>
  </si>
  <si>
    <t>Ostv. Rashodi</t>
  </si>
  <si>
    <t>Razlika</t>
  </si>
  <si>
    <t>UKUPNO</t>
  </si>
  <si>
    <t>Izvrš. za razd. 2023.</t>
  </si>
  <si>
    <t>Održav.postojećih cesta,parkinga,trotoara,šetnica i
izgradnja novih</t>
  </si>
  <si>
    <t>Ceste, željeznice i slični građevinski objekti</t>
  </si>
  <si>
    <t>Troškovi sudskih postupaka</t>
  </si>
  <si>
    <t>Valutna klauzula - konverzija EUR</t>
  </si>
  <si>
    <t>Unaprijeđenje kulture</t>
  </si>
  <si>
    <t>Održav.postojeće i izgradnja nove javne rasvjete</t>
  </si>
  <si>
    <t>Prostorno planiranje</t>
  </si>
  <si>
    <t>Tek. održav. postojećih obj., režijski tr. i izgradnja novih obj.</t>
  </si>
  <si>
    <t>Održav. luka, plaža i obalnog pojasa</t>
  </si>
  <si>
    <t>Održav. vodovoda i kanalizacije i izgradnja nove</t>
  </si>
  <si>
    <t>Održavanje parkova, nasada i ostalih javnih površina</t>
  </si>
  <si>
    <t>Održavanje groblja Postira i Dol</t>
  </si>
  <si>
    <t>Svi komunalni poslovi na deponiranju odvozu smeća i održavanju deponija</t>
  </si>
  <si>
    <t>Ekolog. i zaštita okoliša -eko -
renta,deratizacija,dimnjačarske usl. ,razna  čišćenja</t>
  </si>
  <si>
    <t>Sufinanciranje udruga</t>
  </si>
  <si>
    <t>Sufinanciranje školstva</t>
  </si>
  <si>
    <t>Protupožarna zaštita</t>
  </si>
  <si>
    <t>Unaprijeđenje poljoprivrede</t>
  </si>
  <si>
    <t>Pomoći i sufinanciranja vjerske zajednice Župe Postira</t>
  </si>
  <si>
    <t>Unaprijeđenje i sufinanciranje športa</t>
  </si>
  <si>
    <t>Sufinanciranje zdravstva i crvenog križa</t>
  </si>
  <si>
    <t>Sufinanciranje javnih poduzeća - subvencije</t>
  </si>
  <si>
    <t>Unaprijeđenje turizma i poboljšanje turističke ponude</t>
  </si>
  <si>
    <t>Civilna zaštita i službe spašavanja</t>
  </si>
  <si>
    <t>Socijalna skrb o obiteljima i djeci, rodiljne naknade i slično</t>
  </si>
  <si>
    <t>Stručno osoblje predšk.ustanove</t>
  </si>
  <si>
    <t>izvor 06</t>
  </si>
  <si>
    <t>DONACIJE</t>
  </si>
  <si>
    <t>Ostvarenje za 2023.</t>
  </si>
  <si>
    <t>Ostvareno za 2023.</t>
  </si>
  <si>
    <t>Usluge unaprijeđenja stanovanja i zajednice</t>
  </si>
  <si>
    <t>Poslovi zaštite okoliša - ostali</t>
  </si>
  <si>
    <t>poljoprivreda, šumarstvo, ribarstvo</t>
  </si>
  <si>
    <t>Socijalna pomoć stanov. koje nije obuhvaćeno redovnim socij. programom</t>
  </si>
  <si>
    <t>Ostale upravne pristojbe</t>
  </si>
  <si>
    <t>Dodatna ulaganja na građevinskim objektima</t>
  </si>
  <si>
    <r>
      <t xml:space="preserve">                                                                             </t>
    </r>
    <r>
      <rPr>
        <b/>
        <sz val="12"/>
        <rFont val="Arial"/>
        <family val="2"/>
        <charset val="238"/>
      </rPr>
      <t xml:space="preserve">        ZA  2024. GODINU     </t>
    </r>
    <r>
      <rPr>
        <b/>
        <sz val="11"/>
        <rFont val="Arial"/>
        <family val="2"/>
        <charset val="238"/>
      </rPr>
      <t xml:space="preserve">          </t>
    </r>
  </si>
  <si>
    <t>Proračun 2024.</t>
  </si>
  <si>
    <t>Tekući plan za 2024.</t>
  </si>
  <si>
    <t>Ostvarenje za 2024.</t>
  </si>
  <si>
    <t>Proračun za 2024.</t>
  </si>
  <si>
    <t>Planirano za 2024.</t>
  </si>
  <si>
    <t>Ostvareno za 2024.</t>
  </si>
  <si>
    <t>Izvorni plan za 24.</t>
  </si>
  <si>
    <t>Tekući plan za 24.</t>
  </si>
  <si>
    <t>Izvrš. za 2024.</t>
  </si>
  <si>
    <t>Raz.001</t>
  </si>
  <si>
    <t>Gl.00101</t>
  </si>
  <si>
    <t>Pr.101</t>
  </si>
  <si>
    <t>Glava/ Program/ Aktivnost/konto</t>
  </si>
  <si>
    <t>Pr.102</t>
  </si>
  <si>
    <t>Pr103</t>
  </si>
  <si>
    <t>Pr104</t>
  </si>
  <si>
    <t>Gl.00102</t>
  </si>
  <si>
    <t>Pr.201</t>
  </si>
  <si>
    <t>Gl.00103</t>
  </si>
  <si>
    <t>Pr.301</t>
  </si>
  <si>
    <t>Tekući plan 2024.</t>
  </si>
  <si>
    <t>Izvrš. za razd. 2024.</t>
  </si>
  <si>
    <t>Plaće u naravi</t>
  </si>
  <si>
    <t>VLASTITI  PRIHODI</t>
  </si>
  <si>
    <t>Oprema za ostale namjene</t>
  </si>
  <si>
    <t>Knjige</t>
  </si>
  <si>
    <t>Računalni programi</t>
  </si>
  <si>
    <t>Materijal za tek.održavanje</t>
  </si>
  <si>
    <t>Rashodi za nabavu neproizvedene imovine</t>
  </si>
  <si>
    <t>Materijalna imovina-zemljišta</t>
  </si>
  <si>
    <t>Materijal i dijelovi za tekuće i investicijsko održ.</t>
  </si>
  <si>
    <t>OPĆI  PRIHODI</t>
  </si>
  <si>
    <t>Mat.i sredstva za čišćenje i higijenu-Općina</t>
  </si>
  <si>
    <t>Mat.za tekuće i invest.održavanje objekata</t>
  </si>
  <si>
    <t>Službena,radna odjeća i obuća</t>
  </si>
  <si>
    <t>Usluge tek.i investicijskog održavanja</t>
  </si>
  <si>
    <t>Naknade građanima i kućanstvima na temelju osiguranja</t>
  </si>
  <si>
    <t>Ostale naknade građ.i kućanstvima iz proračuna</t>
  </si>
  <si>
    <t>Ostale nakn.iz pror.-udžbenici za OŠ</t>
  </si>
  <si>
    <t>Ceste,željeznice i slični gr.objekti</t>
  </si>
  <si>
    <t>Prihodi od dobiti trg. Društava</t>
  </si>
  <si>
    <t>Ostali prihodi</t>
  </si>
  <si>
    <t>UKUPNO OSTVARENI VIŠAK/MANJAK ZA 2024.GOD.</t>
  </si>
  <si>
    <t>Izvješće o izvršenju Proračuna općine Postira za 2024.god. sastoji se od  Općeg i Posebnog dijela.</t>
  </si>
  <si>
    <t xml:space="preserve">Izvješće o izvršenju Proračuna općine Postira za 2024. godinu objaviti će se na web stranici općine Postira i stupa na snagu osmog dana </t>
  </si>
  <si>
    <t>od dana objave u "Službenom glasniku  općine Postira".</t>
  </si>
  <si>
    <t>U Postira, 11.04.2025.</t>
  </si>
  <si>
    <t>KLASA:024-01/25-01/10</t>
  </si>
  <si>
    <t>URBROJ:2181-40-01-25-1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</si>
</sst>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5" x14ac:knownFonts="1">
    <font>
      <sz val="11"/>
      <name val="Calibri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Times New Roman"/>
      <family val="2"/>
    </font>
    <font>
      <sz val="7"/>
      <name val="Arial"/>
      <family val="2"/>
    </font>
    <font>
      <sz val="10"/>
      <name val="Calibri"/>
      <family val="2"/>
    </font>
    <font>
      <b/>
      <sz val="7"/>
      <name val="Arial"/>
      <family val="2"/>
    </font>
    <font>
      <sz val="9"/>
      <name val="Calibri"/>
      <family val="2"/>
    </font>
    <font>
      <sz val="8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8"/>
      <name val="Arial"/>
      <family val="2"/>
    </font>
    <font>
      <b/>
      <sz val="8"/>
      <name val="Arial"/>
      <family val="2"/>
      <charset val="238"/>
    </font>
    <font>
      <b/>
      <sz val="8"/>
      <name val="Calibri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Calibri"/>
      <family val="2"/>
    </font>
    <font>
      <sz val="9"/>
      <name val="Arial"/>
      <family val="2"/>
      <charset val="238"/>
    </font>
    <font>
      <b/>
      <sz val="9"/>
      <name val="Times New Roman"/>
      <family val="1"/>
      <charset val="238"/>
    </font>
    <font>
      <b/>
      <sz val="9"/>
      <name val="Calibri"/>
      <family val="2"/>
    </font>
    <font>
      <b/>
      <sz val="7"/>
      <name val="Arial"/>
      <family val="2"/>
      <charset val="238"/>
    </font>
    <font>
      <sz val="8"/>
      <name val="Arial"/>
      <family val="2"/>
    </font>
    <font>
      <sz val="8"/>
      <name val="Arial"/>
      <family val="2"/>
      <charset val="238"/>
    </font>
    <font>
      <sz val="7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Calibri"/>
      <family val="2"/>
      <charset val="238"/>
    </font>
    <font>
      <sz val="11"/>
      <name val="Calibri"/>
      <family val="2"/>
      <charset val="238"/>
    </font>
    <font>
      <b/>
      <sz val="10"/>
      <name val="Calibri"/>
      <family val="2"/>
    </font>
    <font>
      <b/>
      <sz val="12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7"/>
      <name val="Arial"/>
      <family val="2"/>
      <charset val="238"/>
    </font>
    <font>
      <b/>
      <sz val="11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80E0C0"/>
        <bgColor indexed="64"/>
      </patternFill>
    </fill>
    <fill>
      <patternFill patternType="solid">
        <fgColor rgb="FFE0E0C0"/>
        <bgColor indexed="64"/>
      </patternFill>
    </fill>
    <fill>
      <patternFill patternType="solid">
        <fgColor rgb="FFC0E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5" fillId="0" borderId="0"/>
  </cellStyleXfs>
  <cellXfs count="500">
    <xf numFmtId="0" fontId="0" fillId="0" borderId="0" xfId="0" applyAlignment="1">
      <alignment horizontal="left"/>
    </xf>
    <xf numFmtId="4" fontId="3" fillId="0" borderId="1" xfId="0" applyNumberFormat="1" applyFont="1" applyBorder="1" applyAlignment="1">
      <alignment horizontal="right"/>
    </xf>
    <xf numFmtId="4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4" fontId="5" fillId="5" borderId="0" xfId="0" applyNumberFormat="1" applyFont="1" applyFill="1" applyAlignment="1">
      <alignment horizontal="right"/>
    </xf>
    <xf numFmtId="0" fontId="5" fillId="5" borderId="0" xfId="0" applyFont="1" applyFill="1" applyAlignment="1">
      <alignment horizontal="right"/>
    </xf>
    <xf numFmtId="4" fontId="5" fillId="3" borderId="1" xfId="0" applyNumberFormat="1" applyFont="1" applyFill="1" applyBorder="1" applyAlignment="1">
      <alignment horizontal="right"/>
    </xf>
    <xf numFmtId="0" fontId="7" fillId="5" borderId="0" xfId="0" applyFont="1" applyFill="1" applyAlignment="1">
      <alignment horizontal="left"/>
    </xf>
    <xf numFmtId="0" fontId="7" fillId="2" borderId="1" xfId="0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4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4" fontId="10" fillId="0" borderId="1" xfId="0" applyNumberFormat="1" applyFont="1" applyBorder="1" applyAlignment="1">
      <alignment horizontal="right"/>
    </xf>
    <xf numFmtId="0" fontId="7" fillId="5" borderId="1" xfId="0" applyFont="1" applyFill="1" applyBorder="1" applyAlignment="1">
      <alignment horizontal="left"/>
    </xf>
    <xf numFmtId="4" fontId="5" fillId="5" borderId="1" xfId="0" applyNumberFormat="1" applyFont="1" applyFill="1" applyBorder="1" applyAlignment="1">
      <alignment horizontal="right"/>
    </xf>
    <xf numFmtId="0" fontId="7" fillId="0" borderId="1" xfId="0" applyFont="1" applyBorder="1"/>
    <xf numFmtId="0" fontId="10" fillId="0" borderId="1" xfId="0" applyFont="1" applyBorder="1" applyAlignment="1">
      <alignment horizontal="right"/>
    </xf>
    <xf numFmtId="4" fontId="5" fillId="0" borderId="5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/>
    <xf numFmtId="4" fontId="5" fillId="0" borderId="0" xfId="0" applyNumberFormat="1" applyFont="1" applyAlignment="1">
      <alignment horizontal="right"/>
    </xf>
    <xf numFmtId="4" fontId="11" fillId="0" borderId="1" xfId="0" applyNumberFormat="1" applyFont="1" applyBorder="1" applyAlignment="1">
      <alignment horizontal="right"/>
    </xf>
    <xf numFmtId="0" fontId="6" fillId="0" borderId="0" xfId="0" applyFont="1" applyAlignment="1">
      <alignment horizontal="left"/>
    </xf>
    <xf numFmtId="0" fontId="18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" fontId="7" fillId="2" borderId="1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left" wrapText="1"/>
    </xf>
    <xf numFmtId="0" fontId="16" fillId="0" borderId="1" xfId="0" applyFont="1" applyBorder="1" applyAlignment="1">
      <alignment wrapText="1"/>
    </xf>
    <xf numFmtId="0" fontId="15" fillId="4" borderId="1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/>
    </xf>
    <xf numFmtId="4" fontId="16" fillId="3" borderId="1" xfId="0" applyNumberFormat="1" applyFont="1" applyFill="1" applyBorder="1" applyAlignment="1">
      <alignment horizontal="right"/>
    </xf>
    <xf numFmtId="0" fontId="7" fillId="3" borderId="1" xfId="0" applyFont="1" applyFill="1" applyBorder="1" applyAlignment="1">
      <alignment horizontal="left" wrapText="1"/>
    </xf>
    <xf numFmtId="0" fontId="11" fillId="0" borderId="1" xfId="0" applyFont="1" applyBorder="1" applyAlignment="1">
      <alignment horizontal="left"/>
    </xf>
    <xf numFmtId="4" fontId="27" fillId="0" borderId="1" xfId="0" applyNumberFormat="1" applyFont="1" applyBorder="1" applyAlignment="1">
      <alignment horizontal="right"/>
    </xf>
    <xf numFmtId="4" fontId="18" fillId="0" borderId="1" xfId="0" applyNumberFormat="1" applyFont="1" applyBorder="1" applyAlignment="1">
      <alignment horizontal="right"/>
    </xf>
    <xf numFmtId="0" fontId="6" fillId="5" borderId="0" xfId="0" applyFont="1" applyFill="1"/>
    <xf numFmtId="0" fontId="1" fillId="0" borderId="0" xfId="0" applyFont="1" applyAlignment="1">
      <alignment horizontal="right"/>
    </xf>
    <xf numFmtId="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" fontId="1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  <xf numFmtId="4" fontId="21" fillId="0" borderId="0" xfId="0" applyNumberFormat="1" applyFont="1" applyAlignment="1">
      <alignment horizontal="right"/>
    </xf>
    <xf numFmtId="4" fontId="22" fillId="0" borderId="0" xfId="0" applyNumberFormat="1" applyFont="1" applyAlignment="1">
      <alignment horizontal="right"/>
    </xf>
    <xf numFmtId="0" fontId="27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7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0" fontId="7" fillId="3" borderId="1" xfId="0" applyFont="1" applyFill="1" applyBorder="1" applyAlignment="1">
      <alignment horizontal="left"/>
    </xf>
    <xf numFmtId="0" fontId="8" fillId="0" borderId="1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0" fillId="5" borderId="0" xfId="0" applyFill="1" applyAlignment="1">
      <alignment horizontal="left"/>
    </xf>
    <xf numFmtId="0" fontId="7" fillId="5" borderId="0" xfId="0" applyFont="1" applyFill="1" applyAlignment="1">
      <alignment horizontal="right"/>
    </xf>
    <xf numFmtId="0" fontId="6" fillId="5" borderId="0" xfId="0" applyFont="1" applyFill="1" applyAlignment="1">
      <alignment horizontal="left"/>
    </xf>
    <xf numFmtId="0" fontId="27" fillId="0" borderId="1" xfId="0" applyFont="1" applyBorder="1"/>
    <xf numFmtId="0" fontId="26" fillId="0" borderId="1" xfId="0" applyFont="1" applyBorder="1"/>
    <xf numFmtId="0" fontId="27" fillId="0" borderId="1" xfId="0" applyFont="1" applyBorder="1" applyAlignment="1">
      <alignment horizontal="center"/>
    </xf>
    <xf numFmtId="0" fontId="9" fillId="5" borderId="0" xfId="0" applyFont="1" applyFill="1" applyAlignment="1">
      <alignment horizontal="left"/>
    </xf>
    <xf numFmtId="0" fontId="20" fillId="0" borderId="0" xfId="0" applyFont="1"/>
    <xf numFmtId="0" fontId="9" fillId="0" borderId="0" xfId="0" applyFont="1"/>
    <xf numFmtId="0" fontId="9" fillId="5" borderId="0" xfId="0" applyFont="1" applyFill="1"/>
    <xf numFmtId="0" fontId="17" fillId="5" borderId="0" xfId="0" applyFont="1" applyFill="1"/>
    <xf numFmtId="0" fontId="24" fillId="5" borderId="0" xfId="0" applyFont="1" applyFill="1"/>
    <xf numFmtId="0" fontId="27" fillId="5" borderId="0" xfId="0" applyFont="1" applyFill="1" applyAlignment="1">
      <alignment horizontal="right"/>
    </xf>
    <xf numFmtId="0" fontId="16" fillId="0" borderId="1" xfId="0" applyFont="1" applyBorder="1" applyAlignment="1">
      <alignment horizontal="left"/>
    </xf>
    <xf numFmtId="4" fontId="16" fillId="0" borderId="1" xfId="0" applyNumberFormat="1" applyFont="1" applyBorder="1" applyAlignment="1">
      <alignment horizontal="right"/>
    </xf>
    <xf numFmtId="0" fontId="30" fillId="0" borderId="0" xfId="0" applyFont="1" applyAlignment="1">
      <alignment horizontal="left"/>
    </xf>
    <xf numFmtId="4" fontId="11" fillId="0" borderId="1" xfId="0" applyNumberFormat="1" applyFont="1" applyBorder="1"/>
    <xf numFmtId="4" fontId="10" fillId="0" borderId="1" xfId="0" applyNumberFormat="1" applyFont="1" applyBorder="1"/>
    <xf numFmtId="0" fontId="32" fillId="0" borderId="0" xfId="0" applyFont="1" applyAlignment="1">
      <alignment horizontal="left"/>
    </xf>
    <xf numFmtId="4" fontId="27" fillId="3" borderId="1" xfId="0" applyNumberFormat="1" applyFont="1" applyFill="1" applyBorder="1" applyAlignment="1">
      <alignment horizontal="right"/>
    </xf>
    <xf numFmtId="4" fontId="27" fillId="0" borderId="1" xfId="0" applyNumberFormat="1" applyFont="1" applyBorder="1"/>
    <xf numFmtId="4" fontId="24" fillId="2" borderId="1" xfId="0" applyNumberFormat="1" applyFont="1" applyFill="1" applyBorder="1" applyAlignment="1">
      <alignment horizontal="right"/>
    </xf>
    <xf numFmtId="0" fontId="15" fillId="0" borderId="1" xfId="0" applyFont="1" applyBorder="1" applyAlignment="1">
      <alignment wrapText="1"/>
    </xf>
    <xf numFmtId="4" fontId="16" fillId="0" borderId="1" xfId="0" applyNumberFormat="1" applyFont="1" applyBorder="1"/>
    <xf numFmtId="0" fontId="16" fillId="0" borderId="0" xfId="0" applyFont="1"/>
    <xf numFmtId="0" fontId="7" fillId="2" borderId="9" xfId="0" applyFont="1" applyFill="1" applyBorder="1" applyAlignment="1">
      <alignment horizontal="left"/>
    </xf>
    <xf numFmtId="0" fontId="10" fillId="6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3" fillId="0" borderId="1" xfId="0" applyFont="1" applyBorder="1"/>
    <xf numFmtId="0" fontId="19" fillId="10" borderId="1" xfId="0" applyFont="1" applyFill="1" applyBorder="1"/>
    <xf numFmtId="0" fontId="1" fillId="10" borderId="1" xfId="0" applyFont="1" applyFill="1" applyBorder="1"/>
    <xf numFmtId="0" fontId="15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wrapText="1"/>
    </xf>
    <xf numFmtId="0" fontId="24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 vertical="center"/>
    </xf>
    <xf numFmtId="4" fontId="15" fillId="2" borderId="1" xfId="0" applyNumberFormat="1" applyFont="1" applyFill="1" applyBorder="1" applyAlignment="1">
      <alignment horizontal="right"/>
    </xf>
    <xf numFmtId="0" fontId="15" fillId="2" borderId="1" xfId="0" applyFont="1" applyFill="1" applyBorder="1" applyAlignment="1">
      <alignment horizontal="left"/>
    </xf>
    <xf numFmtId="0" fontId="5" fillId="10" borderId="1" xfId="0" applyFont="1" applyFill="1" applyBorder="1" applyAlignment="1">
      <alignment horizontal="left"/>
    </xf>
    <xf numFmtId="4" fontId="5" fillId="10" borderId="1" xfId="0" applyNumberFormat="1" applyFont="1" applyFill="1" applyBorder="1" applyAlignment="1">
      <alignment horizontal="right"/>
    </xf>
    <xf numFmtId="4" fontId="27" fillId="10" borderId="1" xfId="0" applyNumberFormat="1" applyFont="1" applyFill="1" applyBorder="1" applyAlignment="1">
      <alignment horizontal="right"/>
    </xf>
    <xf numFmtId="4" fontId="24" fillId="3" borderId="1" xfId="0" applyNumberFormat="1" applyFont="1" applyFill="1" applyBorder="1" applyAlignment="1">
      <alignment horizontal="right"/>
    </xf>
    <xf numFmtId="0" fontId="24" fillId="3" borderId="1" xfId="0" applyFont="1" applyFill="1" applyBorder="1" applyAlignment="1">
      <alignment horizontal="left"/>
    </xf>
    <xf numFmtId="4" fontId="7" fillId="3" borderId="1" xfId="0" applyNumberFormat="1" applyFont="1" applyFill="1" applyBorder="1" applyAlignment="1">
      <alignment horizontal="right"/>
    </xf>
    <xf numFmtId="0" fontId="5" fillId="10" borderId="1" xfId="0" applyFont="1" applyFill="1" applyBorder="1" applyAlignment="1">
      <alignment horizontal="left" wrapText="1"/>
    </xf>
    <xf numFmtId="0" fontId="24" fillId="3" borderId="1" xfId="0" applyFont="1" applyFill="1" applyBorder="1" applyAlignment="1">
      <alignment horizontal="left" wrapText="1"/>
    </xf>
    <xf numFmtId="4" fontId="25" fillId="2" borderId="1" xfId="0" applyNumberFormat="1" applyFont="1" applyFill="1" applyBorder="1" applyAlignment="1">
      <alignment horizontal="right"/>
    </xf>
    <xf numFmtId="0" fontId="16" fillId="2" borderId="1" xfId="0" applyFont="1" applyFill="1" applyBorder="1" applyAlignment="1">
      <alignment horizontal="left"/>
    </xf>
    <xf numFmtId="4" fontId="16" fillId="2" borderId="1" xfId="0" applyNumberFormat="1" applyFont="1" applyFill="1" applyBorder="1" applyAlignment="1">
      <alignment horizontal="right"/>
    </xf>
    <xf numFmtId="4" fontId="16" fillId="2" borderId="1" xfId="0" applyNumberFormat="1" applyFont="1" applyFill="1" applyBorder="1"/>
    <xf numFmtId="4" fontId="24" fillId="3" borderId="1" xfId="0" applyNumberFormat="1" applyFont="1" applyFill="1" applyBorder="1"/>
    <xf numFmtId="0" fontId="27" fillId="10" borderId="1" xfId="0" applyFont="1" applyFill="1" applyBorder="1" applyAlignment="1">
      <alignment horizontal="left"/>
    </xf>
    <xf numFmtId="4" fontId="27" fillId="10" borderId="1" xfId="0" applyNumberFormat="1" applyFont="1" applyFill="1" applyBorder="1"/>
    <xf numFmtId="0" fontId="24" fillId="0" borderId="1" xfId="0" applyFont="1" applyBorder="1"/>
    <xf numFmtId="0" fontId="7" fillId="10" borderId="1" xfId="0" applyFont="1" applyFill="1" applyBorder="1" applyAlignment="1">
      <alignment horizontal="left"/>
    </xf>
    <xf numFmtId="4" fontId="24" fillId="10" borderId="1" xfId="0" applyNumberFormat="1" applyFont="1" applyFill="1" applyBorder="1" applyAlignment="1">
      <alignment horizontal="right"/>
    </xf>
    <xf numFmtId="0" fontId="24" fillId="10" borderId="1" xfId="0" applyFont="1" applyFill="1" applyBorder="1" applyAlignment="1">
      <alignment horizontal="left"/>
    </xf>
    <xf numFmtId="4" fontId="0" fillId="0" borderId="0" xfId="0" applyNumberFormat="1" applyAlignment="1">
      <alignment horizontal="left"/>
    </xf>
    <xf numFmtId="0" fontId="15" fillId="0" borderId="1" xfId="0" applyFont="1" applyBorder="1" applyAlignment="1">
      <alignment horizontal="left" wrapText="1"/>
    </xf>
    <xf numFmtId="0" fontId="7" fillId="5" borderId="1" xfId="0" applyFont="1" applyFill="1" applyBorder="1" applyAlignment="1">
      <alignment horizontal="left" wrapText="1"/>
    </xf>
    <xf numFmtId="4" fontId="27" fillId="5" borderId="1" xfId="0" applyNumberFormat="1" applyFont="1" applyFill="1" applyBorder="1" applyAlignment="1">
      <alignment horizontal="right"/>
    </xf>
    <xf numFmtId="0" fontId="5" fillId="5" borderId="0" xfId="0" applyFont="1" applyFill="1" applyAlignment="1">
      <alignment horizontal="left"/>
    </xf>
    <xf numFmtId="4" fontId="18" fillId="0" borderId="0" xfId="0" applyNumberFormat="1" applyFont="1" applyAlignment="1">
      <alignment horizontal="right"/>
    </xf>
    <xf numFmtId="0" fontId="18" fillId="0" borderId="0" xfId="0" applyFont="1" applyAlignment="1">
      <alignment horizontal="right"/>
    </xf>
    <xf numFmtId="0" fontId="26" fillId="0" borderId="0" xfId="0" applyFont="1" applyAlignment="1">
      <alignment horizontal="left"/>
    </xf>
    <xf numFmtId="4" fontId="15" fillId="3" borderId="1" xfId="0" applyNumberFormat="1" applyFont="1" applyFill="1" applyBorder="1" applyAlignment="1">
      <alignment horizontal="right"/>
    </xf>
    <xf numFmtId="0" fontId="27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4" fontId="27" fillId="0" borderId="0" xfId="0" applyNumberFormat="1" applyFont="1"/>
    <xf numFmtId="4" fontId="27" fillId="0" borderId="0" xfId="0" applyNumberFormat="1" applyFont="1" applyAlignment="1">
      <alignment horizontal="right"/>
    </xf>
    <xf numFmtId="4" fontId="34" fillId="0" borderId="0" xfId="0" applyNumberFormat="1" applyFont="1" applyAlignment="1">
      <alignment horizontal="left"/>
    </xf>
    <xf numFmtId="0" fontId="29" fillId="0" borderId="0" xfId="0" applyFont="1"/>
    <xf numFmtId="4" fontId="15" fillId="0" borderId="0" xfId="0" applyNumberFormat="1" applyFont="1" applyAlignment="1">
      <alignment horizontal="right"/>
    </xf>
    <xf numFmtId="0" fontId="15" fillId="0" borderId="0" xfId="0" applyFont="1" applyAlignment="1">
      <alignment horizontal="right"/>
    </xf>
    <xf numFmtId="0" fontId="28" fillId="0" borderId="3" xfId="0" applyFont="1" applyBorder="1"/>
    <xf numFmtId="0" fontId="0" fillId="0" borderId="3" xfId="0" applyBorder="1"/>
    <xf numFmtId="164" fontId="16" fillId="0" borderId="1" xfId="0" applyNumberFormat="1" applyFont="1" applyBorder="1" applyAlignment="1">
      <alignment horizontal="right"/>
    </xf>
    <xf numFmtId="4" fontId="7" fillId="11" borderId="1" xfId="0" applyNumberFormat="1" applyFont="1" applyFill="1" applyBorder="1" applyAlignment="1">
      <alignment horizontal="right"/>
    </xf>
    <xf numFmtId="4" fontId="27" fillId="11" borderId="1" xfId="0" applyNumberFormat="1" applyFont="1" applyFill="1" applyBorder="1" applyAlignment="1">
      <alignment horizontal="right"/>
    </xf>
    <xf numFmtId="0" fontId="24" fillId="8" borderId="1" xfId="0" applyFont="1" applyFill="1" applyBorder="1" applyAlignment="1">
      <alignment horizontal="left"/>
    </xf>
    <xf numFmtId="2" fontId="18" fillId="0" borderId="1" xfId="0" applyNumberFormat="1" applyFont="1" applyBorder="1" applyAlignment="1">
      <alignment horizontal="right"/>
    </xf>
    <xf numFmtId="4" fontId="24" fillId="0" borderId="1" xfId="0" applyNumberFormat="1" applyFont="1" applyBorder="1" applyAlignment="1">
      <alignment horizontal="right"/>
    </xf>
    <xf numFmtId="2" fontId="24" fillId="0" borderId="1" xfId="0" applyNumberFormat="1" applyFont="1" applyBorder="1" applyAlignment="1">
      <alignment horizontal="right"/>
    </xf>
    <xf numFmtId="0" fontId="7" fillId="11" borderId="1" xfId="0" applyFont="1" applyFill="1" applyBorder="1" applyAlignment="1">
      <alignment horizontal="left"/>
    </xf>
    <xf numFmtId="4" fontId="5" fillId="11" borderId="1" xfId="0" applyNumberFormat="1" applyFont="1" applyFill="1" applyBorder="1" applyAlignment="1">
      <alignment horizontal="right"/>
    </xf>
    <xf numFmtId="4" fontId="24" fillId="11" borderId="1" xfId="0" applyNumberFormat="1" applyFont="1" applyFill="1" applyBorder="1" applyAlignment="1">
      <alignment horizontal="right"/>
    </xf>
    <xf numFmtId="4" fontId="16" fillId="2" borderId="9" xfId="0" applyNumberFormat="1" applyFont="1" applyFill="1" applyBorder="1" applyAlignment="1">
      <alignment horizontal="right"/>
    </xf>
    <xf numFmtId="0" fontId="7" fillId="11" borderId="5" xfId="0" applyFont="1" applyFill="1" applyBorder="1" applyAlignment="1">
      <alignment horizontal="left"/>
    </xf>
    <xf numFmtId="4" fontId="27" fillId="11" borderId="1" xfId="0" applyNumberFormat="1" applyFont="1" applyFill="1" applyBorder="1"/>
    <xf numFmtId="4" fontId="26" fillId="5" borderId="0" xfId="0" applyNumberFormat="1" applyFont="1" applyFill="1" applyAlignment="1">
      <alignment horizontal="left"/>
    </xf>
    <xf numFmtId="4" fontId="26" fillId="0" borderId="0" xfId="0" applyNumberFormat="1" applyFont="1" applyAlignment="1">
      <alignment horizontal="left"/>
    </xf>
    <xf numFmtId="164" fontId="26" fillId="0" borderId="0" xfId="0" applyNumberFormat="1" applyFont="1" applyAlignment="1">
      <alignment horizontal="left"/>
    </xf>
    <xf numFmtId="4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0" fontId="10" fillId="5" borderId="0" xfId="0" applyFont="1" applyFill="1" applyAlignment="1">
      <alignment horizontal="left"/>
    </xf>
    <xf numFmtId="0" fontId="18" fillId="5" borderId="0" xfId="0" applyFont="1" applyFill="1" applyAlignment="1">
      <alignment horizontal="left"/>
    </xf>
    <xf numFmtId="0" fontId="5" fillId="5" borderId="0" xfId="0" applyFont="1" applyFill="1"/>
    <xf numFmtId="4" fontId="10" fillId="5" borderId="0" xfId="0" applyNumberFormat="1" applyFont="1" applyFill="1" applyAlignment="1">
      <alignment horizontal="right"/>
    </xf>
    <xf numFmtId="0" fontId="10" fillId="5" borderId="0" xfId="0" applyFont="1" applyFill="1" applyAlignment="1">
      <alignment horizontal="right"/>
    </xf>
    <xf numFmtId="0" fontId="11" fillId="5" borderId="0" xfId="0" applyFont="1" applyFill="1" applyAlignment="1">
      <alignment horizontal="left"/>
    </xf>
    <xf numFmtId="0" fontId="15" fillId="5" borderId="0" xfId="0" applyFont="1" applyFill="1" applyAlignment="1">
      <alignment horizontal="right"/>
    </xf>
    <xf numFmtId="0" fontId="28" fillId="5" borderId="0" xfId="0" applyFont="1" applyFill="1" applyAlignment="1">
      <alignment horizontal="left"/>
    </xf>
    <xf numFmtId="4" fontId="28" fillId="5" borderId="0" xfId="0" applyNumberFormat="1" applyFont="1" applyFill="1" applyAlignment="1">
      <alignment horizontal="right"/>
    </xf>
    <xf numFmtId="4" fontId="16" fillId="5" borderId="0" xfId="0" applyNumberFormat="1" applyFont="1" applyFill="1" applyAlignment="1">
      <alignment horizontal="right"/>
    </xf>
    <xf numFmtId="0" fontId="26" fillId="5" borderId="0" xfId="0" applyFont="1" applyFill="1" applyAlignment="1">
      <alignment horizontal="left"/>
    </xf>
    <xf numFmtId="0" fontId="0" fillId="0" borderId="0" xfId="0" applyAlignment="1">
      <alignment horizontal="right"/>
    </xf>
    <xf numFmtId="4" fontId="20" fillId="10" borderId="1" xfId="0" applyNumberFormat="1" applyFont="1" applyFill="1" applyBorder="1" applyAlignment="1">
      <alignment horizontal="right"/>
    </xf>
    <xf numFmtId="0" fontId="34" fillId="0" borderId="1" xfId="0" applyFont="1" applyBorder="1" applyAlignment="1">
      <alignment horizontal="left"/>
    </xf>
    <xf numFmtId="4" fontId="24" fillId="8" borderId="1" xfId="0" applyNumberFormat="1" applyFont="1" applyFill="1" applyBorder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5" borderId="0" xfId="0" applyFont="1" applyFill="1" applyAlignment="1">
      <alignment horizontal="left"/>
    </xf>
    <xf numFmtId="0" fontId="33" fillId="5" borderId="0" xfId="0" applyFont="1" applyFill="1" applyAlignment="1">
      <alignment horizontal="left"/>
    </xf>
    <xf numFmtId="0" fontId="33" fillId="5" borderId="0" xfId="0" applyFont="1" applyFill="1"/>
    <xf numFmtId="0" fontId="34" fillId="5" borderId="0" xfId="0" applyFont="1" applyFill="1" applyAlignment="1">
      <alignment horizontal="left"/>
    </xf>
    <xf numFmtId="4" fontId="19" fillId="11" borderId="1" xfId="0" applyNumberFormat="1" applyFont="1" applyFill="1" applyBorder="1"/>
    <xf numFmtId="4" fontId="1" fillId="11" borderId="1" xfId="0" applyNumberFormat="1" applyFont="1" applyFill="1" applyBorder="1"/>
    <xf numFmtId="0" fontId="0" fillId="0" borderId="0" xfId="0"/>
    <xf numFmtId="2" fontId="15" fillId="3" borderId="1" xfId="0" applyNumberFormat="1" applyFont="1" applyFill="1" applyBorder="1" applyAlignment="1">
      <alignment horizontal="right"/>
    </xf>
    <xf numFmtId="2" fontId="16" fillId="9" borderId="1" xfId="0" applyNumberFormat="1" applyFont="1" applyFill="1" applyBorder="1" applyAlignment="1">
      <alignment horizontal="right"/>
    </xf>
    <xf numFmtId="2" fontId="16" fillId="7" borderId="1" xfId="0" applyNumberFormat="1" applyFont="1" applyFill="1" applyBorder="1" applyAlignment="1">
      <alignment horizontal="right"/>
    </xf>
    <xf numFmtId="2" fontId="16" fillId="2" borderId="1" xfId="0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40" fillId="0" borderId="0" xfId="0" applyFont="1"/>
    <xf numFmtId="0" fontId="16" fillId="9" borderId="1" xfId="0" applyFont="1" applyFill="1" applyBorder="1" applyAlignment="1">
      <alignment horizontal="center" vertical="center"/>
    </xf>
    <xf numFmtId="4" fontId="16" fillId="9" borderId="1" xfId="0" applyNumberFormat="1" applyFont="1" applyFill="1" applyBorder="1" applyAlignment="1">
      <alignment horizontal="right" vertical="center"/>
    </xf>
    <xf numFmtId="2" fontId="16" fillId="7" borderId="1" xfId="0" applyNumberFormat="1" applyFont="1" applyFill="1" applyBorder="1" applyAlignment="1">
      <alignment horizontal="right" vertical="center"/>
    </xf>
    <xf numFmtId="0" fontId="16" fillId="9" borderId="5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" fontId="15" fillId="0" borderId="1" xfId="0" applyNumberFormat="1" applyFont="1" applyBorder="1" applyAlignment="1">
      <alignment vertical="center"/>
    </xf>
    <xf numFmtId="4" fontId="16" fillId="0" borderId="1" xfId="0" applyNumberFormat="1" applyFont="1" applyBorder="1" applyAlignment="1">
      <alignment horizontal="right" vertical="center"/>
    </xf>
    <xf numFmtId="4" fontId="16" fillId="0" borderId="1" xfId="0" applyNumberFormat="1" applyFont="1" applyBorder="1" applyAlignment="1">
      <alignment vertical="center"/>
    </xf>
    <xf numFmtId="2" fontId="16" fillId="9" borderId="1" xfId="0" applyNumberFormat="1" applyFont="1" applyFill="1" applyBorder="1" applyAlignment="1">
      <alignment horizontal="right" vertical="center"/>
    </xf>
    <xf numFmtId="0" fontId="16" fillId="9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16" fillId="9" borderId="5" xfId="0" applyFont="1" applyFill="1" applyBorder="1" applyAlignment="1">
      <alignment vertical="center"/>
    </xf>
    <xf numFmtId="2" fontId="16" fillId="9" borderId="1" xfId="0" applyNumberFormat="1" applyFont="1" applyFill="1" applyBorder="1" applyAlignment="1">
      <alignment horizontal="center" vertical="center"/>
    </xf>
    <xf numFmtId="0" fontId="16" fillId="9" borderId="8" xfId="0" applyFont="1" applyFill="1" applyBorder="1" applyAlignment="1">
      <alignment horizontal="center" vertical="center"/>
    </xf>
    <xf numFmtId="0" fontId="16" fillId="9" borderId="7" xfId="0" applyFont="1" applyFill="1" applyBorder="1" applyAlignment="1">
      <alignment horizontal="center" vertical="center"/>
    </xf>
    <xf numFmtId="4" fontId="16" fillId="9" borderId="7" xfId="0" applyNumberFormat="1" applyFont="1" applyFill="1" applyBorder="1" applyAlignment="1">
      <alignment horizontal="right" vertical="center"/>
    </xf>
    <xf numFmtId="2" fontId="2" fillId="6" borderId="1" xfId="0" applyNumberFormat="1" applyFont="1" applyFill="1" applyBorder="1" applyAlignment="1">
      <alignment horizontal="right" vertical="center"/>
    </xf>
    <xf numFmtId="0" fontId="14" fillId="6" borderId="5" xfId="0" applyFont="1" applyFill="1" applyBorder="1" applyAlignment="1">
      <alignment horizontal="left" vertical="center"/>
    </xf>
    <xf numFmtId="2" fontId="14" fillId="6" borderId="1" xfId="0" applyNumberFormat="1" applyFont="1" applyFill="1" applyBorder="1" applyAlignment="1">
      <alignment horizontal="right" vertical="center"/>
    </xf>
    <xf numFmtId="0" fontId="2" fillId="6" borderId="5" xfId="0" applyFont="1" applyFill="1" applyBorder="1" applyAlignment="1">
      <alignment vertical="center"/>
    </xf>
    <xf numFmtId="0" fontId="16" fillId="9" borderId="5" xfId="0" applyFont="1" applyFill="1" applyBorder="1" applyAlignment="1">
      <alignment horizontal="center" vertical="center"/>
    </xf>
    <xf numFmtId="0" fontId="16" fillId="9" borderId="5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vertical="center" wrapText="1"/>
    </xf>
    <xf numFmtId="0" fontId="7" fillId="11" borderId="1" xfId="0" applyFont="1" applyFill="1" applyBorder="1" applyAlignment="1">
      <alignment horizontal="left" vertical="center" wrapText="1"/>
    </xf>
    <xf numFmtId="4" fontId="16" fillId="5" borderId="1" xfId="0" applyNumberFormat="1" applyFont="1" applyFill="1" applyBorder="1" applyAlignment="1">
      <alignment horizontal="right" vertical="center"/>
    </xf>
    <xf numFmtId="0" fontId="16" fillId="6" borderId="1" xfId="0" applyFont="1" applyFill="1" applyBorder="1" applyAlignment="1">
      <alignment horizontal="left" vertical="center"/>
    </xf>
    <xf numFmtId="4" fontId="16" fillId="6" borderId="1" xfId="0" applyNumberFormat="1" applyFont="1" applyFill="1" applyBorder="1" applyAlignment="1">
      <alignment horizontal="right" vertical="center"/>
    </xf>
    <xf numFmtId="0" fontId="16" fillId="6" borderId="1" xfId="0" applyFont="1" applyFill="1" applyBorder="1" applyAlignment="1">
      <alignment horizontal="center" vertical="center"/>
    </xf>
    <xf numFmtId="4" fontId="12" fillId="0" borderId="1" xfId="0" applyNumberFormat="1" applyFont="1" applyBorder="1" applyAlignment="1">
      <alignment horizontal="right" vertical="center"/>
    </xf>
    <xf numFmtId="4" fontId="16" fillId="5" borderId="1" xfId="0" applyNumberFormat="1" applyFont="1" applyFill="1" applyBorder="1" applyAlignment="1">
      <alignment vertical="center"/>
    </xf>
    <xf numFmtId="4" fontId="16" fillId="3" borderId="1" xfId="0" applyNumberFormat="1" applyFont="1" applyFill="1" applyBorder="1" applyAlignment="1">
      <alignment horizontal="right" vertical="center"/>
    </xf>
    <xf numFmtId="2" fontId="16" fillId="3" borderId="1" xfId="0" applyNumberFormat="1" applyFont="1" applyFill="1" applyBorder="1" applyAlignment="1">
      <alignment horizontal="right" vertical="center"/>
    </xf>
    <xf numFmtId="0" fontId="16" fillId="3" borderId="1" xfId="0" applyFont="1" applyFill="1" applyBorder="1" applyAlignment="1">
      <alignment horizontal="center" vertical="center"/>
    </xf>
    <xf numFmtId="2" fontId="16" fillId="0" borderId="1" xfId="0" applyNumberFormat="1" applyFont="1" applyBorder="1" applyAlignment="1">
      <alignment horizontal="right" vertical="center"/>
    </xf>
    <xf numFmtId="0" fontId="12" fillId="6" borderId="5" xfId="0" applyFont="1" applyFill="1" applyBorder="1" applyAlignment="1">
      <alignment horizontal="center" vertical="center"/>
    </xf>
    <xf numFmtId="4" fontId="27" fillId="0" borderId="1" xfId="0" applyNumberFormat="1" applyFont="1" applyBorder="1" applyAlignment="1">
      <alignment horizontal="right" vertical="center"/>
    </xf>
    <xf numFmtId="0" fontId="27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left"/>
    </xf>
    <xf numFmtId="0" fontId="24" fillId="11" borderId="1" xfId="0" applyFont="1" applyFill="1" applyBorder="1" applyAlignment="1">
      <alignment horizontal="left"/>
    </xf>
    <xf numFmtId="0" fontId="16" fillId="3" borderId="5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24" fillId="3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0" fontId="5" fillId="10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center"/>
    </xf>
    <xf numFmtId="4" fontId="24" fillId="3" borderId="1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15" fillId="2" borderId="5" xfId="0" applyFont="1" applyFill="1" applyBorder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4" fontId="15" fillId="2" borderId="1" xfId="0" applyNumberFormat="1" applyFont="1" applyFill="1" applyBorder="1" applyAlignment="1">
      <alignment horizontal="right" vertical="center"/>
    </xf>
    <xf numFmtId="0" fontId="24" fillId="3" borderId="5" xfId="0" applyFont="1" applyFill="1" applyBorder="1" applyAlignment="1">
      <alignment horizontal="left" vertical="center"/>
    </xf>
    <xf numFmtId="0" fontId="5" fillId="10" borderId="5" xfId="0" applyFont="1" applyFill="1" applyBorder="1" applyAlignment="1">
      <alignment horizontal="left" vertical="center"/>
    </xf>
    <xf numFmtId="4" fontId="5" fillId="10" borderId="1" xfId="0" applyNumberFormat="1" applyFont="1" applyFill="1" applyBorder="1" applyAlignment="1">
      <alignment horizontal="right" vertical="center"/>
    </xf>
    <xf numFmtId="0" fontId="5" fillId="0" borderId="5" xfId="0" applyFont="1" applyBorder="1" applyAlignment="1">
      <alignment horizontal="left" vertical="center"/>
    </xf>
    <xf numFmtId="4" fontId="5" fillId="0" borderId="1" xfId="0" applyNumberFormat="1" applyFont="1" applyBorder="1" applyAlignment="1">
      <alignment horizontal="right" vertical="center"/>
    </xf>
    <xf numFmtId="4" fontId="5" fillId="0" borderId="6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4" fontId="5" fillId="5" borderId="1" xfId="0" applyNumberFormat="1" applyFont="1" applyFill="1" applyBorder="1" applyAlignment="1">
      <alignment horizontal="right" vertical="center"/>
    </xf>
    <xf numFmtId="4" fontId="7" fillId="3" borderId="1" xfId="0" applyNumberFormat="1" applyFont="1" applyFill="1" applyBorder="1" applyAlignment="1">
      <alignment horizontal="right" vertical="center"/>
    </xf>
    <xf numFmtId="0" fontId="23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4" fontId="10" fillId="0" borderId="1" xfId="0" applyNumberFormat="1" applyFont="1" applyBorder="1" applyAlignment="1">
      <alignment horizontal="right" vertical="center"/>
    </xf>
    <xf numFmtId="4" fontId="18" fillId="0" borderId="1" xfId="0" applyNumberFormat="1" applyFont="1" applyBorder="1" applyAlignment="1">
      <alignment horizontal="right" vertical="center"/>
    </xf>
    <xf numFmtId="0" fontId="28" fillId="0" borderId="1" xfId="0" applyFont="1" applyBorder="1" applyAlignment="1">
      <alignment horizontal="left" vertical="center"/>
    </xf>
    <xf numFmtId="4" fontId="28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0" fillId="0" borderId="1" xfId="0" applyFont="1" applyBorder="1" applyAlignment="1">
      <alignment horizontal="left" vertical="center"/>
    </xf>
    <xf numFmtId="2" fontId="3" fillId="0" borderId="1" xfId="0" applyNumberFormat="1" applyFont="1" applyBorder="1"/>
    <xf numFmtId="2" fontId="3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2" fontId="21" fillId="0" borderId="1" xfId="0" applyNumberFormat="1" applyFont="1" applyBorder="1" applyAlignment="1">
      <alignment horizontal="right"/>
    </xf>
    <xf numFmtId="2" fontId="1" fillId="10" borderId="1" xfId="0" applyNumberFormat="1" applyFont="1" applyFill="1" applyBorder="1"/>
    <xf numFmtId="0" fontId="0" fillId="0" borderId="0" xfId="0" applyAlignment="1">
      <alignment horizontal="left" wrapText="1"/>
    </xf>
    <xf numFmtId="3" fontId="16" fillId="2" borderId="1" xfId="0" applyNumberFormat="1" applyFont="1" applyFill="1" applyBorder="1" applyAlignment="1">
      <alignment horizontal="right" vertical="center"/>
    </xf>
    <xf numFmtId="3" fontId="16" fillId="0" borderId="1" xfId="0" applyNumberFormat="1" applyFont="1" applyBorder="1" applyAlignment="1">
      <alignment horizontal="right" vertical="center"/>
    </xf>
    <xf numFmtId="3" fontId="12" fillId="0" borderId="1" xfId="0" applyNumberFormat="1" applyFont="1" applyBorder="1" applyAlignment="1">
      <alignment horizontal="right" vertical="center"/>
    </xf>
    <xf numFmtId="1" fontId="15" fillId="2" borderId="1" xfId="0" applyNumberFormat="1" applyFont="1" applyFill="1" applyBorder="1" applyAlignment="1">
      <alignment horizontal="right" vertical="center"/>
    </xf>
    <xf numFmtId="1" fontId="16" fillId="0" borderId="1" xfId="0" applyNumberFormat="1" applyFont="1" applyBorder="1" applyAlignment="1">
      <alignment horizontal="right" vertical="center"/>
    </xf>
    <xf numFmtId="1" fontId="12" fillId="0" borderId="1" xfId="0" applyNumberFormat="1" applyFont="1" applyBorder="1" applyAlignment="1">
      <alignment horizontal="right" vertical="center"/>
    </xf>
    <xf numFmtId="1" fontId="16" fillId="0" borderId="1" xfId="0" applyNumberFormat="1" applyFont="1" applyBorder="1" applyAlignment="1">
      <alignment horizontal="right"/>
    </xf>
    <xf numFmtId="1" fontId="27" fillId="0" borderId="1" xfId="0" applyNumberFormat="1" applyFont="1" applyBorder="1" applyAlignment="1">
      <alignment horizontal="right"/>
    </xf>
    <xf numFmtId="1" fontId="14" fillId="0" borderId="1" xfId="0" applyNumberFormat="1" applyFont="1" applyBorder="1" applyAlignment="1">
      <alignment horizontal="right" vertical="center"/>
    </xf>
    <xf numFmtId="3" fontId="16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 vertical="center"/>
    </xf>
    <xf numFmtId="1" fontId="24" fillId="11" borderId="1" xfId="0" applyNumberFormat="1" applyFont="1" applyFill="1" applyBorder="1" applyAlignment="1">
      <alignment horizontal="right"/>
    </xf>
    <xf numFmtId="2" fontId="27" fillId="0" borderId="1" xfId="0" applyNumberFormat="1" applyFont="1" applyBorder="1" applyAlignment="1">
      <alignment horizontal="right" vertical="center"/>
    </xf>
    <xf numFmtId="2" fontId="24" fillId="2" borderId="1" xfId="0" applyNumberFormat="1" applyFont="1" applyFill="1" applyBorder="1" applyAlignment="1">
      <alignment horizontal="right" vertical="center"/>
    </xf>
    <xf numFmtId="2" fontId="24" fillId="3" borderId="1" xfId="0" applyNumberFormat="1" applyFont="1" applyFill="1" applyBorder="1" applyAlignment="1">
      <alignment horizontal="right" vertical="center"/>
    </xf>
    <xf numFmtId="2" fontId="24" fillId="11" borderId="1" xfId="0" applyNumberFormat="1" applyFont="1" applyFill="1" applyBorder="1" applyAlignment="1">
      <alignment horizontal="right" vertical="center"/>
    </xf>
    <xf numFmtId="4" fontId="24" fillId="10" borderId="1" xfId="0" applyNumberFormat="1" applyFont="1" applyFill="1" applyBorder="1" applyAlignment="1">
      <alignment horizontal="right" vertical="center"/>
    </xf>
    <xf numFmtId="4" fontId="16" fillId="2" borderId="1" xfId="0" applyNumberFormat="1" applyFont="1" applyFill="1" applyBorder="1" applyAlignment="1">
      <alignment horizontal="right" vertical="center"/>
    </xf>
    <xf numFmtId="4" fontId="27" fillId="5" borderId="1" xfId="0" applyNumberFormat="1" applyFont="1" applyFill="1" applyBorder="1" applyAlignment="1">
      <alignment horizontal="right" vertical="center"/>
    </xf>
    <xf numFmtId="2" fontId="16" fillId="2" borderId="1" xfId="0" applyNumberFormat="1" applyFont="1" applyFill="1" applyBorder="1" applyAlignment="1">
      <alignment horizontal="right" vertical="center"/>
    </xf>
    <xf numFmtId="4" fontId="5" fillId="3" borderId="1" xfId="0" applyNumberFormat="1" applyFont="1" applyFill="1" applyBorder="1" applyAlignment="1">
      <alignment horizontal="right" vertical="center"/>
    </xf>
    <xf numFmtId="2" fontId="27" fillId="11" borderId="1" xfId="0" applyNumberFormat="1" applyFont="1" applyFill="1" applyBorder="1" applyAlignment="1">
      <alignment horizontal="right" vertical="center"/>
    </xf>
    <xf numFmtId="2" fontId="27" fillId="3" borderId="1" xfId="0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4" fontId="5" fillId="11" borderId="1" xfId="0" applyNumberFormat="1" applyFont="1" applyFill="1" applyBorder="1" applyAlignment="1">
      <alignment horizontal="right" vertical="center"/>
    </xf>
    <xf numFmtId="2" fontId="16" fillId="9" borderId="7" xfId="0" applyNumberFormat="1" applyFont="1" applyFill="1" applyBorder="1" applyAlignment="1">
      <alignment horizontal="right" vertical="center"/>
    </xf>
    <xf numFmtId="4" fontId="16" fillId="2" borderId="9" xfId="0" applyNumberFormat="1" applyFont="1" applyFill="1" applyBorder="1" applyAlignment="1">
      <alignment horizontal="right" vertical="center"/>
    </xf>
    <xf numFmtId="2" fontId="16" fillId="2" borderId="7" xfId="0" applyNumberFormat="1" applyFont="1" applyFill="1" applyBorder="1" applyAlignment="1">
      <alignment horizontal="right" vertical="center"/>
    </xf>
    <xf numFmtId="4" fontId="24" fillId="11" borderId="1" xfId="0" applyNumberFormat="1" applyFont="1" applyFill="1" applyBorder="1" applyAlignment="1">
      <alignment vertical="center"/>
    </xf>
    <xf numFmtId="2" fontId="27" fillId="0" borderId="7" xfId="0" applyNumberFormat="1" applyFont="1" applyBorder="1" applyAlignment="1">
      <alignment horizontal="right" vertical="center"/>
    </xf>
    <xf numFmtId="2" fontId="24" fillId="3" borderId="7" xfId="0" applyNumberFormat="1" applyFont="1" applyFill="1" applyBorder="1" applyAlignment="1">
      <alignment horizontal="right" vertical="center"/>
    </xf>
    <xf numFmtId="2" fontId="24" fillId="11" borderId="7" xfId="0" applyNumberFormat="1" applyFont="1" applyFill="1" applyBorder="1" applyAlignment="1">
      <alignment horizontal="right" vertical="center"/>
    </xf>
    <xf numFmtId="2" fontId="16" fillId="7" borderId="7" xfId="0" applyNumberFormat="1" applyFont="1" applyFill="1" applyBorder="1" applyAlignment="1">
      <alignment horizontal="right" vertical="center"/>
    </xf>
    <xf numFmtId="4" fontId="27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2" fontId="27" fillId="11" borderId="7" xfId="0" applyNumberFormat="1" applyFont="1" applyFill="1" applyBorder="1" applyAlignment="1">
      <alignment horizontal="right" vertical="center"/>
    </xf>
    <xf numFmtId="0" fontId="37" fillId="5" borderId="0" xfId="0" applyFont="1" applyFill="1" applyAlignment="1">
      <alignment horizontal="left"/>
    </xf>
    <xf numFmtId="0" fontId="38" fillId="5" borderId="0" xfId="0" applyFont="1" applyFill="1" applyAlignment="1">
      <alignment horizontal="left"/>
    </xf>
    <xf numFmtId="0" fontId="14" fillId="5" borderId="0" xfId="0" applyFont="1" applyFill="1" applyAlignment="1">
      <alignment horizontal="left"/>
    </xf>
    <xf numFmtId="2" fontId="6" fillId="0" borderId="1" xfId="0" applyNumberFormat="1" applyFont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2" fontId="31" fillId="10" borderId="1" xfId="0" applyNumberFormat="1" applyFont="1" applyFill="1" applyBorder="1" applyAlignment="1">
      <alignment horizontal="right"/>
    </xf>
    <xf numFmtId="2" fontId="42" fillId="10" borderId="1" xfId="0" applyNumberFormat="1" applyFont="1" applyFill="1" applyBorder="1" applyAlignment="1">
      <alignment horizontal="right"/>
    </xf>
    <xf numFmtId="4" fontId="43" fillId="0" borderId="1" xfId="0" applyNumberFormat="1" applyFont="1" applyBorder="1" applyAlignment="1">
      <alignment horizontal="right"/>
    </xf>
    <xf numFmtId="4" fontId="42" fillId="1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4" fontId="44" fillId="2" borderId="1" xfId="0" applyNumberFormat="1" applyFont="1" applyFill="1" applyBorder="1" applyAlignment="1">
      <alignment horizontal="right"/>
    </xf>
    <xf numFmtId="4" fontId="43" fillId="2" borderId="1" xfId="0" applyNumberFormat="1" applyFont="1" applyFill="1" applyBorder="1" applyAlignment="1">
      <alignment horizontal="right"/>
    </xf>
    <xf numFmtId="4" fontId="44" fillId="3" borderId="1" xfId="0" applyNumberFormat="1" applyFont="1" applyFill="1" applyBorder="1" applyAlignment="1">
      <alignment horizontal="right"/>
    </xf>
    <xf numFmtId="4" fontId="43" fillId="10" borderId="1" xfId="0" applyNumberFormat="1" applyFont="1" applyFill="1" applyBorder="1" applyAlignment="1">
      <alignment horizontal="right"/>
    </xf>
    <xf numFmtId="2" fontId="16" fillId="6" borderId="1" xfId="0" applyNumberFormat="1" applyFont="1" applyFill="1" applyBorder="1" applyAlignment="1">
      <alignment horizontal="right" vertical="center"/>
    </xf>
    <xf numFmtId="2" fontId="24" fillId="0" borderId="1" xfId="0" applyNumberFormat="1" applyFont="1" applyBorder="1" applyAlignment="1">
      <alignment horizontal="right" vertical="center"/>
    </xf>
    <xf numFmtId="0" fontId="0" fillId="5" borderId="0" xfId="0" applyFill="1"/>
    <xf numFmtId="0" fontId="10" fillId="5" borderId="0" xfId="0" applyFont="1" applyFill="1"/>
    <xf numFmtId="2" fontId="1" fillId="6" borderId="1" xfId="0" applyNumberFormat="1" applyFont="1" applyFill="1" applyBorder="1" applyAlignment="1">
      <alignment horizontal="right" vertical="center"/>
    </xf>
    <xf numFmtId="4" fontId="0" fillId="5" borderId="0" xfId="0" applyNumberFormat="1" applyFill="1" applyAlignment="1">
      <alignment horizontal="left"/>
    </xf>
    <xf numFmtId="4" fontId="40" fillId="5" borderId="0" xfId="0" applyNumberFormat="1" applyFont="1" applyFill="1" applyAlignment="1">
      <alignment horizontal="left"/>
    </xf>
    <xf numFmtId="4" fontId="15" fillId="9" borderId="1" xfId="0" applyNumberFormat="1" applyFont="1" applyFill="1" applyBorder="1" applyAlignment="1">
      <alignment horizontal="right" vertical="center"/>
    </xf>
    <xf numFmtId="2" fontId="15" fillId="9" borderId="1" xfId="0" applyNumberFormat="1" applyFont="1" applyFill="1" applyBorder="1" applyAlignment="1">
      <alignment horizontal="right" vertical="center"/>
    </xf>
    <xf numFmtId="0" fontId="7" fillId="9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4" fillId="9" borderId="1" xfId="0" applyFont="1" applyFill="1" applyBorder="1" applyAlignment="1">
      <alignment horizontal="center" vertical="center"/>
    </xf>
    <xf numFmtId="0" fontId="24" fillId="9" borderId="7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 wrapText="1"/>
    </xf>
    <xf numFmtId="0" fontId="24" fillId="5" borderId="1" xfId="0" applyFont="1" applyFill="1" applyBorder="1" applyAlignment="1">
      <alignment vertical="center" wrapText="1"/>
    </xf>
    <xf numFmtId="0" fontId="24" fillId="5" borderId="1" xfId="0" applyFont="1" applyFill="1" applyBorder="1" applyAlignment="1">
      <alignment horizontal="left" vertical="center"/>
    </xf>
    <xf numFmtId="0" fontId="7" fillId="10" borderId="1" xfId="0" applyFont="1" applyFill="1" applyBorder="1" applyAlignment="1">
      <alignment horizontal="left" wrapText="1"/>
    </xf>
    <xf numFmtId="0" fontId="24" fillId="5" borderId="1" xfId="0" applyFont="1" applyFill="1" applyBorder="1" applyAlignment="1">
      <alignment horizontal="left"/>
    </xf>
    <xf numFmtId="0" fontId="24" fillId="5" borderId="1" xfId="0" applyFont="1" applyFill="1" applyBorder="1" applyAlignment="1">
      <alignment horizontal="left" wrapText="1"/>
    </xf>
    <xf numFmtId="0" fontId="15" fillId="2" borderId="9" xfId="0" applyFont="1" applyFill="1" applyBorder="1" applyAlignment="1">
      <alignment horizontal="left"/>
    </xf>
    <xf numFmtId="4" fontId="7" fillId="11" borderId="1" xfId="0" applyNumberFormat="1" applyFont="1" applyFill="1" applyBorder="1" applyAlignment="1">
      <alignment horizontal="right" vertical="center"/>
    </xf>
    <xf numFmtId="4" fontId="24" fillId="11" borderId="1" xfId="0" applyNumberFormat="1" applyFont="1" applyFill="1" applyBorder="1" applyAlignment="1">
      <alignment horizontal="right" vertical="center"/>
    </xf>
    <xf numFmtId="0" fontId="15" fillId="6" borderId="1" xfId="0" applyFont="1" applyFill="1" applyBorder="1" applyAlignment="1">
      <alignment horizontal="left" vertical="center" wrapText="1"/>
    </xf>
    <xf numFmtId="0" fontId="15" fillId="6" borderId="1" xfId="0" applyFont="1" applyFill="1" applyBorder="1" applyAlignment="1">
      <alignment horizontal="center" vertical="center"/>
    </xf>
    <xf numFmtId="2" fontId="15" fillId="6" borderId="1" xfId="0" applyNumberFormat="1" applyFont="1" applyFill="1" applyBorder="1" applyAlignment="1">
      <alignment horizontal="right" vertical="center"/>
    </xf>
    <xf numFmtId="0" fontId="15" fillId="3" borderId="1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/>
    </xf>
    <xf numFmtId="2" fontId="15" fillId="3" borderId="1" xfId="0" applyNumberFormat="1" applyFont="1" applyFill="1" applyBorder="1" applyAlignment="1">
      <alignment horizontal="right" vertical="center"/>
    </xf>
    <xf numFmtId="0" fontId="15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2" fontId="15" fillId="4" borderId="1" xfId="0" applyNumberFormat="1" applyFont="1" applyFill="1" applyBorder="1" applyAlignment="1">
      <alignment horizontal="right" vertical="center"/>
    </xf>
    <xf numFmtId="0" fontId="24" fillId="9" borderId="1" xfId="0" applyFont="1" applyFill="1" applyBorder="1" applyAlignment="1">
      <alignment horizontal="left"/>
    </xf>
    <xf numFmtId="4" fontId="16" fillId="10" borderId="1" xfId="0" applyNumberFormat="1" applyFont="1" applyFill="1" applyBorder="1" applyAlignment="1">
      <alignment horizontal="right"/>
    </xf>
    <xf numFmtId="4" fontId="16" fillId="10" borderId="1" xfId="0" applyNumberFormat="1" applyFont="1" applyFill="1" applyBorder="1" applyAlignment="1">
      <alignment horizontal="right" vertical="center"/>
    </xf>
    <xf numFmtId="4" fontId="16" fillId="5" borderId="7" xfId="0" applyNumberFormat="1" applyFont="1" applyFill="1" applyBorder="1" applyAlignment="1">
      <alignment horizontal="right" vertical="center"/>
    </xf>
    <xf numFmtId="4" fontId="16" fillId="2" borderId="7" xfId="0" applyNumberFormat="1" applyFont="1" applyFill="1" applyBorder="1" applyAlignment="1">
      <alignment horizontal="right" vertical="center"/>
    </xf>
    <xf numFmtId="4" fontId="16" fillId="3" borderId="7" xfId="0" applyNumberFormat="1" applyFont="1" applyFill="1" applyBorder="1" applyAlignment="1">
      <alignment horizontal="right" vertical="center"/>
    </xf>
    <xf numFmtId="4" fontId="16" fillId="10" borderId="7" xfId="0" applyNumberFormat="1" applyFont="1" applyFill="1" applyBorder="1" applyAlignment="1">
      <alignment horizontal="right" vertical="center"/>
    </xf>
    <xf numFmtId="4" fontId="27" fillId="5" borderId="7" xfId="0" applyNumberFormat="1" applyFont="1" applyFill="1" applyBorder="1" applyAlignment="1">
      <alignment horizontal="right" vertical="center"/>
    </xf>
    <xf numFmtId="0" fontId="24" fillId="0" borderId="1" xfId="0" applyFont="1" applyBorder="1" applyAlignment="1">
      <alignment horizontal="left" vertical="center" wrapText="1"/>
    </xf>
    <xf numFmtId="4" fontId="27" fillId="3" borderId="1" xfId="0" applyNumberFormat="1" applyFont="1" applyFill="1" applyBorder="1"/>
    <xf numFmtId="0" fontId="1" fillId="5" borderId="8" xfId="0" applyFont="1" applyFill="1" applyBorder="1"/>
    <xf numFmtId="0" fontId="1" fillId="5" borderId="2" xfId="0" applyFont="1" applyFill="1" applyBorder="1"/>
    <xf numFmtId="0" fontId="1" fillId="5" borderId="10" xfId="0" applyFont="1" applyFill="1" applyBorder="1"/>
    <xf numFmtId="0" fontId="1" fillId="5" borderId="11" xfId="0" applyFont="1" applyFill="1" applyBorder="1"/>
    <xf numFmtId="0" fontId="1" fillId="5" borderId="3" xfId="0" applyFont="1" applyFill="1" applyBorder="1"/>
    <xf numFmtId="0" fontId="1" fillId="5" borderId="12" xfId="0" applyFont="1" applyFill="1" applyBorder="1"/>
    <xf numFmtId="4" fontId="16" fillId="3" borderId="1" xfId="0" applyNumberFormat="1" applyFont="1" applyFill="1" applyBorder="1" applyAlignment="1">
      <alignment horizontal="center" vertical="center"/>
    </xf>
    <xf numFmtId="4" fontId="26" fillId="10" borderId="1" xfId="0" applyNumberFormat="1" applyFont="1" applyFill="1" applyBorder="1" applyAlignment="1">
      <alignment horizontal="right" vertical="center"/>
    </xf>
    <xf numFmtId="4" fontId="15" fillId="6" borderId="1" xfId="0" applyNumberFormat="1" applyFont="1" applyFill="1" applyBorder="1" applyAlignment="1">
      <alignment horizontal="center" vertical="center"/>
    </xf>
    <xf numFmtId="4" fontId="14" fillId="6" borderId="1" xfId="0" applyNumberFormat="1" applyFont="1" applyFill="1" applyBorder="1" applyAlignment="1">
      <alignment horizontal="center" vertical="center"/>
    </xf>
    <xf numFmtId="4" fontId="2" fillId="6" borderId="1" xfId="0" applyNumberFormat="1" applyFont="1" applyFill="1" applyBorder="1" applyAlignment="1">
      <alignment horizontal="center" vertical="center"/>
    </xf>
    <xf numFmtId="4" fontId="1" fillId="6" borderId="1" xfId="0" applyNumberFormat="1" applyFont="1" applyFill="1" applyBorder="1" applyAlignment="1">
      <alignment horizontal="center" vertical="center"/>
    </xf>
    <xf numFmtId="4" fontId="15" fillId="3" borderId="1" xfId="0" applyNumberFormat="1" applyFont="1" applyFill="1" applyBorder="1" applyAlignment="1">
      <alignment horizontal="center" vertical="center"/>
    </xf>
    <xf numFmtId="4" fontId="15" fillId="4" borderId="1" xfId="0" applyNumberFormat="1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left" vertical="center"/>
    </xf>
    <xf numFmtId="2" fontId="7" fillId="9" borderId="1" xfId="0" applyNumberFormat="1" applyFont="1" applyFill="1" applyBorder="1" applyAlignment="1">
      <alignment horizontal="right" vertical="center"/>
    </xf>
    <xf numFmtId="2" fontId="15" fillId="0" borderId="1" xfId="0" applyNumberFormat="1" applyFont="1" applyBorder="1" applyAlignment="1">
      <alignment horizontal="right" vertical="center"/>
    </xf>
    <xf numFmtId="2" fontId="7" fillId="0" borderId="1" xfId="0" applyNumberFormat="1" applyFont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/>
    </xf>
    <xf numFmtId="2" fontId="16" fillId="2" borderId="1" xfId="0" applyNumberFormat="1" applyFont="1" applyFill="1" applyBorder="1" applyAlignment="1">
      <alignment horizontal="center" vertical="center"/>
    </xf>
    <xf numFmtId="2" fontId="16" fillId="0" borderId="1" xfId="0" applyNumberFormat="1" applyFont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right" vertical="center"/>
    </xf>
    <xf numFmtId="2" fontId="7" fillId="11" borderId="1" xfId="0" applyNumberFormat="1" applyFont="1" applyFill="1" applyBorder="1" applyAlignment="1">
      <alignment horizontal="right" vertical="center"/>
    </xf>
    <xf numFmtId="2" fontId="16" fillId="11" borderId="1" xfId="0" applyNumberFormat="1" applyFont="1" applyFill="1" applyBorder="1" applyAlignment="1">
      <alignment horizontal="right" vertical="center"/>
    </xf>
    <xf numFmtId="2" fontId="26" fillId="3" borderId="1" xfId="0" applyNumberFormat="1" applyFont="1" applyFill="1" applyBorder="1" applyAlignment="1">
      <alignment horizontal="right" vertical="center"/>
    </xf>
    <xf numFmtId="0" fontId="24" fillId="3" borderId="1" xfId="0" applyFont="1" applyFill="1" applyBorder="1" applyAlignment="1">
      <alignment vertical="center" wrapText="1"/>
    </xf>
    <xf numFmtId="0" fontId="24" fillId="11" borderId="1" xfId="0" applyFont="1" applyFill="1" applyBorder="1" applyAlignment="1">
      <alignment horizontal="left" vertical="center"/>
    </xf>
    <xf numFmtId="0" fontId="24" fillId="11" borderId="1" xfId="0" applyFont="1" applyFill="1" applyBorder="1" applyAlignment="1">
      <alignment vertical="center" wrapText="1"/>
    </xf>
    <xf numFmtId="2" fontId="24" fillId="0" borderId="1" xfId="0" applyNumberFormat="1" applyFont="1" applyBorder="1" applyAlignment="1">
      <alignment horizontal="center" vertical="center"/>
    </xf>
    <xf numFmtId="2" fontId="24" fillId="2" borderId="1" xfId="0" applyNumberFormat="1" applyFont="1" applyFill="1" applyBorder="1" applyAlignment="1">
      <alignment horizontal="center" vertical="center"/>
    </xf>
    <xf numFmtId="2" fontId="27" fillId="0" borderId="1" xfId="0" applyNumberFormat="1" applyFont="1" applyBorder="1" applyAlignment="1">
      <alignment horizontal="center" vertical="center"/>
    </xf>
    <xf numFmtId="2" fontId="24" fillId="3" borderId="1" xfId="0" applyNumberFormat="1" applyFont="1" applyFill="1" applyBorder="1" applyAlignment="1">
      <alignment horizontal="center" vertical="center"/>
    </xf>
    <xf numFmtId="2" fontId="24" fillId="11" borderId="1" xfId="0" applyNumberFormat="1" applyFont="1" applyFill="1" applyBorder="1" applyAlignment="1">
      <alignment horizontal="center" vertical="center"/>
    </xf>
    <xf numFmtId="2" fontId="16" fillId="3" borderId="1" xfId="0" applyNumberFormat="1" applyFont="1" applyFill="1" applyBorder="1" applyAlignment="1">
      <alignment horizontal="center" vertical="center"/>
    </xf>
    <xf numFmtId="2" fontId="16" fillId="11" borderId="1" xfId="0" applyNumberFormat="1" applyFont="1" applyFill="1" applyBorder="1" applyAlignment="1">
      <alignment horizontal="center" vertical="center"/>
    </xf>
    <xf numFmtId="2" fontId="24" fillId="9" borderId="7" xfId="0" applyNumberFormat="1" applyFont="1" applyFill="1" applyBorder="1" applyAlignment="1">
      <alignment horizontal="right" vertical="center"/>
    </xf>
    <xf numFmtId="2" fontId="24" fillId="2" borderId="7" xfId="0" applyNumberFormat="1" applyFont="1" applyFill="1" applyBorder="1" applyAlignment="1">
      <alignment horizontal="right" vertical="center"/>
    </xf>
    <xf numFmtId="2" fontId="24" fillId="0" borderId="7" xfId="0" applyNumberFormat="1" applyFont="1" applyBorder="1" applyAlignment="1">
      <alignment horizontal="right" vertical="center"/>
    </xf>
    <xf numFmtId="2" fontId="16" fillId="0" borderId="7" xfId="0" applyNumberFormat="1" applyFont="1" applyBorder="1" applyAlignment="1">
      <alignment horizontal="right" vertical="center"/>
    </xf>
    <xf numFmtId="2" fontId="16" fillId="3" borderId="7" xfId="0" applyNumberFormat="1" applyFont="1" applyFill="1" applyBorder="1" applyAlignment="1">
      <alignment horizontal="right" vertical="center"/>
    </xf>
    <xf numFmtId="2" fontId="16" fillId="11" borderId="7" xfId="0" applyNumberFormat="1" applyFont="1" applyFill="1" applyBorder="1" applyAlignment="1">
      <alignment horizontal="right" vertical="center"/>
    </xf>
    <xf numFmtId="0" fontId="24" fillId="11" borderId="1" xfId="0" applyFont="1" applyFill="1" applyBorder="1" applyAlignment="1">
      <alignment horizontal="right" vertical="center"/>
    </xf>
    <xf numFmtId="2" fontId="24" fillId="7" borderId="1" xfId="0" applyNumberFormat="1" applyFont="1" applyFill="1" applyBorder="1" applyAlignment="1">
      <alignment horizontal="right" vertical="center"/>
    </xf>
    <xf numFmtId="2" fontId="24" fillId="9" borderId="1" xfId="0" applyNumberFormat="1" applyFont="1" applyFill="1" applyBorder="1" applyAlignment="1">
      <alignment horizontal="right" vertical="center"/>
    </xf>
    <xf numFmtId="2" fontId="16" fillId="0" borderId="1" xfId="0" applyNumberFormat="1" applyFont="1" applyBorder="1" applyAlignment="1">
      <alignment horizontal="right"/>
    </xf>
    <xf numFmtId="2" fontId="16" fillId="3" borderId="1" xfId="0" applyNumberFormat="1" applyFont="1" applyFill="1" applyBorder="1" applyAlignment="1">
      <alignment horizontal="right"/>
    </xf>
    <xf numFmtId="2" fontId="16" fillId="11" borderId="1" xfId="0" applyNumberFormat="1" applyFont="1" applyFill="1" applyBorder="1" applyAlignment="1">
      <alignment horizontal="right"/>
    </xf>
    <xf numFmtId="2" fontId="24" fillId="2" borderId="1" xfId="0" applyNumberFormat="1" applyFont="1" applyFill="1" applyBorder="1" applyAlignment="1">
      <alignment horizontal="right"/>
    </xf>
    <xf numFmtId="2" fontId="27" fillId="0" borderId="1" xfId="0" applyNumberFormat="1" applyFont="1" applyBorder="1" applyAlignment="1">
      <alignment horizontal="right"/>
    </xf>
    <xf numFmtId="2" fontId="27" fillId="3" borderId="1" xfId="0" applyNumberFormat="1" applyFont="1" applyFill="1" applyBorder="1" applyAlignment="1">
      <alignment horizontal="right"/>
    </xf>
    <xf numFmtId="2" fontId="27" fillId="11" borderId="1" xfId="0" applyNumberFormat="1" applyFont="1" applyFill="1" applyBorder="1" applyAlignment="1">
      <alignment horizontal="right"/>
    </xf>
    <xf numFmtId="2" fontId="24" fillId="3" borderId="1" xfId="0" applyNumberFormat="1" applyFont="1" applyFill="1" applyBorder="1" applyAlignment="1">
      <alignment horizontal="right"/>
    </xf>
    <xf numFmtId="2" fontId="24" fillId="11" borderId="1" xfId="0" applyNumberFormat="1" applyFont="1" applyFill="1" applyBorder="1" applyAlignment="1">
      <alignment horizontal="right"/>
    </xf>
    <xf numFmtId="4" fontId="24" fillId="7" borderId="1" xfId="0" applyNumberFormat="1" applyFont="1" applyFill="1" applyBorder="1" applyAlignment="1">
      <alignment horizontal="right" vertical="center"/>
    </xf>
    <xf numFmtId="4" fontId="24" fillId="0" borderId="1" xfId="0" applyNumberFormat="1" applyFont="1" applyBorder="1" applyAlignment="1">
      <alignment horizontal="right" vertical="center"/>
    </xf>
    <xf numFmtId="4" fontId="24" fillId="2" borderId="1" xfId="0" applyNumberFormat="1" applyFont="1" applyFill="1" applyBorder="1" applyAlignment="1">
      <alignment horizontal="right" vertical="center"/>
    </xf>
    <xf numFmtId="4" fontId="27" fillId="11" borderId="1" xfId="0" applyNumberFormat="1" applyFont="1" applyFill="1" applyBorder="1" applyAlignment="1">
      <alignment horizontal="right" vertical="center"/>
    </xf>
    <xf numFmtId="4" fontId="16" fillId="11" borderId="1" xfId="0" applyNumberFormat="1" applyFont="1" applyFill="1" applyBorder="1" applyAlignment="1">
      <alignment horizontal="right" vertical="center"/>
    </xf>
    <xf numFmtId="4" fontId="27" fillId="3" borderId="1" xfId="0" applyNumberFormat="1" applyFont="1" applyFill="1" applyBorder="1" applyAlignment="1">
      <alignment horizontal="right" vertical="center"/>
    </xf>
    <xf numFmtId="2" fontId="27" fillId="2" borderId="1" xfId="0" applyNumberFormat="1" applyFont="1" applyFill="1" applyBorder="1" applyAlignment="1">
      <alignment horizontal="right" vertical="center"/>
    </xf>
    <xf numFmtId="1" fontId="16" fillId="2" borderId="1" xfId="0" applyNumberFormat="1" applyFont="1" applyFill="1" applyBorder="1" applyAlignment="1">
      <alignment horizontal="right" vertical="center"/>
    </xf>
    <xf numFmtId="3" fontId="16" fillId="3" borderId="1" xfId="0" applyNumberFormat="1" applyFont="1" applyFill="1" applyBorder="1" applyAlignment="1">
      <alignment horizontal="right" vertical="center"/>
    </xf>
    <xf numFmtId="1" fontId="15" fillId="3" borderId="1" xfId="0" applyNumberFormat="1" applyFont="1" applyFill="1" applyBorder="1" applyAlignment="1">
      <alignment horizontal="right" vertical="center"/>
    </xf>
    <xf numFmtId="1" fontId="16" fillId="3" borderId="1" xfId="0" applyNumberFormat="1" applyFont="1" applyFill="1" applyBorder="1" applyAlignment="1">
      <alignment horizontal="right" vertical="center"/>
    </xf>
    <xf numFmtId="3" fontId="26" fillId="0" borderId="1" xfId="0" applyNumberFormat="1" applyFont="1" applyBorder="1" applyAlignment="1">
      <alignment horizontal="right" vertical="center"/>
    </xf>
    <xf numFmtId="1" fontId="26" fillId="0" borderId="1" xfId="0" applyNumberFormat="1" applyFont="1" applyBorder="1" applyAlignment="1">
      <alignment horizontal="right" vertical="center"/>
    </xf>
    <xf numFmtId="3" fontId="26" fillId="11" borderId="1" xfId="0" applyNumberFormat="1" applyFont="1" applyFill="1" applyBorder="1" applyAlignment="1">
      <alignment horizontal="right" vertical="center"/>
    </xf>
    <xf numFmtId="1" fontId="26" fillId="11" borderId="1" xfId="0" applyNumberFormat="1" applyFont="1" applyFill="1" applyBorder="1" applyAlignment="1">
      <alignment horizontal="right" vertical="center"/>
    </xf>
    <xf numFmtId="4" fontId="15" fillId="4" borderId="1" xfId="0" applyNumberFormat="1" applyFont="1" applyFill="1" applyBorder="1" applyAlignment="1">
      <alignment horizontal="right" vertical="center"/>
    </xf>
    <xf numFmtId="4" fontId="16" fillId="5" borderId="1" xfId="0" applyNumberFormat="1" applyFont="1" applyFill="1" applyBorder="1" applyAlignment="1">
      <alignment horizontal="right"/>
    </xf>
    <xf numFmtId="0" fontId="0" fillId="5" borderId="0" xfId="0" applyFill="1" applyAlignment="1">
      <alignment horizontal="left" vertical="center"/>
    </xf>
    <xf numFmtId="0" fontId="0" fillId="0" borderId="1" xfId="0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16" fillId="5" borderId="5" xfId="0" applyFont="1" applyFill="1" applyBorder="1" applyAlignment="1">
      <alignment horizontal="center"/>
    </xf>
    <xf numFmtId="0" fontId="16" fillId="5" borderId="4" xfId="0" applyFont="1" applyFill="1" applyBorder="1" applyAlignment="1">
      <alignment horizontal="center"/>
    </xf>
    <xf numFmtId="0" fontId="16" fillId="5" borderId="6" xfId="0" applyFont="1" applyFill="1" applyBorder="1" applyAlignment="1">
      <alignment horizontal="center"/>
    </xf>
    <xf numFmtId="0" fontId="15" fillId="5" borderId="5" xfId="0" applyFont="1" applyFill="1" applyBorder="1" applyAlignment="1">
      <alignment horizontal="center"/>
    </xf>
    <xf numFmtId="0" fontId="15" fillId="5" borderId="4" xfId="0" applyFont="1" applyFill="1" applyBorder="1" applyAlignment="1">
      <alignment horizontal="center"/>
    </xf>
    <xf numFmtId="0" fontId="15" fillId="5" borderId="6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left"/>
    </xf>
    <xf numFmtId="0" fontId="7" fillId="5" borderId="5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7" fillId="5" borderId="6" xfId="0" applyFont="1" applyFill="1" applyBorder="1" applyAlignment="1">
      <alignment horizontal="center"/>
    </xf>
    <xf numFmtId="0" fontId="19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36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9" fillId="0" borderId="5" xfId="0" applyFont="1" applyBorder="1" applyAlignment="1">
      <alignment horizontal="left"/>
    </xf>
    <xf numFmtId="0" fontId="29" fillId="0" borderId="6" xfId="0" applyFont="1" applyBorder="1" applyAlignment="1">
      <alignment horizontal="left"/>
    </xf>
    <xf numFmtId="0" fontId="28" fillId="0" borderId="0" xfId="0" applyFont="1" applyAlignment="1">
      <alignment horizontal="left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/>
    </xf>
    <xf numFmtId="0" fontId="24" fillId="0" borderId="6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4" fillId="8" borderId="5" xfId="0" applyFont="1" applyFill="1" applyBorder="1" applyAlignment="1">
      <alignment horizontal="left"/>
    </xf>
    <xf numFmtId="0" fontId="24" fillId="8" borderId="6" xfId="0" applyFont="1" applyFill="1" applyBorder="1" applyAlignment="1">
      <alignment horizontal="left"/>
    </xf>
    <xf numFmtId="0" fontId="39" fillId="8" borderId="6" xfId="0" applyFont="1" applyFill="1" applyBorder="1" applyAlignment="1">
      <alignment horizontal="left"/>
    </xf>
    <xf numFmtId="0" fontId="39" fillId="8" borderId="5" xfId="0" applyFont="1" applyFill="1" applyBorder="1" applyAlignment="1">
      <alignment horizontal="left"/>
    </xf>
    <xf numFmtId="0" fontId="19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40" fillId="0" borderId="5" xfId="0" applyFont="1" applyBorder="1" applyAlignment="1">
      <alignment horizontal="left" vertical="center"/>
    </xf>
    <xf numFmtId="0" fontId="40" fillId="0" borderId="4" xfId="0" applyFont="1" applyBorder="1" applyAlignment="1">
      <alignment horizontal="left" vertical="center"/>
    </xf>
    <xf numFmtId="0" fontId="40" fillId="0" borderId="6" xfId="0" applyFont="1" applyBorder="1" applyAlignment="1">
      <alignment horizontal="left" vertical="center"/>
    </xf>
    <xf numFmtId="0" fontId="6" fillId="0" borderId="2" xfId="0" applyFont="1" applyBorder="1" applyAlignment="1">
      <alignment horizontal="center"/>
    </xf>
    <xf numFmtId="0" fontId="10" fillId="10" borderId="5" xfId="0" applyFont="1" applyFill="1" applyBorder="1" applyAlignment="1">
      <alignment horizontal="center"/>
    </xf>
    <xf numFmtId="0" fontId="10" fillId="10" borderId="6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28" fillId="0" borderId="6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" fillId="10" borderId="5" xfId="0" applyFont="1" applyFill="1" applyBorder="1" applyAlignment="1">
      <alignment horizontal="left"/>
    </xf>
    <xf numFmtId="0" fontId="1" fillId="10" borderId="6" xfId="0" applyFont="1" applyFill="1" applyBorder="1" applyAlignment="1">
      <alignment horizontal="left"/>
    </xf>
    <xf numFmtId="0" fontId="1" fillId="5" borderId="5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4" fontId="3" fillId="0" borderId="0" xfId="0" applyNumberFormat="1" applyFont="1" applyAlignment="1">
      <alignment horizontal="center"/>
    </xf>
    <xf numFmtId="0" fontId="33" fillId="0" borderId="0" xfId="0" applyFont="1" applyAlignment="1">
      <alignment horizontal="left"/>
    </xf>
    <xf numFmtId="0" fontId="33" fillId="0" borderId="0" xfId="0" applyFont="1" applyAlignment="1">
      <alignment horizontal="center"/>
    </xf>
    <xf numFmtId="0" fontId="37" fillId="5" borderId="0" xfId="0" applyFont="1" applyFill="1"/>
    <xf numFmtId="0" fontId="36" fillId="0" borderId="0" xfId="0" applyFont="1"/>
    <xf numFmtId="0" fontId="2" fillId="0" borderId="0" xfId="0" applyFont="1" applyAlignment="1">
      <alignment horizontal="center"/>
    </xf>
  </cellXfs>
  <cellStyles count="2">
    <cellStyle name="Normal" xfId="0" builtinId="0"/>
    <cellStyle name="Normalno 2" xfId="1" xr:uid="{00000000-0005-0000-0000-000001000000}"/>
  </cellStyles>
  <dxfs count="0"/>
  <tableStyles count="0" defaultTableStyle="TableStyleMedium2" defaultPivotStyle="PivotStyleLight16"/>
  <colors>
    <mruColors>
      <color rgb="FFD9D9D9"/>
      <color rgb="FFE0E0C0"/>
      <color rgb="FF80E0C0"/>
      <color rgb="FFD3D377"/>
      <color rgb="FFFFE699"/>
      <color rgb="FF93DDA6"/>
      <color rgb="FFFF33CC"/>
      <color rgb="FFFFF2CC"/>
      <color rgb="FFC5E0B2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82"/>
  <sheetViews>
    <sheetView tabSelected="1" topLeftCell="A1079" zoomScale="130" zoomScaleNormal="130" workbookViewId="0">
      <selection activeCell="B1160" sqref="B1160"/>
    </sheetView>
  </sheetViews>
  <sheetFormatPr defaultRowHeight="15" x14ac:dyDescent="0.25"/>
  <cols>
    <col min="1" max="1" width="5.7109375" customWidth="1"/>
    <col min="2" max="2" width="42.85546875" customWidth="1"/>
    <col min="3" max="3" width="17.42578125" customWidth="1"/>
    <col min="4" max="6" width="15.7109375" customWidth="1"/>
    <col min="7" max="7" width="8.5703125" customWidth="1"/>
    <col min="8" max="8" width="6.85546875" customWidth="1"/>
    <col min="9" max="9" width="16" customWidth="1"/>
    <col min="10" max="10" width="15" customWidth="1"/>
    <col min="11" max="11" width="15.140625" customWidth="1"/>
    <col min="13" max="13" width="18.28515625" customWidth="1"/>
    <col min="14" max="14" width="16.42578125" customWidth="1"/>
    <col min="15" max="15" width="15.7109375" customWidth="1"/>
  </cols>
  <sheetData>
    <row r="1" spans="1:8" x14ac:dyDescent="0.25">
      <c r="A1" s="53"/>
      <c r="B1" s="53"/>
      <c r="C1" s="53"/>
      <c r="D1" s="53"/>
      <c r="E1" s="53"/>
      <c r="F1" s="53"/>
    </row>
    <row r="2" spans="1:8" x14ac:dyDescent="0.25">
      <c r="A2" s="53"/>
      <c r="B2" s="53"/>
      <c r="C2" s="53"/>
      <c r="D2" s="53"/>
      <c r="E2" s="53"/>
      <c r="F2" s="53"/>
    </row>
    <row r="3" spans="1:8" x14ac:dyDescent="0.25">
      <c r="A3" s="53"/>
      <c r="B3" s="53"/>
      <c r="C3" s="53"/>
      <c r="D3" s="53"/>
      <c r="E3" s="53"/>
      <c r="F3" s="53"/>
    </row>
    <row r="4" spans="1:8" x14ac:dyDescent="0.25">
      <c r="A4" s="53"/>
      <c r="B4" s="53"/>
      <c r="C4" s="53"/>
      <c r="D4" s="53"/>
      <c r="E4" s="53"/>
      <c r="F4" s="53"/>
    </row>
    <row r="5" spans="1:8" ht="15.75" x14ac:dyDescent="0.25">
      <c r="A5" s="497" t="s">
        <v>270</v>
      </c>
      <c r="B5" s="497"/>
      <c r="C5" s="497"/>
      <c r="D5" s="497"/>
      <c r="E5" s="497"/>
      <c r="F5" s="497"/>
    </row>
    <row r="6" spans="1:8" ht="15.75" x14ac:dyDescent="0.25">
      <c r="A6" s="300" t="s">
        <v>392</v>
      </c>
      <c r="B6" s="298"/>
      <c r="C6" s="298"/>
      <c r="D6" s="298"/>
      <c r="E6" s="299"/>
      <c r="F6" s="169"/>
    </row>
    <row r="7" spans="1:8" x14ac:dyDescent="0.25">
      <c r="A7" s="493"/>
      <c r="B7" s="444"/>
      <c r="C7" s="444"/>
    </row>
    <row r="8" spans="1:8" x14ac:dyDescent="0.25">
      <c r="A8" s="493" t="s">
        <v>343</v>
      </c>
      <c r="B8" s="493"/>
      <c r="C8" s="493"/>
      <c r="D8" s="493"/>
      <c r="E8" s="493"/>
      <c r="F8" s="493"/>
      <c r="G8" s="493"/>
      <c r="H8" s="493"/>
    </row>
    <row r="9" spans="1:8" x14ac:dyDescent="0.25">
      <c r="A9" s="165"/>
    </row>
    <row r="10" spans="1:8" x14ac:dyDescent="0.25">
      <c r="A10" s="495" t="s">
        <v>436</v>
      </c>
      <c r="B10" s="495"/>
      <c r="C10" s="495"/>
      <c r="D10" s="495"/>
      <c r="E10" s="495"/>
      <c r="F10" s="495"/>
    </row>
    <row r="11" spans="1:8" x14ac:dyDescent="0.25">
      <c r="A11" s="495" t="s">
        <v>271</v>
      </c>
      <c r="B11" s="495"/>
      <c r="C11" s="495"/>
      <c r="D11" s="495"/>
      <c r="E11" s="495"/>
      <c r="F11" s="495"/>
    </row>
    <row r="12" spans="1:8" x14ac:dyDescent="0.25">
      <c r="A12" s="495" t="s">
        <v>347</v>
      </c>
      <c r="B12" s="495"/>
      <c r="C12" s="495"/>
      <c r="D12" s="495"/>
      <c r="E12" s="495"/>
      <c r="F12" s="495"/>
    </row>
    <row r="13" spans="1:8" x14ac:dyDescent="0.25">
      <c r="A13" s="495" t="s">
        <v>345</v>
      </c>
      <c r="B13" s="495"/>
      <c r="C13" s="495"/>
      <c r="D13" s="495"/>
      <c r="E13" s="495"/>
      <c r="F13" s="495"/>
    </row>
    <row r="14" spans="1:8" x14ac:dyDescent="0.25">
      <c r="A14" s="495" t="s">
        <v>337</v>
      </c>
      <c r="B14" s="495"/>
      <c r="C14" s="495"/>
      <c r="D14" s="495"/>
      <c r="E14" s="495"/>
      <c r="F14" s="495"/>
    </row>
    <row r="15" spans="1:8" x14ac:dyDescent="0.25">
      <c r="A15" s="495" t="s">
        <v>338</v>
      </c>
      <c r="B15" s="495"/>
      <c r="C15" s="495"/>
      <c r="D15" s="495"/>
      <c r="E15" s="495"/>
      <c r="F15" s="495"/>
    </row>
    <row r="16" spans="1:8" x14ac:dyDescent="0.25">
      <c r="A16" s="495" t="s">
        <v>336</v>
      </c>
      <c r="B16" s="495"/>
      <c r="C16" s="495"/>
      <c r="D16" s="495"/>
      <c r="E16" s="495"/>
      <c r="F16" s="495"/>
    </row>
    <row r="17" spans="1:11" x14ac:dyDescent="0.25">
      <c r="A17" s="496" t="s">
        <v>348</v>
      </c>
      <c r="B17" s="496"/>
      <c r="C17" s="496"/>
      <c r="D17" s="496"/>
      <c r="E17" s="496"/>
      <c r="F17" s="496"/>
    </row>
    <row r="18" spans="1:11" x14ac:dyDescent="0.25">
      <c r="A18" s="496"/>
      <c r="B18" s="496"/>
      <c r="C18" s="496"/>
      <c r="D18" s="496"/>
      <c r="E18" s="496"/>
      <c r="F18" s="496"/>
    </row>
    <row r="19" spans="1:11" x14ac:dyDescent="0.25">
      <c r="A19" s="495" t="s">
        <v>272</v>
      </c>
      <c r="B19" s="495"/>
      <c r="C19" s="495"/>
      <c r="D19" s="495"/>
      <c r="E19" s="495"/>
      <c r="F19" s="495"/>
    </row>
    <row r="20" spans="1:11" x14ac:dyDescent="0.25">
      <c r="A20" s="165"/>
    </row>
    <row r="21" spans="1:11" ht="15.75" x14ac:dyDescent="0.25">
      <c r="A21" s="498" t="s">
        <v>342</v>
      </c>
      <c r="B21" s="498"/>
      <c r="C21" s="498"/>
      <c r="D21" s="498"/>
      <c r="E21" s="498"/>
      <c r="F21" s="498"/>
      <c r="G21" s="498"/>
      <c r="H21" s="498"/>
    </row>
    <row r="22" spans="1:11" x14ac:dyDescent="0.25">
      <c r="A22" s="161"/>
    </row>
    <row r="23" spans="1:11" x14ac:dyDescent="0.25">
      <c r="A23" s="499" t="s">
        <v>297</v>
      </c>
      <c r="B23" s="499"/>
      <c r="C23" s="499"/>
      <c r="D23" s="499"/>
      <c r="E23" s="499"/>
      <c r="F23" s="499"/>
    </row>
    <row r="24" spans="1:11" x14ac:dyDescent="0.25">
      <c r="A24" s="161"/>
    </row>
    <row r="25" spans="1:11" x14ac:dyDescent="0.25">
      <c r="A25" s="487" t="s">
        <v>301</v>
      </c>
      <c r="B25" s="487"/>
      <c r="C25" s="487"/>
      <c r="D25" s="487"/>
      <c r="E25" s="487"/>
      <c r="F25" s="487"/>
      <c r="G25" s="487"/>
      <c r="H25" s="487"/>
    </row>
    <row r="26" spans="1:11" ht="22.5" x14ac:dyDescent="0.25">
      <c r="A26" s="458" t="s">
        <v>298</v>
      </c>
      <c r="B26" s="459"/>
      <c r="C26" s="84" t="s">
        <v>384</v>
      </c>
      <c r="D26" s="84" t="s">
        <v>393</v>
      </c>
      <c r="E26" s="84" t="s">
        <v>394</v>
      </c>
      <c r="F26" s="84" t="s">
        <v>395</v>
      </c>
      <c r="G26" s="204" t="s">
        <v>304</v>
      </c>
      <c r="H26" s="204" t="s">
        <v>305</v>
      </c>
      <c r="I26" s="36"/>
      <c r="J26" s="493"/>
      <c r="K26" s="493"/>
    </row>
    <row r="27" spans="1:11" x14ac:dyDescent="0.25">
      <c r="A27" s="460">
        <v>1</v>
      </c>
      <c r="B27" s="461"/>
      <c r="C27" s="86">
        <v>2</v>
      </c>
      <c r="D27" s="87">
        <v>3</v>
      </c>
      <c r="E27" s="85">
        <v>4</v>
      </c>
      <c r="F27" s="87">
        <v>5</v>
      </c>
      <c r="G27" s="86">
        <v>6</v>
      </c>
      <c r="H27" s="86">
        <v>7</v>
      </c>
      <c r="I27" s="36"/>
      <c r="J27" s="493"/>
      <c r="K27" s="493"/>
    </row>
    <row r="28" spans="1:11" x14ac:dyDescent="0.25">
      <c r="A28" s="81" t="s">
        <v>293</v>
      </c>
      <c r="B28" s="81"/>
      <c r="C28" s="1">
        <v>1951200.39</v>
      </c>
      <c r="D28" s="1">
        <f>E53</f>
        <v>2316176.2100000004</v>
      </c>
      <c r="E28" s="1">
        <v>2316176.21</v>
      </c>
      <c r="F28" s="1">
        <v>2376525.56</v>
      </c>
      <c r="G28" s="301"/>
      <c r="H28" s="302"/>
      <c r="I28" s="37"/>
      <c r="J28" s="494"/>
      <c r="K28" s="494"/>
    </row>
    <row r="29" spans="1:11" x14ac:dyDescent="0.25">
      <c r="A29" s="81" t="s">
        <v>294</v>
      </c>
      <c r="B29" s="81"/>
      <c r="C29" s="1">
        <v>103169.06</v>
      </c>
      <c r="D29" s="1">
        <f>E101</f>
        <v>11288.72</v>
      </c>
      <c r="E29" s="1">
        <v>11288.72</v>
      </c>
      <c r="F29" s="1">
        <v>11288.72</v>
      </c>
      <c r="G29" s="301"/>
      <c r="H29" s="302"/>
      <c r="I29" s="37"/>
      <c r="J29" s="494"/>
      <c r="K29" s="494"/>
    </row>
    <row r="30" spans="1:11" x14ac:dyDescent="0.25">
      <c r="A30" s="82" t="s">
        <v>1</v>
      </c>
      <c r="B30" s="82"/>
      <c r="C30" s="170">
        <f t="shared" ref="C30" si="0">SUM(C28:C29)</f>
        <v>2054369.45</v>
      </c>
      <c r="D30" s="170">
        <f>SUM(D28:D29)</f>
        <v>2327464.9300000006</v>
      </c>
      <c r="E30" s="170">
        <f>SUM(E28:E29)</f>
        <v>2327464.9300000002</v>
      </c>
      <c r="F30" s="170">
        <f>SUM(F28:F29)</f>
        <v>2387814.2800000003</v>
      </c>
      <c r="G30" s="303"/>
      <c r="H30" s="304"/>
      <c r="I30" s="37"/>
      <c r="J30" s="494"/>
      <c r="K30" s="494"/>
    </row>
    <row r="31" spans="1:11" x14ac:dyDescent="0.25">
      <c r="A31" s="81" t="s">
        <v>295</v>
      </c>
      <c r="B31" s="81"/>
      <c r="C31" s="1">
        <v>1252600.05</v>
      </c>
      <c r="D31" s="1">
        <f>E114</f>
        <v>1454984.35</v>
      </c>
      <c r="E31" s="1">
        <v>1454984.35</v>
      </c>
      <c r="F31" s="1">
        <v>1478162.18</v>
      </c>
      <c r="G31" s="301"/>
      <c r="H31" s="302"/>
      <c r="I31" s="37"/>
      <c r="J31" s="494"/>
      <c r="K31" s="494"/>
    </row>
    <row r="32" spans="1:11" x14ac:dyDescent="0.25">
      <c r="A32" s="81" t="s">
        <v>296</v>
      </c>
      <c r="B32" s="81"/>
      <c r="C32" s="1">
        <v>521156.2</v>
      </c>
      <c r="D32" s="1">
        <f>E173</f>
        <v>703281.49</v>
      </c>
      <c r="E32" s="1">
        <v>703281.49</v>
      </c>
      <c r="F32" s="1">
        <v>667450.59</v>
      </c>
      <c r="G32" s="301"/>
      <c r="H32" s="302"/>
      <c r="I32" s="37"/>
      <c r="J32" s="37"/>
      <c r="K32" s="38"/>
    </row>
    <row r="33" spans="1:11" x14ac:dyDescent="0.25">
      <c r="A33" s="82" t="s">
        <v>3</v>
      </c>
      <c r="B33" s="82"/>
      <c r="C33" s="170">
        <f t="shared" ref="C33" si="1">SUM(C31:C32)</f>
        <v>1773756.25</v>
      </c>
      <c r="D33" s="170">
        <f>SUM(D31:D32)</f>
        <v>2158265.84</v>
      </c>
      <c r="E33" s="170">
        <f>SUM(E31:E32)</f>
        <v>2158265.84</v>
      </c>
      <c r="F33" s="170">
        <v>2145612.77</v>
      </c>
      <c r="G33" s="303"/>
      <c r="H33" s="304"/>
      <c r="I33" s="37"/>
      <c r="J33" s="37"/>
      <c r="K33" s="38"/>
    </row>
    <row r="34" spans="1:11" x14ac:dyDescent="0.25">
      <c r="A34" s="83" t="s">
        <v>4</v>
      </c>
      <c r="B34" s="83"/>
      <c r="C34" s="171">
        <f t="shared" ref="C34" si="2">C30-C33</f>
        <v>280613.19999999995</v>
      </c>
      <c r="D34" s="171">
        <f>D30-D33</f>
        <v>169199.09000000078</v>
      </c>
      <c r="E34" s="171">
        <f>E30-E33</f>
        <v>169199.09000000032</v>
      </c>
      <c r="F34" s="171">
        <f>F30-F33</f>
        <v>242201.51000000024</v>
      </c>
      <c r="G34" s="303"/>
      <c r="H34" s="304"/>
      <c r="I34" s="36"/>
      <c r="J34" s="39"/>
      <c r="K34" s="36"/>
    </row>
    <row r="35" spans="1:11" x14ac:dyDescent="0.25">
      <c r="A35" s="484"/>
      <c r="B35" s="485"/>
      <c r="C35" s="485"/>
      <c r="D35" s="485"/>
      <c r="E35" s="485"/>
      <c r="F35" s="485"/>
      <c r="G35" s="485"/>
      <c r="H35" s="486"/>
      <c r="I35" s="37"/>
      <c r="J35" s="37"/>
      <c r="K35" s="38"/>
    </row>
    <row r="36" spans="1:11" x14ac:dyDescent="0.25">
      <c r="A36" s="487" t="s">
        <v>302</v>
      </c>
      <c r="B36" s="487"/>
      <c r="C36" s="487"/>
      <c r="D36" s="487"/>
      <c r="E36" s="487"/>
      <c r="F36" s="487"/>
      <c r="G36" s="487"/>
      <c r="H36" s="487"/>
      <c r="I36" s="37"/>
      <c r="J36" s="37"/>
      <c r="K36" s="38"/>
    </row>
    <row r="37" spans="1:11" ht="22.5" x14ac:dyDescent="0.25">
      <c r="A37" s="458" t="s">
        <v>298</v>
      </c>
      <c r="B37" s="459"/>
      <c r="C37" s="84" t="s">
        <v>384</v>
      </c>
      <c r="D37" s="84" t="s">
        <v>396</v>
      </c>
      <c r="E37" s="84" t="s">
        <v>394</v>
      </c>
      <c r="F37" s="84" t="s">
        <v>395</v>
      </c>
      <c r="G37" s="204" t="s">
        <v>304</v>
      </c>
      <c r="H37" s="204" t="s">
        <v>305</v>
      </c>
      <c r="I37" s="36"/>
      <c r="J37" s="36"/>
      <c r="K37" s="36"/>
    </row>
    <row r="38" spans="1:11" x14ac:dyDescent="0.25">
      <c r="A38" s="460">
        <v>1</v>
      </c>
      <c r="B38" s="461"/>
      <c r="C38" s="86">
        <v>2</v>
      </c>
      <c r="D38" s="87">
        <v>3</v>
      </c>
      <c r="E38" s="85">
        <v>4</v>
      </c>
      <c r="F38" s="87">
        <v>5</v>
      </c>
      <c r="G38" s="86"/>
      <c r="H38" s="86"/>
      <c r="I38" s="36"/>
      <c r="J38" s="36"/>
      <c r="K38" s="36"/>
    </row>
    <row r="39" spans="1:11" x14ac:dyDescent="0.25">
      <c r="A39" s="81" t="s">
        <v>299</v>
      </c>
      <c r="B39" s="81"/>
      <c r="C39" s="256">
        <v>0</v>
      </c>
      <c r="D39" s="257">
        <v>0</v>
      </c>
      <c r="E39" s="257">
        <v>0</v>
      </c>
      <c r="F39" s="258">
        <v>0</v>
      </c>
      <c r="G39" s="302"/>
      <c r="H39" s="307"/>
      <c r="I39" s="37"/>
      <c r="J39" s="37"/>
      <c r="K39" s="40"/>
    </row>
    <row r="40" spans="1:11" x14ac:dyDescent="0.25">
      <c r="A40" s="81" t="s">
        <v>300</v>
      </c>
      <c r="B40" s="81"/>
      <c r="C40" s="256">
        <v>0</v>
      </c>
      <c r="D40" s="257">
        <v>0</v>
      </c>
      <c r="E40" s="257">
        <v>0</v>
      </c>
      <c r="F40" s="259">
        <v>0</v>
      </c>
      <c r="G40" s="302"/>
      <c r="H40" s="307"/>
      <c r="I40" s="37"/>
      <c r="J40" s="37"/>
      <c r="K40" s="41"/>
    </row>
    <row r="41" spans="1:11" x14ac:dyDescent="0.25">
      <c r="A41" s="488" t="s">
        <v>303</v>
      </c>
      <c r="B41" s="489"/>
      <c r="C41" s="260">
        <f>C39-C40</f>
        <v>0</v>
      </c>
      <c r="D41" s="260">
        <f>SUM(D39:D40)</f>
        <v>0</v>
      </c>
      <c r="E41" s="260">
        <f>SUM(E39:E40)</f>
        <v>0</v>
      </c>
      <c r="F41" s="260">
        <v>0</v>
      </c>
      <c r="G41" s="304"/>
      <c r="H41" s="306"/>
      <c r="I41" s="39"/>
      <c r="J41" s="39"/>
      <c r="K41" s="42"/>
    </row>
    <row r="42" spans="1:11" x14ac:dyDescent="0.25">
      <c r="A42" s="490"/>
      <c r="B42" s="491"/>
      <c r="C42" s="491"/>
      <c r="D42" s="491"/>
      <c r="E42" s="491"/>
      <c r="F42" s="491"/>
      <c r="G42" s="491"/>
      <c r="H42" s="492"/>
      <c r="I42" s="39"/>
      <c r="J42" s="39"/>
      <c r="K42" s="42"/>
    </row>
    <row r="43" spans="1:11" x14ac:dyDescent="0.25">
      <c r="A43" s="476" t="s">
        <v>435</v>
      </c>
      <c r="B43" s="477"/>
      <c r="C43" s="158">
        <f>C34+C41</f>
        <v>280613.19999999995</v>
      </c>
      <c r="D43" s="158">
        <f>D34+D41</f>
        <v>169199.09000000078</v>
      </c>
      <c r="E43" s="158">
        <f>E34</f>
        <v>169199.09000000032</v>
      </c>
      <c r="F43" s="158">
        <f>F34+F41</f>
        <v>242201.51000000024</v>
      </c>
      <c r="G43" s="158"/>
      <c r="H43" s="158"/>
    </row>
    <row r="44" spans="1:11" x14ac:dyDescent="0.25">
      <c r="A44" s="162"/>
      <c r="B44" s="478"/>
      <c r="C44" s="479"/>
      <c r="D44" s="479"/>
    </row>
    <row r="46" spans="1:11" x14ac:dyDescent="0.25">
      <c r="K46" s="157"/>
    </row>
    <row r="47" spans="1:11" x14ac:dyDescent="0.25">
      <c r="A47" s="480" t="s">
        <v>6</v>
      </c>
      <c r="B47" s="481"/>
      <c r="C47" s="481"/>
      <c r="D47" s="481"/>
      <c r="E47" s="481"/>
      <c r="F47" s="481"/>
      <c r="G47" s="481"/>
      <c r="H47" s="482"/>
    </row>
    <row r="49" spans="1:10" x14ac:dyDescent="0.25">
      <c r="A49" s="457" t="s">
        <v>340</v>
      </c>
      <c r="B49" s="483"/>
      <c r="C49" s="483"/>
      <c r="D49" s="483"/>
      <c r="E49" s="483"/>
      <c r="F49" s="483"/>
      <c r="G49" s="483"/>
    </row>
    <row r="50" spans="1:10" x14ac:dyDescent="0.25">
      <c r="A50" s="431"/>
      <c r="B50" s="483"/>
      <c r="C50" s="483"/>
      <c r="D50" s="483"/>
      <c r="E50" s="483"/>
      <c r="F50" s="483"/>
      <c r="G50" s="483"/>
    </row>
    <row r="51" spans="1:10" ht="22.5" x14ac:dyDescent="0.25">
      <c r="A51" s="458" t="s">
        <v>298</v>
      </c>
      <c r="B51" s="459"/>
      <c r="C51" s="84" t="s">
        <v>384</v>
      </c>
      <c r="D51" s="84" t="s">
        <v>396</v>
      </c>
      <c r="E51" s="84" t="s">
        <v>394</v>
      </c>
      <c r="F51" s="84" t="s">
        <v>395</v>
      </c>
      <c r="G51" s="204" t="s">
        <v>304</v>
      </c>
      <c r="H51" s="204" t="s">
        <v>305</v>
      </c>
    </row>
    <row r="52" spans="1:10" x14ac:dyDescent="0.25">
      <c r="A52" s="460">
        <v>1</v>
      </c>
      <c r="B52" s="461"/>
      <c r="C52" s="86">
        <v>2</v>
      </c>
      <c r="D52" s="87">
        <v>3</v>
      </c>
      <c r="E52" s="85">
        <v>4</v>
      </c>
      <c r="F52" s="87">
        <v>5</v>
      </c>
      <c r="G52" s="86">
        <v>6</v>
      </c>
      <c r="H52" s="86">
        <v>7</v>
      </c>
    </row>
    <row r="53" spans="1:10" s="233" customFormat="1" ht="19.5" customHeight="1" x14ac:dyDescent="0.25">
      <c r="A53" s="234">
        <v>6</v>
      </c>
      <c r="B53" s="235" t="s">
        <v>7</v>
      </c>
      <c r="C53" s="236">
        <f>C54+C63+C71+C81+C92+C96</f>
        <v>1951200.3900000001</v>
      </c>
      <c r="D53" s="236">
        <f>D54+D63+D71+D81+D92+D96</f>
        <v>2316176.2100000004</v>
      </c>
      <c r="E53" s="236">
        <f>E54+E63+E71+E81+E92+E96</f>
        <v>2316176.2100000004</v>
      </c>
      <c r="F53" s="236">
        <f>F54+F63+F71+F81+F92+F96</f>
        <v>2376525.5600000005</v>
      </c>
      <c r="G53" s="262">
        <f>F53/C53*100</f>
        <v>121.79812858688494</v>
      </c>
      <c r="H53" s="265">
        <f>F53/E53*100</f>
        <v>102.60555953124137</v>
      </c>
    </row>
    <row r="54" spans="1:10" s="233" customFormat="1" ht="20.25" customHeight="1" x14ac:dyDescent="0.25">
      <c r="A54" s="237">
        <v>61</v>
      </c>
      <c r="B54" s="237" t="s">
        <v>8</v>
      </c>
      <c r="C54" s="232">
        <f t="shared" ref="C54:F54" si="3">SUM(C55,C57,C60)</f>
        <v>1012312.36</v>
      </c>
      <c r="D54" s="232">
        <f t="shared" ref="D54" si="4">SUM(D55,D57,D60)</f>
        <v>1295000.1000000001</v>
      </c>
      <c r="E54" s="232">
        <f t="shared" si="3"/>
        <v>1295000.1000000001</v>
      </c>
      <c r="F54" s="232">
        <f t="shared" si="3"/>
        <v>1341000</v>
      </c>
      <c r="G54" s="415">
        <f t="shared" ref="G54:G107" si="5">F54/C54*100</f>
        <v>132.46899405634048</v>
      </c>
      <c r="H54" s="416">
        <f t="shared" ref="H54:H107" si="6">F54/E54*100</f>
        <v>103.55211555582117</v>
      </c>
    </row>
    <row r="55" spans="1:10" s="233" customFormat="1" x14ac:dyDescent="0.25">
      <c r="A55" s="238">
        <v>611</v>
      </c>
      <c r="B55" s="224" t="s">
        <v>9</v>
      </c>
      <c r="C55" s="239">
        <f t="shared" ref="C55:F55" si="7">SUM(C56)</f>
        <v>739261.26</v>
      </c>
      <c r="D55" s="239">
        <f t="shared" si="7"/>
        <v>900000</v>
      </c>
      <c r="E55" s="239">
        <f t="shared" si="7"/>
        <v>900000</v>
      </c>
      <c r="F55" s="239">
        <f t="shared" si="7"/>
        <v>914019.82</v>
      </c>
      <c r="G55" s="420">
        <f t="shared" si="5"/>
        <v>123.63962099136643</v>
      </c>
      <c r="H55" s="421">
        <f t="shared" si="6"/>
        <v>101.55775777777778</v>
      </c>
    </row>
    <row r="56" spans="1:10" s="233" customFormat="1" ht="19.5" x14ac:dyDescent="0.25">
      <c r="A56" s="240">
        <v>6111</v>
      </c>
      <c r="B56" s="225" t="s">
        <v>10</v>
      </c>
      <c r="C56" s="241">
        <v>739261.26</v>
      </c>
      <c r="D56" s="242">
        <v>900000</v>
      </c>
      <c r="E56" s="242">
        <v>900000</v>
      </c>
      <c r="F56" s="241">
        <v>914019.82</v>
      </c>
      <c r="G56" s="418">
        <f t="shared" si="5"/>
        <v>123.63962099136643</v>
      </c>
      <c r="H56" s="419">
        <f t="shared" si="6"/>
        <v>101.55775777777778</v>
      </c>
      <c r="J56" s="243"/>
    </row>
    <row r="57" spans="1:10" s="233" customFormat="1" x14ac:dyDescent="0.25">
      <c r="A57" s="238">
        <v>613</v>
      </c>
      <c r="B57" s="224" t="s">
        <v>11</v>
      </c>
      <c r="C57" s="239">
        <f t="shared" ref="C57:F57" si="8">SUM(C58:C59)</f>
        <v>239925.59999999998</v>
      </c>
      <c r="D57" s="239">
        <f t="shared" ref="D57" si="9">SUM(D58:D59)</f>
        <v>350000</v>
      </c>
      <c r="E57" s="239">
        <f t="shared" si="8"/>
        <v>350000</v>
      </c>
      <c r="F57" s="239">
        <f t="shared" si="8"/>
        <v>383765.13</v>
      </c>
      <c r="G57" s="420">
        <f t="shared" si="5"/>
        <v>159.95172253398556</v>
      </c>
      <c r="H57" s="421">
        <f t="shared" si="6"/>
        <v>109.64718000000001</v>
      </c>
    </row>
    <row r="58" spans="1:10" s="233" customFormat="1" ht="19.5" x14ac:dyDescent="0.25">
      <c r="A58" s="240">
        <v>6131</v>
      </c>
      <c r="B58" s="225" t="s">
        <v>12</v>
      </c>
      <c r="C58" s="241">
        <v>70508.27</v>
      </c>
      <c r="D58" s="242">
        <v>150000</v>
      </c>
      <c r="E58" s="242">
        <v>150000</v>
      </c>
      <c r="F58" s="241">
        <v>149014.39999999999</v>
      </c>
      <c r="G58" s="418">
        <f t="shared" si="5"/>
        <v>211.34315166150012</v>
      </c>
      <c r="H58" s="419">
        <f t="shared" si="6"/>
        <v>99.34293333333332</v>
      </c>
    </row>
    <row r="59" spans="1:10" s="233" customFormat="1" x14ac:dyDescent="0.25">
      <c r="A59" s="240">
        <v>6134</v>
      </c>
      <c r="B59" s="226" t="s">
        <v>13</v>
      </c>
      <c r="C59" s="241">
        <v>169417.33</v>
      </c>
      <c r="D59" s="242">
        <v>200000</v>
      </c>
      <c r="E59" s="242">
        <v>200000</v>
      </c>
      <c r="F59" s="241">
        <v>234750.73</v>
      </c>
      <c r="G59" s="418">
        <f t="shared" si="5"/>
        <v>138.56358732604275</v>
      </c>
      <c r="H59" s="419">
        <f t="shared" si="6"/>
        <v>117.37536500000002</v>
      </c>
    </row>
    <row r="60" spans="1:10" s="233" customFormat="1" x14ac:dyDescent="0.25">
      <c r="A60" s="238">
        <v>614</v>
      </c>
      <c r="B60" s="224" t="s">
        <v>14</v>
      </c>
      <c r="C60" s="239">
        <f t="shared" ref="C60:F60" si="10">SUM(C61:C62)</f>
        <v>33125.5</v>
      </c>
      <c r="D60" s="239">
        <f t="shared" ref="D60" si="11">SUM(D61:D62)</f>
        <v>45000.1</v>
      </c>
      <c r="E60" s="239">
        <f t="shared" si="10"/>
        <v>45000.1</v>
      </c>
      <c r="F60" s="239">
        <f t="shared" si="10"/>
        <v>43215.05</v>
      </c>
      <c r="G60" s="420">
        <f t="shared" si="5"/>
        <v>130.45855911608882</v>
      </c>
      <c r="H60" s="421">
        <f t="shared" si="6"/>
        <v>96.033231037264372</v>
      </c>
    </row>
    <row r="61" spans="1:10" s="233" customFormat="1" x14ac:dyDescent="0.25">
      <c r="A61" s="240">
        <v>6142</v>
      </c>
      <c r="B61" s="226" t="s">
        <v>15</v>
      </c>
      <c r="C61" s="241">
        <v>32730.29</v>
      </c>
      <c r="D61" s="242">
        <v>45000</v>
      </c>
      <c r="E61" s="242">
        <v>45000</v>
      </c>
      <c r="F61" s="241">
        <v>43215.040000000001</v>
      </c>
      <c r="G61" s="418">
        <f t="shared" si="5"/>
        <v>132.03378277430477</v>
      </c>
      <c r="H61" s="419">
        <f t="shared" si="6"/>
        <v>96.033422222222214</v>
      </c>
    </row>
    <row r="62" spans="1:10" s="233" customFormat="1" ht="19.5" x14ac:dyDescent="0.25">
      <c r="A62" s="226">
        <v>6145</v>
      </c>
      <c r="B62" s="225" t="s">
        <v>16</v>
      </c>
      <c r="C62" s="241">
        <v>395.21</v>
      </c>
      <c r="D62" s="241">
        <v>0.1</v>
      </c>
      <c r="E62" s="241">
        <v>0.1</v>
      </c>
      <c r="F62" s="241">
        <v>0.01</v>
      </c>
      <c r="G62" s="418">
        <f t="shared" si="5"/>
        <v>2.5303003466511475E-3</v>
      </c>
      <c r="H62" s="419">
        <f t="shared" si="6"/>
        <v>10</v>
      </c>
    </row>
    <row r="63" spans="1:10" s="233" customFormat="1" ht="18.75" customHeight="1" x14ac:dyDescent="0.25">
      <c r="A63" s="227">
        <v>63</v>
      </c>
      <c r="B63" s="227" t="s">
        <v>262</v>
      </c>
      <c r="C63" s="232">
        <f t="shared" ref="C63:F63" si="12">SUM(C64,C67,C69)</f>
        <v>306039.87999999995</v>
      </c>
      <c r="D63" s="232">
        <f t="shared" ref="D63" si="13">SUM(D64,D67,D69)</f>
        <v>306023.96999999997</v>
      </c>
      <c r="E63" s="232">
        <f t="shared" si="12"/>
        <v>306023.96999999997</v>
      </c>
      <c r="F63" s="232">
        <f t="shared" si="12"/>
        <v>306517.97000000003</v>
      </c>
      <c r="G63" s="415">
        <f t="shared" si="5"/>
        <v>100.15621820267349</v>
      </c>
      <c r="H63" s="416">
        <f t="shared" si="6"/>
        <v>100.16142526351777</v>
      </c>
    </row>
    <row r="64" spans="1:10" s="233" customFormat="1" x14ac:dyDescent="0.25">
      <c r="A64" s="224">
        <v>633</v>
      </c>
      <c r="B64" s="224" t="s">
        <v>17</v>
      </c>
      <c r="C64" s="239">
        <f t="shared" ref="C64:F64" si="14">SUM(C65:C66)</f>
        <v>278568.86</v>
      </c>
      <c r="D64" s="239">
        <f t="shared" ref="D64" si="15">SUM(D65:D66)</f>
        <v>268530.37</v>
      </c>
      <c r="E64" s="239">
        <f t="shared" si="14"/>
        <v>268530.37</v>
      </c>
      <c r="F64" s="239">
        <f t="shared" si="14"/>
        <v>266435.57</v>
      </c>
      <c r="G64" s="420">
        <f t="shared" si="5"/>
        <v>95.644419839317294</v>
      </c>
      <c r="H64" s="421">
        <f t="shared" si="6"/>
        <v>99.219902017041875</v>
      </c>
    </row>
    <row r="65" spans="1:8" s="233" customFormat="1" x14ac:dyDescent="0.25">
      <c r="A65" s="228">
        <v>6331</v>
      </c>
      <c r="B65" s="228" t="s">
        <v>18</v>
      </c>
      <c r="C65" s="244">
        <v>53910.7</v>
      </c>
      <c r="D65" s="244">
        <v>70894.23</v>
      </c>
      <c r="E65" s="244">
        <v>70894.23</v>
      </c>
      <c r="F65" s="244">
        <v>78399.429999999993</v>
      </c>
      <c r="G65" s="418">
        <f t="shared" si="5"/>
        <v>145.42461886044885</v>
      </c>
      <c r="H65" s="419">
        <f t="shared" si="6"/>
        <v>110.58647509113224</v>
      </c>
    </row>
    <row r="66" spans="1:8" s="233" customFormat="1" x14ac:dyDescent="0.25">
      <c r="A66" s="226">
        <v>6332</v>
      </c>
      <c r="B66" s="226" t="s">
        <v>19</v>
      </c>
      <c r="C66" s="241">
        <v>224658.16</v>
      </c>
      <c r="D66" s="241">
        <v>197636.14</v>
      </c>
      <c r="E66" s="241">
        <v>197636.14</v>
      </c>
      <c r="F66" s="241">
        <v>188036.14</v>
      </c>
      <c r="G66" s="418">
        <f t="shared" si="5"/>
        <v>83.698780404860443</v>
      </c>
      <c r="H66" s="419">
        <f t="shared" si="6"/>
        <v>95.142588799801501</v>
      </c>
    </row>
    <row r="67" spans="1:8" s="233" customFormat="1" x14ac:dyDescent="0.25">
      <c r="A67" s="224">
        <v>636</v>
      </c>
      <c r="B67" s="224" t="s">
        <v>20</v>
      </c>
      <c r="C67" s="239">
        <f t="shared" ref="C67:F67" si="16">SUM(C68)</f>
        <v>13747.48</v>
      </c>
      <c r="D67" s="239">
        <f t="shared" si="16"/>
        <v>37493.599999999999</v>
      </c>
      <c r="E67" s="239">
        <f t="shared" si="16"/>
        <v>37493.599999999999</v>
      </c>
      <c r="F67" s="239">
        <f t="shared" si="16"/>
        <v>40082.400000000001</v>
      </c>
      <c r="G67" s="420">
        <f t="shared" si="5"/>
        <v>291.56179896242804</v>
      </c>
      <c r="H67" s="421">
        <f t="shared" si="6"/>
        <v>106.90464505942347</v>
      </c>
    </row>
    <row r="68" spans="1:8" s="233" customFormat="1" x14ac:dyDescent="0.25">
      <c r="A68" s="226">
        <v>6361</v>
      </c>
      <c r="B68" s="226" t="s">
        <v>243</v>
      </c>
      <c r="C68" s="241">
        <v>13747.48</v>
      </c>
      <c r="D68" s="241">
        <v>37493.599999999999</v>
      </c>
      <c r="E68" s="241">
        <v>37493.599999999999</v>
      </c>
      <c r="F68" s="241">
        <v>40082.400000000001</v>
      </c>
      <c r="G68" s="418">
        <f t="shared" si="5"/>
        <v>291.56179896242804</v>
      </c>
      <c r="H68" s="419">
        <f t="shared" si="6"/>
        <v>106.90464505942347</v>
      </c>
    </row>
    <row r="69" spans="1:8" s="233" customFormat="1" ht="19.5" x14ac:dyDescent="0.25">
      <c r="A69" s="224">
        <v>638</v>
      </c>
      <c r="B69" s="229" t="s">
        <v>21</v>
      </c>
      <c r="C69" s="239">
        <f t="shared" ref="C69:F69" si="17">SUM(C70)</f>
        <v>13723.54</v>
      </c>
      <c r="D69" s="239">
        <f t="shared" si="17"/>
        <v>0</v>
      </c>
      <c r="E69" s="239">
        <f t="shared" si="17"/>
        <v>0</v>
      </c>
      <c r="F69" s="239">
        <f t="shared" si="17"/>
        <v>0</v>
      </c>
      <c r="G69" s="420">
        <f t="shared" si="5"/>
        <v>0</v>
      </c>
      <c r="H69" s="421"/>
    </row>
    <row r="70" spans="1:8" s="233" customFormat="1" ht="19.5" x14ac:dyDescent="0.25">
      <c r="A70" s="226">
        <v>6382</v>
      </c>
      <c r="B70" s="225" t="s">
        <v>22</v>
      </c>
      <c r="C70" s="241">
        <v>13723.54</v>
      </c>
      <c r="D70" s="241">
        <v>0</v>
      </c>
      <c r="E70" s="241">
        <v>0</v>
      </c>
      <c r="F70" s="241">
        <v>0</v>
      </c>
      <c r="G70" s="418">
        <f t="shared" si="5"/>
        <v>0</v>
      </c>
      <c r="H70" s="419"/>
    </row>
    <row r="71" spans="1:8" s="233" customFormat="1" ht="17.25" customHeight="1" x14ac:dyDescent="0.25">
      <c r="A71" s="227">
        <v>64</v>
      </c>
      <c r="B71" s="227" t="s">
        <v>23</v>
      </c>
      <c r="C71" s="232">
        <f t="shared" ref="C71:F71" si="18">SUM(C72,C76)</f>
        <v>114133.07</v>
      </c>
      <c r="D71" s="232">
        <f t="shared" ref="D71" si="19">SUM(D72,D76)</f>
        <v>165522.94</v>
      </c>
      <c r="E71" s="232">
        <f t="shared" si="18"/>
        <v>165522.94</v>
      </c>
      <c r="F71" s="232">
        <f t="shared" si="18"/>
        <v>152722.57</v>
      </c>
      <c r="G71" s="415">
        <f t="shared" si="5"/>
        <v>133.81097170171626</v>
      </c>
      <c r="H71" s="416">
        <f t="shared" si="6"/>
        <v>92.266709375751788</v>
      </c>
    </row>
    <row r="72" spans="1:8" s="233" customFormat="1" x14ac:dyDescent="0.25">
      <c r="A72" s="224">
        <v>641</v>
      </c>
      <c r="B72" s="224" t="s">
        <v>24</v>
      </c>
      <c r="C72" s="239">
        <f>SUM(C73:C74,C75)</f>
        <v>1228.07</v>
      </c>
      <c r="D72" s="239">
        <f t="shared" ref="D72" si="20">SUM(D73:D74,D75)</f>
        <v>24580.35</v>
      </c>
      <c r="E72" s="239">
        <f t="shared" ref="E72:F72" si="21">SUM(E73:E74,E75)</f>
        <v>24580.35</v>
      </c>
      <c r="F72" s="239">
        <f t="shared" si="21"/>
        <v>24594.86</v>
      </c>
      <c r="G72" s="420">
        <f t="shared" si="5"/>
        <v>2002.7246003892287</v>
      </c>
      <c r="H72" s="421">
        <f t="shared" si="6"/>
        <v>100.05903089256256</v>
      </c>
    </row>
    <row r="73" spans="1:8" s="233" customFormat="1" ht="19.5" x14ac:dyDescent="0.25">
      <c r="A73" s="226">
        <v>6413</v>
      </c>
      <c r="B73" s="225" t="s">
        <v>25</v>
      </c>
      <c r="C73" s="241">
        <v>0.01</v>
      </c>
      <c r="D73" s="241">
        <v>1.1000000000000001</v>
      </c>
      <c r="E73" s="241">
        <v>1.1000000000000001</v>
      </c>
      <c r="F73" s="241">
        <v>0.08</v>
      </c>
      <c r="G73" s="418">
        <f t="shared" si="5"/>
        <v>800</v>
      </c>
      <c r="H73" s="419">
        <f t="shared" si="6"/>
        <v>7.2727272727272725</v>
      </c>
    </row>
    <row r="74" spans="1:8" s="233" customFormat="1" x14ac:dyDescent="0.25">
      <c r="A74" s="226">
        <v>6414</v>
      </c>
      <c r="B74" s="226" t="s">
        <v>26</v>
      </c>
      <c r="C74" s="241">
        <v>1228.06</v>
      </c>
      <c r="D74" s="241">
        <v>1400</v>
      </c>
      <c r="E74" s="241">
        <v>1400</v>
      </c>
      <c r="F74" s="241">
        <v>1415.53</v>
      </c>
      <c r="G74" s="418">
        <f t="shared" si="5"/>
        <v>115.26554077162355</v>
      </c>
      <c r="H74" s="419">
        <f t="shared" si="6"/>
        <v>101.1092857142857</v>
      </c>
    </row>
    <row r="75" spans="1:8" s="233" customFormat="1" x14ac:dyDescent="0.25">
      <c r="A75" s="226">
        <v>6417</v>
      </c>
      <c r="B75" s="226" t="s">
        <v>433</v>
      </c>
      <c r="C75" s="241">
        <v>0</v>
      </c>
      <c r="D75" s="241">
        <v>23179.25</v>
      </c>
      <c r="E75" s="241">
        <v>23179.25</v>
      </c>
      <c r="F75" s="241">
        <v>23179.25</v>
      </c>
      <c r="G75" s="418"/>
      <c r="H75" s="419">
        <f t="shared" si="6"/>
        <v>100</v>
      </c>
    </row>
    <row r="76" spans="1:8" s="233" customFormat="1" x14ac:dyDescent="0.25">
      <c r="A76" s="224">
        <v>642</v>
      </c>
      <c r="B76" s="224" t="s">
        <v>27</v>
      </c>
      <c r="C76" s="239">
        <f t="shared" ref="C76:F76" si="22">SUM(C77:C80)</f>
        <v>112905</v>
      </c>
      <c r="D76" s="239">
        <f t="shared" ref="D76" si="23">SUM(D77:D80)</f>
        <v>140942.59</v>
      </c>
      <c r="E76" s="239">
        <f t="shared" si="22"/>
        <v>140942.59</v>
      </c>
      <c r="F76" s="239">
        <f t="shared" si="22"/>
        <v>128127.71</v>
      </c>
      <c r="G76" s="420">
        <f t="shared" si="5"/>
        <v>113.48275984234535</v>
      </c>
      <c r="H76" s="421">
        <f t="shared" si="6"/>
        <v>90.90773058732637</v>
      </c>
    </row>
    <row r="77" spans="1:8" s="233" customFormat="1" x14ac:dyDescent="0.25">
      <c r="A77" s="226">
        <v>6421</v>
      </c>
      <c r="B77" s="226" t="s">
        <v>28</v>
      </c>
      <c r="C77" s="241">
        <v>27754.62</v>
      </c>
      <c r="D77" s="241">
        <v>30272</v>
      </c>
      <c r="E77" s="241">
        <v>30272</v>
      </c>
      <c r="F77" s="241">
        <v>19881.27</v>
      </c>
      <c r="G77" s="418">
        <f t="shared" si="5"/>
        <v>71.632290407867245</v>
      </c>
      <c r="H77" s="419">
        <f t="shared" si="6"/>
        <v>65.67544265327696</v>
      </c>
    </row>
    <row r="78" spans="1:8" s="233" customFormat="1" x14ac:dyDescent="0.25">
      <c r="A78" s="226">
        <v>6422</v>
      </c>
      <c r="B78" s="226" t="s">
        <v>29</v>
      </c>
      <c r="C78" s="241">
        <v>23123.09</v>
      </c>
      <c r="D78" s="241">
        <v>33800</v>
      </c>
      <c r="E78" s="241">
        <v>33800</v>
      </c>
      <c r="F78" s="241">
        <v>36954.720000000001</v>
      </c>
      <c r="G78" s="418">
        <f t="shared" si="5"/>
        <v>159.81739464751467</v>
      </c>
      <c r="H78" s="419">
        <f t="shared" si="6"/>
        <v>109.33349112426036</v>
      </c>
    </row>
    <row r="79" spans="1:8" s="233" customFormat="1" x14ac:dyDescent="0.25">
      <c r="A79" s="226">
        <v>6423</v>
      </c>
      <c r="B79" s="226" t="s">
        <v>30</v>
      </c>
      <c r="C79" s="241">
        <v>42976.32</v>
      </c>
      <c r="D79" s="241">
        <v>58216.13</v>
      </c>
      <c r="E79" s="241">
        <v>58216.13</v>
      </c>
      <c r="F79" s="241">
        <v>50400.83</v>
      </c>
      <c r="G79" s="418">
        <f t="shared" si="5"/>
        <v>117.27581607731888</v>
      </c>
      <c r="H79" s="419">
        <f t="shared" si="6"/>
        <v>86.575370090729152</v>
      </c>
    </row>
    <row r="80" spans="1:8" s="233" customFormat="1" x14ac:dyDescent="0.25">
      <c r="A80" s="226">
        <v>6429</v>
      </c>
      <c r="B80" s="226" t="s">
        <v>30</v>
      </c>
      <c r="C80" s="241">
        <v>19050.97</v>
      </c>
      <c r="D80" s="241">
        <v>18654.46</v>
      </c>
      <c r="E80" s="241">
        <v>18654.46</v>
      </c>
      <c r="F80" s="241">
        <v>20890.89</v>
      </c>
      <c r="G80" s="418">
        <f t="shared" si="5"/>
        <v>109.6578809372961</v>
      </c>
      <c r="H80" s="419">
        <f t="shared" si="6"/>
        <v>111.98871476311831</v>
      </c>
    </row>
    <row r="81" spans="1:8" s="233" customFormat="1" ht="19.5" customHeight="1" x14ac:dyDescent="0.25">
      <c r="A81" s="227">
        <v>65</v>
      </c>
      <c r="B81" s="227" t="s">
        <v>273</v>
      </c>
      <c r="C81" s="232">
        <f>SUM(C82,C86,C89)</f>
        <v>516294.49</v>
      </c>
      <c r="D81" s="232">
        <f>SUM(D82,D86,D89)</f>
        <v>476703.84</v>
      </c>
      <c r="E81" s="232">
        <f>SUM(E82,E86,E89)</f>
        <v>476703.84</v>
      </c>
      <c r="F81" s="232">
        <f>SUM(F82,F86,F89)</f>
        <v>503459.66000000003</v>
      </c>
      <c r="G81" s="415">
        <f t="shared" si="5"/>
        <v>97.514048619809984</v>
      </c>
      <c r="H81" s="416">
        <f t="shared" si="6"/>
        <v>105.61267138104027</v>
      </c>
    </row>
    <row r="82" spans="1:8" s="233" customFormat="1" x14ac:dyDescent="0.25">
      <c r="A82" s="224">
        <v>651</v>
      </c>
      <c r="B82" s="224" t="s">
        <v>31</v>
      </c>
      <c r="C82" s="239">
        <f t="shared" ref="C82:F82" si="24">SUM(C83:C85)</f>
        <v>147010.46</v>
      </c>
      <c r="D82" s="239">
        <f t="shared" ref="D82" si="25">SUM(D83:D85)</f>
        <v>94375.02</v>
      </c>
      <c r="E82" s="239">
        <f t="shared" si="24"/>
        <v>94375.02</v>
      </c>
      <c r="F82" s="239">
        <f t="shared" si="24"/>
        <v>94274.880000000005</v>
      </c>
      <c r="G82" s="420">
        <f t="shared" si="5"/>
        <v>64.128008306347724</v>
      </c>
      <c r="H82" s="421">
        <f t="shared" si="6"/>
        <v>99.893891413215059</v>
      </c>
    </row>
    <row r="83" spans="1:8" s="233" customFormat="1" ht="19.5" x14ac:dyDescent="0.25">
      <c r="A83" s="226">
        <v>6512</v>
      </c>
      <c r="B83" s="225" t="s">
        <v>32</v>
      </c>
      <c r="C83" s="241">
        <v>110645.24</v>
      </c>
      <c r="D83" s="241">
        <v>54274.11</v>
      </c>
      <c r="E83" s="241">
        <v>54274.11</v>
      </c>
      <c r="F83" s="241">
        <v>54274.11</v>
      </c>
      <c r="G83" s="418">
        <f t="shared" si="5"/>
        <v>49.052367729511005</v>
      </c>
      <c r="H83" s="419">
        <f t="shared" si="6"/>
        <v>100</v>
      </c>
    </row>
    <row r="84" spans="1:8" s="233" customFormat="1" x14ac:dyDescent="0.25">
      <c r="A84" s="226">
        <v>6513</v>
      </c>
      <c r="B84" s="225" t="s">
        <v>390</v>
      </c>
      <c r="C84" s="241">
        <v>26.68</v>
      </c>
      <c r="D84" s="241">
        <v>23.01</v>
      </c>
      <c r="E84" s="241">
        <v>23.01</v>
      </c>
      <c r="F84" s="241">
        <v>23.01</v>
      </c>
      <c r="G84" s="418">
        <f t="shared" si="5"/>
        <v>86.244377811094466</v>
      </c>
      <c r="H84" s="419">
        <f t="shared" si="6"/>
        <v>100</v>
      </c>
    </row>
    <row r="85" spans="1:8" s="233" customFormat="1" x14ac:dyDescent="0.25">
      <c r="A85" s="226">
        <v>6514</v>
      </c>
      <c r="B85" s="226" t="s">
        <v>33</v>
      </c>
      <c r="C85" s="241">
        <v>36338.54</v>
      </c>
      <c r="D85" s="241">
        <v>40077.9</v>
      </c>
      <c r="E85" s="241">
        <v>40077.9</v>
      </c>
      <c r="F85" s="241">
        <v>39977.760000000002</v>
      </c>
      <c r="G85" s="418">
        <f t="shared" si="5"/>
        <v>110.01476669123196</v>
      </c>
      <c r="H85" s="419">
        <f t="shared" si="6"/>
        <v>99.750136608954065</v>
      </c>
    </row>
    <row r="86" spans="1:8" s="233" customFormat="1" x14ac:dyDescent="0.25">
      <c r="A86" s="224">
        <v>652</v>
      </c>
      <c r="B86" s="224" t="s">
        <v>34</v>
      </c>
      <c r="C86" s="239">
        <f>SUM(C88,C87)</f>
        <v>179188.34</v>
      </c>
      <c r="D86" s="239">
        <f t="shared" ref="D86" si="26">SUM(D88,D87)</f>
        <v>142328.82</v>
      </c>
      <c r="E86" s="239">
        <f t="shared" ref="E86:F86" si="27">SUM(E88,E87)</f>
        <v>142328.82</v>
      </c>
      <c r="F86" s="239">
        <f t="shared" si="27"/>
        <v>151289.35</v>
      </c>
      <c r="G86" s="420">
        <f t="shared" si="5"/>
        <v>84.430354117907456</v>
      </c>
      <c r="H86" s="421">
        <f t="shared" si="6"/>
        <v>106.29565396523346</v>
      </c>
    </row>
    <row r="87" spans="1:8" s="233" customFormat="1" x14ac:dyDescent="0.25">
      <c r="A87" s="226">
        <v>6522</v>
      </c>
      <c r="B87" s="226" t="s">
        <v>35</v>
      </c>
      <c r="C87" s="241">
        <v>0</v>
      </c>
      <c r="D87" s="241">
        <v>159.5</v>
      </c>
      <c r="E87" s="241">
        <v>159.5</v>
      </c>
      <c r="F87" s="241">
        <v>159.5</v>
      </c>
      <c r="G87" s="418"/>
      <c r="H87" s="419">
        <f t="shared" si="6"/>
        <v>100</v>
      </c>
    </row>
    <row r="88" spans="1:8" s="233" customFormat="1" x14ac:dyDescent="0.25">
      <c r="A88" s="226">
        <v>6526</v>
      </c>
      <c r="B88" s="226" t="s">
        <v>36</v>
      </c>
      <c r="C88" s="241">
        <v>179188.34</v>
      </c>
      <c r="D88" s="241">
        <v>142169.32</v>
      </c>
      <c r="E88" s="241">
        <v>142169.32</v>
      </c>
      <c r="F88" s="241">
        <v>151129.85</v>
      </c>
      <c r="G88" s="418">
        <f t="shared" si="5"/>
        <v>84.341341629706491</v>
      </c>
      <c r="H88" s="419">
        <f t="shared" si="6"/>
        <v>106.30271707004016</v>
      </c>
    </row>
    <row r="89" spans="1:8" s="233" customFormat="1" x14ac:dyDescent="0.25">
      <c r="A89" s="224">
        <v>653</v>
      </c>
      <c r="B89" s="224" t="s">
        <v>37</v>
      </c>
      <c r="C89" s="239">
        <f t="shared" ref="C89:F89" si="28">SUM(C90:C91)</f>
        <v>190095.69</v>
      </c>
      <c r="D89" s="239">
        <f t="shared" ref="D89" si="29">SUM(D90:D91)</f>
        <v>240000</v>
      </c>
      <c r="E89" s="239">
        <f t="shared" si="28"/>
        <v>240000</v>
      </c>
      <c r="F89" s="239">
        <f t="shared" si="28"/>
        <v>257895.43</v>
      </c>
      <c r="G89" s="420">
        <f t="shared" si="5"/>
        <v>135.66611110436011</v>
      </c>
      <c r="H89" s="421">
        <f t="shared" si="6"/>
        <v>107.45642916666667</v>
      </c>
    </row>
    <row r="90" spans="1:8" s="233" customFormat="1" x14ac:dyDescent="0.25">
      <c r="A90" s="226">
        <v>6531</v>
      </c>
      <c r="B90" s="226" t="s">
        <v>38</v>
      </c>
      <c r="C90" s="241">
        <v>13674.56</v>
      </c>
      <c r="D90" s="241">
        <v>80000</v>
      </c>
      <c r="E90" s="241">
        <v>80000</v>
      </c>
      <c r="F90" s="241">
        <v>63672.959999999999</v>
      </c>
      <c r="G90" s="418">
        <f t="shared" si="5"/>
        <v>465.63077715114787</v>
      </c>
      <c r="H90" s="419">
        <f t="shared" si="6"/>
        <v>79.591200000000001</v>
      </c>
    </row>
    <row r="91" spans="1:8" s="233" customFormat="1" x14ac:dyDescent="0.25">
      <c r="A91" s="226">
        <v>6532</v>
      </c>
      <c r="B91" s="226" t="s">
        <v>39</v>
      </c>
      <c r="C91" s="241">
        <v>176421.13</v>
      </c>
      <c r="D91" s="241">
        <v>160000</v>
      </c>
      <c r="E91" s="241">
        <v>160000</v>
      </c>
      <c r="F91" s="241">
        <v>194222.47</v>
      </c>
      <c r="G91" s="418">
        <f t="shared" si="5"/>
        <v>110.09025392820008</v>
      </c>
      <c r="H91" s="419">
        <f t="shared" si="6"/>
        <v>121.38904374999998</v>
      </c>
    </row>
    <row r="92" spans="1:8" s="233" customFormat="1" x14ac:dyDescent="0.25">
      <c r="A92" s="230">
        <v>66</v>
      </c>
      <c r="B92" s="230" t="s">
        <v>40</v>
      </c>
      <c r="C92" s="245">
        <f t="shared" ref="C92:F92" si="30">SUM(C93)</f>
        <v>1640.59</v>
      </c>
      <c r="D92" s="245">
        <f t="shared" si="30"/>
        <v>42092.93</v>
      </c>
      <c r="E92" s="245">
        <f t="shared" si="30"/>
        <v>42092.93</v>
      </c>
      <c r="F92" s="245">
        <f t="shared" si="30"/>
        <v>41992.93</v>
      </c>
      <c r="G92" s="415">
        <f t="shared" si="5"/>
        <v>2559.623671971669</v>
      </c>
      <c r="H92" s="416">
        <f t="shared" si="6"/>
        <v>99.762430412898311</v>
      </c>
    </row>
    <row r="93" spans="1:8" s="233" customFormat="1" ht="19.5" x14ac:dyDescent="0.25">
      <c r="A93" s="224">
        <v>663</v>
      </c>
      <c r="B93" s="229" t="s">
        <v>41</v>
      </c>
      <c r="C93" s="239">
        <f t="shared" ref="C93:F93" si="31">SUM(C94:C95)</f>
        <v>1640.59</v>
      </c>
      <c r="D93" s="239">
        <f t="shared" ref="D93" si="32">SUM(D94:D95)</f>
        <v>42092.93</v>
      </c>
      <c r="E93" s="239">
        <f t="shared" si="31"/>
        <v>42092.93</v>
      </c>
      <c r="F93" s="239">
        <f t="shared" si="31"/>
        <v>41992.93</v>
      </c>
      <c r="G93" s="420">
        <f t="shared" si="5"/>
        <v>2559.623671971669</v>
      </c>
      <c r="H93" s="421">
        <f t="shared" si="6"/>
        <v>99.762430412898311</v>
      </c>
    </row>
    <row r="94" spans="1:8" s="233" customFormat="1" x14ac:dyDescent="0.25">
      <c r="A94" s="226">
        <v>6631</v>
      </c>
      <c r="B94" s="226" t="s">
        <v>42</v>
      </c>
      <c r="C94" s="241">
        <v>0</v>
      </c>
      <c r="D94" s="241">
        <v>2100</v>
      </c>
      <c r="E94" s="241">
        <v>2100</v>
      </c>
      <c r="F94" s="241">
        <v>2000</v>
      </c>
      <c r="G94" s="418"/>
      <c r="H94" s="419">
        <f t="shared" si="6"/>
        <v>95.238095238095227</v>
      </c>
    </row>
    <row r="95" spans="1:8" s="233" customFormat="1" x14ac:dyDescent="0.25">
      <c r="A95" s="226">
        <v>6632</v>
      </c>
      <c r="B95" s="226" t="s">
        <v>279</v>
      </c>
      <c r="C95" s="241">
        <v>1640.59</v>
      </c>
      <c r="D95" s="241">
        <v>39992.93</v>
      </c>
      <c r="E95" s="241">
        <v>39992.93</v>
      </c>
      <c r="F95" s="241">
        <v>39992.93</v>
      </c>
      <c r="G95" s="418">
        <f t="shared" si="5"/>
        <v>2437.7163093765048</v>
      </c>
      <c r="H95" s="419">
        <f t="shared" si="6"/>
        <v>100</v>
      </c>
    </row>
    <row r="96" spans="1:8" s="233" customFormat="1" x14ac:dyDescent="0.25">
      <c r="A96" s="227">
        <v>68</v>
      </c>
      <c r="B96" s="227" t="s">
        <v>274</v>
      </c>
      <c r="C96" s="232">
        <f>SUM(C97,C99)</f>
        <v>780</v>
      </c>
      <c r="D96" s="232">
        <f t="shared" ref="D96" si="33">SUM(D97,D99)</f>
        <v>30832.43</v>
      </c>
      <c r="E96" s="232">
        <f t="shared" ref="E96:F96" si="34">SUM(E97,E99)</f>
        <v>30832.43</v>
      </c>
      <c r="F96" s="232">
        <f t="shared" si="34"/>
        <v>30832.43</v>
      </c>
      <c r="G96" s="415">
        <f t="shared" si="5"/>
        <v>3952.8756410256415</v>
      </c>
      <c r="H96" s="416">
        <f t="shared" si="6"/>
        <v>100</v>
      </c>
    </row>
    <row r="97" spans="1:10" s="233" customFormat="1" x14ac:dyDescent="0.25">
      <c r="A97" s="224">
        <v>681</v>
      </c>
      <c r="B97" s="224" t="s">
        <v>43</v>
      </c>
      <c r="C97" s="239">
        <f t="shared" ref="C97:F97" si="35">SUM(C98)</f>
        <v>780</v>
      </c>
      <c r="D97" s="239">
        <f t="shared" si="35"/>
        <v>855</v>
      </c>
      <c r="E97" s="239">
        <f t="shared" si="35"/>
        <v>855</v>
      </c>
      <c r="F97" s="239">
        <f t="shared" si="35"/>
        <v>855</v>
      </c>
      <c r="G97" s="420">
        <f t="shared" si="5"/>
        <v>109.61538461538463</v>
      </c>
      <c r="H97" s="421">
        <f t="shared" si="6"/>
        <v>100</v>
      </c>
    </row>
    <row r="98" spans="1:10" s="233" customFormat="1" x14ac:dyDescent="0.25">
      <c r="A98" s="226">
        <v>6819</v>
      </c>
      <c r="B98" s="226" t="s">
        <v>44</v>
      </c>
      <c r="C98" s="241">
        <v>780</v>
      </c>
      <c r="D98" s="241">
        <v>855</v>
      </c>
      <c r="E98" s="241">
        <v>855</v>
      </c>
      <c r="F98" s="241">
        <v>855</v>
      </c>
      <c r="G98" s="418">
        <f t="shared" si="5"/>
        <v>109.61538461538463</v>
      </c>
      <c r="H98" s="419">
        <f t="shared" si="6"/>
        <v>100</v>
      </c>
    </row>
    <row r="99" spans="1:10" s="233" customFormat="1" x14ac:dyDescent="0.25">
      <c r="A99" s="368">
        <v>683</v>
      </c>
      <c r="B99" s="368" t="s">
        <v>434</v>
      </c>
      <c r="C99" s="286">
        <f>SUM(C100)</f>
        <v>0</v>
      </c>
      <c r="D99" s="286">
        <f t="shared" ref="D99:F99" si="36">SUM(D100)</f>
        <v>29977.43</v>
      </c>
      <c r="E99" s="286">
        <f t="shared" si="36"/>
        <v>29977.43</v>
      </c>
      <c r="F99" s="286">
        <f t="shared" si="36"/>
        <v>29977.43</v>
      </c>
      <c r="G99" s="420"/>
      <c r="H99" s="421">
        <f t="shared" si="6"/>
        <v>100</v>
      </c>
    </row>
    <row r="100" spans="1:10" s="233" customFormat="1" x14ac:dyDescent="0.25">
      <c r="A100" s="226">
        <v>6831</v>
      </c>
      <c r="B100" s="226" t="s">
        <v>434</v>
      </c>
      <c r="C100" s="241">
        <v>0</v>
      </c>
      <c r="D100" s="241">
        <v>29977.43</v>
      </c>
      <c r="E100" s="241">
        <v>29977.43</v>
      </c>
      <c r="F100" s="241">
        <v>29977.43</v>
      </c>
      <c r="G100" s="418"/>
      <c r="H100" s="419">
        <f t="shared" si="6"/>
        <v>100</v>
      </c>
      <c r="I100" s="424"/>
      <c r="J100" s="424"/>
    </row>
    <row r="101" spans="1:10" s="233" customFormat="1" ht="21" customHeight="1" x14ac:dyDescent="0.25">
      <c r="A101" s="231">
        <v>7</v>
      </c>
      <c r="B101" s="231" t="s">
        <v>263</v>
      </c>
      <c r="C101" s="236">
        <f>SUM(C102,C105)</f>
        <v>103169.06</v>
      </c>
      <c r="D101" s="236">
        <f t="shared" ref="D101" si="37">SUM(D102,D105)</f>
        <v>11288.72</v>
      </c>
      <c r="E101" s="236">
        <f t="shared" ref="E101:F101" si="38">SUM(E102,E105)</f>
        <v>11288.72</v>
      </c>
      <c r="F101" s="236">
        <f t="shared" si="38"/>
        <v>11288.72</v>
      </c>
      <c r="G101" s="262">
        <f t="shared" si="5"/>
        <v>10.941962638798881</v>
      </c>
      <c r="H101" s="265">
        <f t="shared" si="6"/>
        <v>100</v>
      </c>
    </row>
    <row r="102" spans="1:10" s="233" customFormat="1" x14ac:dyDescent="0.25">
      <c r="A102" s="227">
        <v>71</v>
      </c>
      <c r="B102" s="227" t="s">
        <v>264</v>
      </c>
      <c r="C102" s="232">
        <f t="shared" ref="C102:F102" si="39">SUM(C103)</f>
        <v>102719.06</v>
      </c>
      <c r="D102" s="232">
        <f t="shared" si="39"/>
        <v>11148.72</v>
      </c>
      <c r="E102" s="232">
        <f t="shared" si="39"/>
        <v>11148.72</v>
      </c>
      <c r="F102" s="232">
        <f t="shared" si="39"/>
        <v>11148.72</v>
      </c>
      <c r="G102" s="415">
        <f t="shared" si="5"/>
        <v>10.8536039952079</v>
      </c>
      <c r="H102" s="417">
        <f t="shared" si="6"/>
        <v>100</v>
      </c>
    </row>
    <row r="103" spans="1:10" s="233" customFormat="1" ht="19.5" x14ac:dyDescent="0.25">
      <c r="A103" s="224">
        <v>711</v>
      </c>
      <c r="B103" s="229" t="s">
        <v>45</v>
      </c>
      <c r="C103" s="239">
        <f t="shared" ref="C103:F103" si="40">SUM(C104)</f>
        <v>102719.06</v>
      </c>
      <c r="D103" s="239">
        <f t="shared" si="40"/>
        <v>11148.72</v>
      </c>
      <c r="E103" s="239">
        <f t="shared" si="40"/>
        <v>11148.72</v>
      </c>
      <c r="F103" s="239">
        <f t="shared" si="40"/>
        <v>11148.72</v>
      </c>
      <c r="G103" s="420">
        <f t="shared" si="5"/>
        <v>10.8536039952079</v>
      </c>
      <c r="H103" s="421">
        <f t="shared" si="6"/>
        <v>100</v>
      </c>
    </row>
    <row r="104" spans="1:10" s="233" customFormat="1" x14ac:dyDescent="0.25">
      <c r="A104" s="226">
        <v>7111</v>
      </c>
      <c r="B104" s="226" t="s">
        <v>46</v>
      </c>
      <c r="C104" s="241">
        <v>102719.06</v>
      </c>
      <c r="D104" s="241">
        <v>11148.72</v>
      </c>
      <c r="E104" s="241">
        <v>11148.72</v>
      </c>
      <c r="F104" s="241">
        <v>11148.72</v>
      </c>
      <c r="G104" s="418">
        <f t="shared" si="5"/>
        <v>10.8536039952079</v>
      </c>
      <c r="H104" s="419">
        <f t="shared" si="6"/>
        <v>100</v>
      </c>
    </row>
    <row r="105" spans="1:10" s="233" customFormat="1" x14ac:dyDescent="0.25">
      <c r="A105" s="227">
        <v>72</v>
      </c>
      <c r="B105" s="227" t="s">
        <v>253</v>
      </c>
      <c r="C105" s="232">
        <f>SUM(C106)</f>
        <v>450</v>
      </c>
      <c r="D105" s="232">
        <f t="shared" ref="D105:F105" si="41">SUM(D106)</f>
        <v>140</v>
      </c>
      <c r="E105" s="232">
        <f t="shared" si="41"/>
        <v>140</v>
      </c>
      <c r="F105" s="232">
        <f t="shared" si="41"/>
        <v>140</v>
      </c>
      <c r="G105" s="415">
        <f t="shared" si="5"/>
        <v>31.111111111111111</v>
      </c>
      <c r="H105" s="417">
        <f t="shared" si="6"/>
        <v>100</v>
      </c>
    </row>
    <row r="106" spans="1:10" s="233" customFormat="1" x14ac:dyDescent="0.25">
      <c r="A106" s="224">
        <v>721</v>
      </c>
      <c r="B106" s="224" t="s">
        <v>47</v>
      </c>
      <c r="C106" s="239">
        <f t="shared" ref="C106:F106" si="42">SUM(C107)</f>
        <v>450</v>
      </c>
      <c r="D106" s="239">
        <f t="shared" si="42"/>
        <v>140</v>
      </c>
      <c r="E106" s="239">
        <f t="shared" si="42"/>
        <v>140</v>
      </c>
      <c r="F106" s="239">
        <f t="shared" si="42"/>
        <v>140</v>
      </c>
      <c r="G106" s="420">
        <f t="shared" si="5"/>
        <v>31.111111111111111</v>
      </c>
      <c r="H106" s="421">
        <f t="shared" si="6"/>
        <v>100</v>
      </c>
    </row>
    <row r="107" spans="1:10" s="233" customFormat="1" x14ac:dyDescent="0.25">
      <c r="A107" s="226">
        <v>7211</v>
      </c>
      <c r="B107" s="226" t="s">
        <v>48</v>
      </c>
      <c r="C107" s="241">
        <v>450</v>
      </c>
      <c r="D107" s="241">
        <v>140</v>
      </c>
      <c r="E107" s="241">
        <v>140</v>
      </c>
      <c r="F107" s="241">
        <v>140</v>
      </c>
      <c r="G107" s="418">
        <f t="shared" si="5"/>
        <v>31.111111111111111</v>
      </c>
      <c r="H107" s="419">
        <f t="shared" si="6"/>
        <v>100</v>
      </c>
    </row>
    <row r="108" spans="1:10" s="233" customFormat="1" x14ac:dyDescent="0.25">
      <c r="A108" s="246" t="s">
        <v>5</v>
      </c>
      <c r="B108" s="247" t="s">
        <v>1</v>
      </c>
      <c r="C108" s="248">
        <f>SUM(C53,C101)</f>
        <v>2054369.4500000002</v>
      </c>
      <c r="D108" s="248">
        <f>SUM(D53,D101)</f>
        <v>2327464.9300000006</v>
      </c>
      <c r="E108" s="248">
        <f>SUM(E53,E101)</f>
        <v>2327464.9300000006</v>
      </c>
      <c r="F108" s="248">
        <f>SUM(F53,F101)</f>
        <v>2387814.2800000007</v>
      </c>
      <c r="G108" s="264"/>
      <c r="H108" s="267"/>
    </row>
    <row r="111" spans="1:10" x14ac:dyDescent="0.25">
      <c r="A111" s="457" t="s">
        <v>339</v>
      </c>
      <c r="B111" s="444"/>
      <c r="C111" s="444"/>
      <c r="D111" s="444"/>
      <c r="E111" s="444"/>
      <c r="F111" s="444"/>
      <c r="G111" s="444"/>
    </row>
    <row r="112" spans="1:10" ht="22.5" x14ac:dyDescent="0.25">
      <c r="A112" s="458" t="s">
        <v>298</v>
      </c>
      <c r="B112" s="459"/>
      <c r="C112" s="84" t="s">
        <v>384</v>
      </c>
      <c r="D112" s="84" t="s">
        <v>396</v>
      </c>
      <c r="E112" s="84" t="s">
        <v>394</v>
      </c>
      <c r="F112" s="84" t="s">
        <v>395</v>
      </c>
      <c r="G112" s="204" t="s">
        <v>304</v>
      </c>
      <c r="H112" s="204" t="s">
        <v>305</v>
      </c>
    </row>
    <row r="113" spans="1:8" x14ac:dyDescent="0.25">
      <c r="A113" s="460">
        <v>1</v>
      </c>
      <c r="B113" s="461"/>
      <c r="C113" s="86">
        <v>2</v>
      </c>
      <c r="D113" s="87">
        <v>3</v>
      </c>
      <c r="E113" s="85">
        <v>4</v>
      </c>
      <c r="F113" s="87">
        <v>5</v>
      </c>
      <c r="G113" s="86">
        <v>6</v>
      </c>
      <c r="H113" s="86">
        <v>7</v>
      </c>
    </row>
    <row r="114" spans="1:8" x14ac:dyDescent="0.25">
      <c r="A114" s="89">
        <v>3</v>
      </c>
      <c r="B114" s="89" t="s">
        <v>49</v>
      </c>
      <c r="C114" s="88">
        <f>SUM(C115,C123,C153,C159,C162,C166,C170)</f>
        <v>1252600.05</v>
      </c>
      <c r="D114" s="88">
        <f t="shared" ref="D114" si="43">SUM(D115,D123,D153,D159,D162,D166,D170)</f>
        <v>1454984.35</v>
      </c>
      <c r="E114" s="88">
        <f t="shared" ref="E114:F114" si="44">SUM(E115,E123,E153,E159,E162,E166,E170)</f>
        <v>1454984.35</v>
      </c>
      <c r="F114" s="88">
        <f t="shared" si="44"/>
        <v>1478162.1800000002</v>
      </c>
      <c r="G114" s="414">
        <f>F114/C114*100</f>
        <v>118.00751405047446</v>
      </c>
      <c r="H114" s="262">
        <f>F114/E114*100</f>
        <v>101.5929951411505</v>
      </c>
    </row>
    <row r="115" spans="1:8" x14ac:dyDescent="0.25">
      <c r="A115" s="94">
        <v>31</v>
      </c>
      <c r="B115" s="94" t="s">
        <v>50</v>
      </c>
      <c r="C115" s="93">
        <f t="shared" ref="C115:F115" si="45">SUM(C116,C119,C121)</f>
        <v>446322.35</v>
      </c>
      <c r="D115" s="93">
        <f t="shared" ref="D115" si="46">SUM(D116,D119,D121)</f>
        <v>570483.07999999996</v>
      </c>
      <c r="E115" s="93">
        <f t="shared" si="45"/>
        <v>570483.07999999996</v>
      </c>
      <c r="F115" s="93">
        <f t="shared" si="45"/>
        <v>587938.89</v>
      </c>
      <c r="G115" s="417">
        <f t="shared" ref="G115:G178" si="47">F115/C115*100</f>
        <v>131.72965458709385</v>
      </c>
      <c r="H115" s="415">
        <f t="shared" ref="H115:H178" si="48">F115/E115*100</f>
        <v>103.05982957461246</v>
      </c>
    </row>
    <row r="116" spans="1:8" x14ac:dyDescent="0.25">
      <c r="A116" s="90">
        <v>311</v>
      </c>
      <c r="B116" s="90" t="s">
        <v>51</v>
      </c>
      <c r="C116" s="91">
        <f>SUM(C117,C118)</f>
        <v>372711.17</v>
      </c>
      <c r="D116" s="91">
        <f t="shared" ref="D116" si="49">SUM(D117,D118)</f>
        <v>467210.5</v>
      </c>
      <c r="E116" s="91">
        <f t="shared" ref="E116:F116" si="50">SUM(E117,E118)</f>
        <v>467210.5</v>
      </c>
      <c r="F116" s="91">
        <f t="shared" si="50"/>
        <v>487796.88</v>
      </c>
      <c r="G116" s="421">
        <f t="shared" si="47"/>
        <v>130.87798790682876</v>
      </c>
      <c r="H116" s="420">
        <f t="shared" si="48"/>
        <v>104.40623230856328</v>
      </c>
    </row>
    <row r="117" spans="1:8" x14ac:dyDescent="0.25">
      <c r="A117" s="11">
        <v>3111</v>
      </c>
      <c r="B117" s="11" t="s">
        <v>52</v>
      </c>
      <c r="C117" s="10">
        <v>372711.17</v>
      </c>
      <c r="D117" s="10">
        <v>462360.5</v>
      </c>
      <c r="E117" s="10">
        <v>462360.5</v>
      </c>
      <c r="F117" s="10">
        <v>477671.88</v>
      </c>
      <c r="G117" s="419">
        <f t="shared" si="47"/>
        <v>128.16140712927924</v>
      </c>
      <c r="H117" s="418">
        <f t="shared" si="48"/>
        <v>103.31156748900479</v>
      </c>
    </row>
    <row r="118" spans="1:8" x14ac:dyDescent="0.25">
      <c r="A118" s="11">
        <v>3112</v>
      </c>
      <c r="B118" s="11" t="s">
        <v>415</v>
      </c>
      <c r="C118" s="10">
        <v>0</v>
      </c>
      <c r="D118" s="10">
        <v>4850</v>
      </c>
      <c r="E118" s="10">
        <v>4850</v>
      </c>
      <c r="F118" s="10">
        <v>10125</v>
      </c>
      <c r="G118" s="419"/>
      <c r="H118" s="418">
        <f t="shared" si="48"/>
        <v>208.76288659793815</v>
      </c>
    </row>
    <row r="119" spans="1:8" x14ac:dyDescent="0.25">
      <c r="A119" s="90">
        <v>312</v>
      </c>
      <c r="B119" s="90" t="s">
        <v>53</v>
      </c>
      <c r="C119" s="91">
        <f t="shared" ref="C119:F119" si="51">SUM(C120)</f>
        <v>13633.58</v>
      </c>
      <c r="D119" s="91">
        <f t="shared" si="51"/>
        <v>28148.17</v>
      </c>
      <c r="E119" s="91">
        <f t="shared" si="51"/>
        <v>28148.17</v>
      </c>
      <c r="F119" s="91">
        <f t="shared" si="51"/>
        <v>25646.62</v>
      </c>
      <c r="G119" s="421">
        <f t="shared" si="47"/>
        <v>188.11361359232131</v>
      </c>
      <c r="H119" s="420">
        <f t="shared" si="48"/>
        <v>91.112921372863681</v>
      </c>
    </row>
    <row r="120" spans="1:8" x14ac:dyDescent="0.25">
      <c r="A120" s="11">
        <v>3121</v>
      </c>
      <c r="B120" s="11" t="s">
        <v>53</v>
      </c>
      <c r="C120" s="10">
        <v>13633.58</v>
      </c>
      <c r="D120" s="10">
        <v>28148.17</v>
      </c>
      <c r="E120" s="10">
        <v>28148.17</v>
      </c>
      <c r="F120" s="10">
        <v>25646.62</v>
      </c>
      <c r="G120" s="419">
        <f t="shared" si="47"/>
        <v>188.11361359232131</v>
      </c>
      <c r="H120" s="418">
        <f t="shared" si="48"/>
        <v>91.112921372863681</v>
      </c>
    </row>
    <row r="121" spans="1:8" x14ac:dyDescent="0.25">
      <c r="A121" s="90">
        <v>313</v>
      </c>
      <c r="B121" s="90" t="s">
        <v>54</v>
      </c>
      <c r="C121" s="91">
        <f t="shared" ref="C121:F121" si="52">SUM(C122)</f>
        <v>59977.599999999999</v>
      </c>
      <c r="D121" s="91">
        <f t="shared" si="52"/>
        <v>75124.41</v>
      </c>
      <c r="E121" s="91">
        <f t="shared" si="52"/>
        <v>75124.41</v>
      </c>
      <c r="F121" s="91">
        <f t="shared" si="52"/>
        <v>74495.39</v>
      </c>
      <c r="G121" s="421">
        <f t="shared" si="47"/>
        <v>124.20535333191059</v>
      </c>
      <c r="H121" s="420">
        <f t="shared" si="48"/>
        <v>99.162695587226565</v>
      </c>
    </row>
    <row r="122" spans="1:8" x14ac:dyDescent="0.25">
      <c r="A122" s="11">
        <v>3132</v>
      </c>
      <c r="B122" s="11" t="s">
        <v>55</v>
      </c>
      <c r="C122" s="10">
        <v>59977.599999999999</v>
      </c>
      <c r="D122" s="10">
        <v>75124.41</v>
      </c>
      <c r="E122" s="10">
        <v>75124.41</v>
      </c>
      <c r="F122" s="10">
        <v>74495.39</v>
      </c>
      <c r="G122" s="419">
        <f t="shared" si="47"/>
        <v>124.20535333191059</v>
      </c>
      <c r="H122" s="418">
        <f t="shared" si="48"/>
        <v>99.162695587226565</v>
      </c>
    </row>
    <row r="123" spans="1:8" x14ac:dyDescent="0.25">
      <c r="A123" s="94">
        <v>32</v>
      </c>
      <c r="B123" s="94" t="s">
        <v>56</v>
      </c>
      <c r="C123" s="93">
        <f t="shared" ref="C123:F123" si="53">SUM(C124,C129,C136,C146)</f>
        <v>506541.55000000005</v>
      </c>
      <c r="D123" s="93">
        <f t="shared" ref="D123" si="54">SUM(D124,D129,D136,D146)</f>
        <v>494781.63000000006</v>
      </c>
      <c r="E123" s="93">
        <f t="shared" si="53"/>
        <v>494781.63000000006</v>
      </c>
      <c r="F123" s="93">
        <f t="shared" si="53"/>
        <v>501692.95</v>
      </c>
      <c r="G123" s="417">
        <f t="shared" si="47"/>
        <v>99.042803102726708</v>
      </c>
      <c r="H123" s="415">
        <f t="shared" si="48"/>
        <v>101.39684248180352</v>
      </c>
    </row>
    <row r="124" spans="1:8" x14ac:dyDescent="0.25">
      <c r="A124" s="90">
        <v>321</v>
      </c>
      <c r="B124" s="90" t="s">
        <v>57</v>
      </c>
      <c r="C124" s="91">
        <f t="shared" ref="C124:F124" si="55">SUM(C125:C128)</f>
        <v>11672.74</v>
      </c>
      <c r="D124" s="91">
        <f t="shared" ref="D124" si="56">SUM(D125:D128)</f>
        <v>18498.310000000001</v>
      </c>
      <c r="E124" s="91">
        <f t="shared" si="55"/>
        <v>18498.310000000001</v>
      </c>
      <c r="F124" s="91">
        <f t="shared" si="55"/>
        <v>18819.43</v>
      </c>
      <c r="G124" s="421">
        <f t="shared" si="47"/>
        <v>161.22547062643392</v>
      </c>
      <c r="H124" s="420">
        <f t="shared" si="48"/>
        <v>101.73594236446463</v>
      </c>
    </row>
    <row r="125" spans="1:8" x14ac:dyDescent="0.25">
      <c r="A125" s="11">
        <v>3211</v>
      </c>
      <c r="B125" s="11" t="s">
        <v>58</v>
      </c>
      <c r="C125" s="10">
        <v>1837.78</v>
      </c>
      <c r="D125" s="10">
        <v>2458.5500000000002</v>
      </c>
      <c r="E125" s="10">
        <v>2458.5500000000002</v>
      </c>
      <c r="F125" s="10">
        <v>2529.36</v>
      </c>
      <c r="G125" s="419">
        <f t="shared" si="47"/>
        <v>137.63127251357616</v>
      </c>
      <c r="H125" s="418">
        <f t="shared" si="48"/>
        <v>102.88015293567348</v>
      </c>
    </row>
    <row r="126" spans="1:8" ht="20.25" x14ac:dyDescent="0.25">
      <c r="A126" s="11">
        <v>3212</v>
      </c>
      <c r="B126" s="26" t="s">
        <v>59</v>
      </c>
      <c r="C126" s="10">
        <v>5802.05</v>
      </c>
      <c r="D126" s="10">
        <v>9486.9500000000007</v>
      </c>
      <c r="E126" s="10">
        <v>9486.9500000000007</v>
      </c>
      <c r="F126" s="10">
        <v>9584.35</v>
      </c>
      <c r="G126" s="419">
        <f t="shared" si="47"/>
        <v>165.18902801595988</v>
      </c>
      <c r="H126" s="418">
        <f t="shared" si="48"/>
        <v>101.02667348304777</v>
      </c>
    </row>
    <row r="127" spans="1:8" x14ac:dyDescent="0.25">
      <c r="A127" s="11">
        <v>3213</v>
      </c>
      <c r="B127" s="11" t="s">
        <v>60</v>
      </c>
      <c r="C127" s="10">
        <v>2914.89</v>
      </c>
      <c r="D127" s="10">
        <v>5302.81</v>
      </c>
      <c r="E127" s="10">
        <v>5302.81</v>
      </c>
      <c r="F127" s="10">
        <v>5453.62</v>
      </c>
      <c r="G127" s="419">
        <f t="shared" si="47"/>
        <v>187.09522486268779</v>
      </c>
      <c r="H127" s="418">
        <f t="shared" si="48"/>
        <v>102.8439638606701</v>
      </c>
    </row>
    <row r="128" spans="1:8" x14ac:dyDescent="0.25">
      <c r="A128" s="11">
        <v>3214</v>
      </c>
      <c r="B128" s="11" t="s">
        <v>61</v>
      </c>
      <c r="C128" s="10">
        <v>1118.02</v>
      </c>
      <c r="D128" s="10">
        <v>1250</v>
      </c>
      <c r="E128" s="10">
        <v>1250</v>
      </c>
      <c r="F128" s="10">
        <v>1252.0999999999999</v>
      </c>
      <c r="G128" s="419">
        <f t="shared" si="47"/>
        <v>111.99262982773118</v>
      </c>
      <c r="H128" s="418">
        <f t="shared" si="48"/>
        <v>100.16799999999999</v>
      </c>
    </row>
    <row r="129" spans="1:8" x14ac:dyDescent="0.25">
      <c r="A129" s="90">
        <v>322</v>
      </c>
      <c r="B129" s="90" t="s">
        <v>62</v>
      </c>
      <c r="C129" s="91">
        <f t="shared" ref="C129:F129" si="57">SUM(C130:C135)</f>
        <v>134643.07000000004</v>
      </c>
      <c r="D129" s="91">
        <f t="shared" ref="D129" si="58">SUM(D130:D135)</f>
        <v>151840.70000000001</v>
      </c>
      <c r="E129" s="91">
        <f t="shared" si="57"/>
        <v>151840.70000000001</v>
      </c>
      <c r="F129" s="91">
        <f t="shared" si="57"/>
        <v>145896.12</v>
      </c>
      <c r="G129" s="421">
        <f t="shared" si="47"/>
        <v>108.35768970508468</v>
      </c>
      <c r="H129" s="420">
        <f t="shared" si="48"/>
        <v>96.084989070782726</v>
      </c>
    </row>
    <row r="130" spans="1:8" x14ac:dyDescent="0.25">
      <c r="A130" s="11">
        <v>3221</v>
      </c>
      <c r="B130" s="11" t="s">
        <v>63</v>
      </c>
      <c r="C130" s="10">
        <v>20458.580000000002</v>
      </c>
      <c r="D130" s="10">
        <v>33424.03</v>
      </c>
      <c r="E130" s="10">
        <v>33424.03</v>
      </c>
      <c r="F130" s="10">
        <v>30290.69</v>
      </c>
      <c r="G130" s="419">
        <f t="shared" si="47"/>
        <v>148.05861403870648</v>
      </c>
      <c r="H130" s="418">
        <f t="shared" si="48"/>
        <v>90.625487112116645</v>
      </c>
    </row>
    <row r="131" spans="1:8" x14ac:dyDescent="0.25">
      <c r="A131" s="11">
        <v>3222</v>
      </c>
      <c r="B131" s="11" t="s">
        <v>64</v>
      </c>
      <c r="C131" s="10">
        <v>26293.58</v>
      </c>
      <c r="D131" s="10">
        <v>23965</v>
      </c>
      <c r="E131" s="10">
        <v>23965</v>
      </c>
      <c r="F131" s="10">
        <v>18216.21</v>
      </c>
      <c r="G131" s="419">
        <f t="shared" si="47"/>
        <v>69.28006760585663</v>
      </c>
      <c r="H131" s="418">
        <f t="shared" si="48"/>
        <v>76.011725432923001</v>
      </c>
    </row>
    <row r="132" spans="1:8" x14ac:dyDescent="0.25">
      <c r="A132" s="11">
        <v>3223</v>
      </c>
      <c r="B132" s="11" t="s">
        <v>65</v>
      </c>
      <c r="C132" s="10">
        <v>51248.38</v>
      </c>
      <c r="D132" s="10">
        <v>54600</v>
      </c>
      <c r="E132" s="10">
        <v>54600</v>
      </c>
      <c r="F132" s="10">
        <v>56494.45</v>
      </c>
      <c r="G132" s="419">
        <f t="shared" si="47"/>
        <v>110.23655772143432</v>
      </c>
      <c r="H132" s="418">
        <f t="shared" si="48"/>
        <v>103.46968864468865</v>
      </c>
    </row>
    <row r="133" spans="1:8" ht="20.25" x14ac:dyDescent="0.25">
      <c r="A133" s="11">
        <v>3224</v>
      </c>
      <c r="B133" s="26" t="s">
        <v>66</v>
      </c>
      <c r="C133" s="10">
        <v>33457.07</v>
      </c>
      <c r="D133" s="10">
        <v>37860.11</v>
      </c>
      <c r="E133" s="10">
        <v>37860.11</v>
      </c>
      <c r="F133" s="10">
        <v>38856.46</v>
      </c>
      <c r="G133" s="419">
        <f t="shared" si="47"/>
        <v>116.13826315334845</v>
      </c>
      <c r="H133" s="418">
        <f t="shared" si="48"/>
        <v>102.63166166183879</v>
      </c>
    </row>
    <row r="134" spans="1:8" x14ac:dyDescent="0.25">
      <c r="A134" s="11">
        <v>3225</v>
      </c>
      <c r="B134" s="11" t="s">
        <v>67</v>
      </c>
      <c r="C134" s="10">
        <v>971.7</v>
      </c>
      <c r="D134" s="10">
        <v>818</v>
      </c>
      <c r="E134" s="10">
        <v>818</v>
      </c>
      <c r="F134" s="10">
        <v>697.95</v>
      </c>
      <c r="G134" s="419">
        <f t="shared" si="47"/>
        <v>71.827724606359993</v>
      </c>
      <c r="H134" s="418">
        <f t="shared" si="48"/>
        <v>85.3239608801956</v>
      </c>
    </row>
    <row r="135" spans="1:8" x14ac:dyDescent="0.25">
      <c r="A135" s="11">
        <v>3227</v>
      </c>
      <c r="B135" s="11" t="s">
        <v>68</v>
      </c>
      <c r="C135" s="10">
        <v>2213.7600000000002</v>
      </c>
      <c r="D135" s="10">
        <v>1173.56</v>
      </c>
      <c r="E135" s="10">
        <v>1173.56</v>
      </c>
      <c r="F135" s="10">
        <v>1340.36</v>
      </c>
      <c r="G135" s="419">
        <f t="shared" si="47"/>
        <v>60.546762069962398</v>
      </c>
      <c r="H135" s="418">
        <f t="shared" si="48"/>
        <v>114.21316336616789</v>
      </c>
    </row>
    <row r="136" spans="1:8" x14ac:dyDescent="0.25">
      <c r="A136" s="90">
        <v>323</v>
      </c>
      <c r="B136" s="90" t="s">
        <v>69</v>
      </c>
      <c r="C136" s="91">
        <f t="shared" ref="C136:F136" si="59">SUM(C137:C145)</f>
        <v>307794.71000000002</v>
      </c>
      <c r="D136" s="91">
        <f t="shared" ref="D136" si="60">SUM(D137:D145)</f>
        <v>281958.75000000006</v>
      </c>
      <c r="E136" s="91">
        <f t="shared" si="59"/>
        <v>281958.75000000006</v>
      </c>
      <c r="F136" s="91">
        <f t="shared" si="59"/>
        <v>283690.7</v>
      </c>
      <c r="G136" s="421">
        <f t="shared" si="47"/>
        <v>92.168803031085233</v>
      </c>
      <c r="H136" s="420">
        <f t="shared" si="48"/>
        <v>100.61425651801903</v>
      </c>
    </row>
    <row r="137" spans="1:8" x14ac:dyDescent="0.25">
      <c r="A137" s="11">
        <v>3231</v>
      </c>
      <c r="B137" s="11" t="s">
        <v>70</v>
      </c>
      <c r="C137" s="10">
        <v>10743.5</v>
      </c>
      <c r="D137" s="10">
        <v>10385</v>
      </c>
      <c r="E137" s="10">
        <v>10385</v>
      </c>
      <c r="F137" s="10">
        <v>10457.67</v>
      </c>
      <c r="G137" s="419">
        <f t="shared" si="47"/>
        <v>97.339507609252109</v>
      </c>
      <c r="H137" s="418">
        <f t="shared" si="48"/>
        <v>100.69975926817524</v>
      </c>
    </row>
    <row r="138" spans="1:8" x14ac:dyDescent="0.25">
      <c r="A138" s="11">
        <v>3232</v>
      </c>
      <c r="B138" s="11" t="s">
        <v>71</v>
      </c>
      <c r="C138" s="10">
        <v>139764.03</v>
      </c>
      <c r="D138" s="10">
        <v>80216.89</v>
      </c>
      <c r="E138" s="10">
        <v>80216.89</v>
      </c>
      <c r="F138" s="10">
        <v>79497.95</v>
      </c>
      <c r="G138" s="419">
        <f t="shared" si="47"/>
        <v>56.880121444695028</v>
      </c>
      <c r="H138" s="418">
        <f t="shared" si="48"/>
        <v>99.103754832679243</v>
      </c>
    </row>
    <row r="139" spans="1:8" x14ac:dyDescent="0.25">
      <c r="A139" s="11">
        <v>3233</v>
      </c>
      <c r="B139" s="11" t="s">
        <v>72</v>
      </c>
      <c r="C139" s="10">
        <v>1344.01</v>
      </c>
      <c r="D139" s="10">
        <v>3438.84</v>
      </c>
      <c r="E139" s="10">
        <v>3438.84</v>
      </c>
      <c r="F139" s="10">
        <v>3687.68</v>
      </c>
      <c r="G139" s="419">
        <f t="shared" si="47"/>
        <v>274.37891087119885</v>
      </c>
      <c r="H139" s="418">
        <f t="shared" si="48"/>
        <v>107.23616103104534</v>
      </c>
    </row>
    <row r="140" spans="1:8" x14ac:dyDescent="0.25">
      <c r="A140" s="11">
        <v>3234</v>
      </c>
      <c r="B140" s="11" t="s">
        <v>73</v>
      </c>
      <c r="C140" s="10">
        <v>59675.17</v>
      </c>
      <c r="D140" s="10">
        <v>67872.97</v>
      </c>
      <c r="E140" s="10">
        <v>67872.97</v>
      </c>
      <c r="F140" s="10">
        <v>65198.39</v>
      </c>
      <c r="G140" s="419">
        <f t="shared" si="47"/>
        <v>109.25547426174069</v>
      </c>
      <c r="H140" s="418">
        <f t="shared" si="48"/>
        <v>96.059432790402425</v>
      </c>
    </row>
    <row r="141" spans="1:8" x14ac:dyDescent="0.25">
      <c r="A141" s="11">
        <v>3235</v>
      </c>
      <c r="B141" s="11" t="s">
        <v>74</v>
      </c>
      <c r="C141" s="10">
        <v>750</v>
      </c>
      <c r="D141" s="10">
        <v>750</v>
      </c>
      <c r="E141" s="10">
        <v>750</v>
      </c>
      <c r="F141" s="10">
        <v>750</v>
      </c>
      <c r="G141" s="419">
        <f t="shared" si="47"/>
        <v>100</v>
      </c>
      <c r="H141" s="418">
        <f t="shared" si="48"/>
        <v>100</v>
      </c>
    </row>
    <row r="142" spans="1:8" x14ac:dyDescent="0.25">
      <c r="A142" s="11">
        <v>3236</v>
      </c>
      <c r="B142" s="11" t="s">
        <v>75</v>
      </c>
      <c r="C142" s="10">
        <v>2832.56</v>
      </c>
      <c r="D142" s="10">
        <v>3006.64</v>
      </c>
      <c r="E142" s="10">
        <v>3006.64</v>
      </c>
      <c r="F142" s="10">
        <v>2866.55</v>
      </c>
      <c r="G142" s="419">
        <f t="shared" si="47"/>
        <v>101.1999745812975</v>
      </c>
      <c r="H142" s="418">
        <f t="shared" si="48"/>
        <v>95.340646036771957</v>
      </c>
    </row>
    <row r="143" spans="1:8" x14ac:dyDescent="0.25">
      <c r="A143" s="11">
        <v>3237</v>
      </c>
      <c r="B143" s="11" t="s">
        <v>76</v>
      </c>
      <c r="C143" s="10">
        <v>35892.36</v>
      </c>
      <c r="D143" s="10">
        <v>63673.73</v>
      </c>
      <c r="E143" s="10">
        <v>63673.73</v>
      </c>
      <c r="F143" s="10">
        <v>67265.05</v>
      </c>
      <c r="G143" s="419">
        <f t="shared" si="47"/>
        <v>187.40771016450296</v>
      </c>
      <c r="H143" s="418">
        <f t="shared" si="48"/>
        <v>105.64019101755152</v>
      </c>
    </row>
    <row r="144" spans="1:8" x14ac:dyDescent="0.25">
      <c r="A144" s="11">
        <v>3238</v>
      </c>
      <c r="B144" s="11" t="s">
        <v>77</v>
      </c>
      <c r="C144" s="10">
        <v>25917.09</v>
      </c>
      <c r="D144" s="10">
        <v>19671</v>
      </c>
      <c r="E144" s="10">
        <v>19671</v>
      </c>
      <c r="F144" s="10">
        <v>20567.759999999998</v>
      </c>
      <c r="G144" s="419">
        <f t="shared" si="47"/>
        <v>79.359835537091541</v>
      </c>
      <c r="H144" s="418">
        <f t="shared" si="48"/>
        <v>104.5587921305475</v>
      </c>
    </row>
    <row r="145" spans="1:8" x14ac:dyDescent="0.25">
      <c r="A145" s="11">
        <v>3239</v>
      </c>
      <c r="B145" s="11" t="s">
        <v>78</v>
      </c>
      <c r="C145" s="10">
        <v>30875.99</v>
      </c>
      <c r="D145" s="10">
        <v>32943.68</v>
      </c>
      <c r="E145" s="10">
        <v>32943.68</v>
      </c>
      <c r="F145" s="10">
        <v>33399.65</v>
      </c>
      <c r="G145" s="419">
        <f t="shared" si="47"/>
        <v>108.17353548825479</v>
      </c>
      <c r="H145" s="418">
        <f t="shared" si="48"/>
        <v>101.38408945205879</v>
      </c>
    </row>
    <row r="146" spans="1:8" x14ac:dyDescent="0.25">
      <c r="A146" s="90">
        <v>329</v>
      </c>
      <c r="B146" s="90" t="s">
        <v>79</v>
      </c>
      <c r="C146" s="91">
        <f t="shared" ref="C146:F146" si="61">SUM(C147:C152)</f>
        <v>52431.03</v>
      </c>
      <c r="D146" s="91">
        <f t="shared" ref="D146" si="62">SUM(D147:D152)</f>
        <v>42483.869999999995</v>
      </c>
      <c r="E146" s="91">
        <f t="shared" si="61"/>
        <v>42483.869999999995</v>
      </c>
      <c r="F146" s="91">
        <f t="shared" si="61"/>
        <v>53286.7</v>
      </c>
      <c r="G146" s="421">
        <f t="shared" si="47"/>
        <v>101.63199158971319</v>
      </c>
      <c r="H146" s="420">
        <f t="shared" si="48"/>
        <v>125.42807423146715</v>
      </c>
    </row>
    <row r="147" spans="1:8" x14ac:dyDescent="0.25">
      <c r="A147" s="11">
        <v>3292</v>
      </c>
      <c r="B147" s="11" t="s">
        <v>80</v>
      </c>
      <c r="C147" s="10">
        <v>2892.8</v>
      </c>
      <c r="D147" s="10">
        <v>2756.43</v>
      </c>
      <c r="E147" s="10">
        <v>2756.43</v>
      </c>
      <c r="F147" s="10">
        <v>2860.49</v>
      </c>
      <c r="G147" s="419">
        <f t="shared" si="47"/>
        <v>98.883089048672559</v>
      </c>
      <c r="H147" s="418">
        <f t="shared" si="48"/>
        <v>103.77517295922625</v>
      </c>
    </row>
    <row r="148" spans="1:8" x14ac:dyDescent="0.25">
      <c r="A148" s="11">
        <v>3293</v>
      </c>
      <c r="B148" s="11" t="s">
        <v>81</v>
      </c>
      <c r="C148" s="10">
        <v>21143.18</v>
      </c>
      <c r="D148" s="10">
        <v>30158.75</v>
      </c>
      <c r="E148" s="10">
        <v>30158.75</v>
      </c>
      <c r="F148" s="10">
        <v>35949.760000000002</v>
      </c>
      <c r="G148" s="419">
        <f t="shared" si="47"/>
        <v>170.0300522437968</v>
      </c>
      <c r="H148" s="418">
        <f t="shared" si="48"/>
        <v>119.2017573672649</v>
      </c>
    </row>
    <row r="149" spans="1:8" x14ac:dyDescent="0.25">
      <c r="A149" s="11">
        <v>3294</v>
      </c>
      <c r="B149" s="11" t="s">
        <v>82</v>
      </c>
      <c r="C149" s="10">
        <v>2901.84</v>
      </c>
      <c r="D149" s="10">
        <v>5162.6000000000004</v>
      </c>
      <c r="E149" s="10">
        <v>5162.6000000000004</v>
      </c>
      <c r="F149" s="10">
        <v>5062.6000000000004</v>
      </c>
      <c r="G149" s="419">
        <f t="shared" si="47"/>
        <v>174.46172083919168</v>
      </c>
      <c r="H149" s="418">
        <f t="shared" si="48"/>
        <v>98.062991515902837</v>
      </c>
    </row>
    <row r="150" spans="1:8" x14ac:dyDescent="0.25">
      <c r="A150" s="11">
        <v>3295</v>
      </c>
      <c r="B150" s="11" t="s">
        <v>83</v>
      </c>
      <c r="C150" s="10">
        <v>8258.64</v>
      </c>
      <c r="D150" s="10">
        <v>1337</v>
      </c>
      <c r="E150" s="10">
        <v>1337</v>
      </c>
      <c r="F150" s="10">
        <v>3612.2</v>
      </c>
      <c r="G150" s="419">
        <f t="shared" si="47"/>
        <v>43.738436352716668</v>
      </c>
      <c r="H150" s="418">
        <f t="shared" si="48"/>
        <v>270.17202692595362</v>
      </c>
    </row>
    <row r="151" spans="1:8" x14ac:dyDescent="0.25">
      <c r="A151" s="11">
        <v>3296</v>
      </c>
      <c r="B151" s="11" t="s">
        <v>84</v>
      </c>
      <c r="C151" s="10">
        <v>11730.06</v>
      </c>
      <c r="D151" s="10">
        <v>0</v>
      </c>
      <c r="E151" s="10">
        <v>0</v>
      </c>
      <c r="F151" s="10">
        <v>0</v>
      </c>
      <c r="G151" s="419">
        <f t="shared" si="47"/>
        <v>0</v>
      </c>
      <c r="H151" s="418"/>
    </row>
    <row r="152" spans="1:8" x14ac:dyDescent="0.25">
      <c r="A152" s="11">
        <v>3299</v>
      </c>
      <c r="B152" s="11" t="s">
        <v>79</v>
      </c>
      <c r="C152" s="10">
        <v>5504.51</v>
      </c>
      <c r="D152" s="10">
        <v>3069.09</v>
      </c>
      <c r="E152" s="10">
        <v>3069.09</v>
      </c>
      <c r="F152" s="10">
        <v>5801.65</v>
      </c>
      <c r="G152" s="419">
        <f t="shared" si="47"/>
        <v>105.39811899696794</v>
      </c>
      <c r="H152" s="418">
        <f t="shared" si="48"/>
        <v>189.03486049610794</v>
      </c>
    </row>
    <row r="153" spans="1:8" x14ac:dyDescent="0.25">
      <c r="A153" s="94">
        <v>34</v>
      </c>
      <c r="B153" s="94" t="s">
        <v>85</v>
      </c>
      <c r="C153" s="93">
        <f t="shared" ref="C153:F153" si="63">SUM(C154)</f>
        <v>8283.94</v>
      </c>
      <c r="D153" s="93">
        <f t="shared" si="63"/>
        <v>13521.55</v>
      </c>
      <c r="E153" s="93">
        <f t="shared" si="63"/>
        <v>13521.55</v>
      </c>
      <c r="F153" s="93">
        <f t="shared" si="63"/>
        <v>13083.42</v>
      </c>
      <c r="G153" s="417">
        <f t="shared" si="47"/>
        <v>157.93716516536816</v>
      </c>
      <c r="H153" s="415">
        <f t="shared" si="48"/>
        <v>96.759764967773677</v>
      </c>
    </row>
    <row r="154" spans="1:8" x14ac:dyDescent="0.25">
      <c r="A154" s="90">
        <v>343</v>
      </c>
      <c r="B154" s="90" t="s">
        <v>86</v>
      </c>
      <c r="C154" s="91">
        <f t="shared" ref="C154:F154" si="64">SUM(C155:C158)</f>
        <v>8283.94</v>
      </c>
      <c r="D154" s="91">
        <f t="shared" ref="D154" si="65">SUM(D155:D158)</f>
        <v>13521.55</v>
      </c>
      <c r="E154" s="91">
        <f t="shared" si="64"/>
        <v>13521.55</v>
      </c>
      <c r="F154" s="91">
        <f t="shared" si="64"/>
        <v>13083.42</v>
      </c>
      <c r="G154" s="421">
        <f t="shared" si="47"/>
        <v>157.93716516536816</v>
      </c>
      <c r="H154" s="420">
        <f t="shared" si="48"/>
        <v>96.759764967773677</v>
      </c>
    </row>
    <row r="155" spans="1:8" x14ac:dyDescent="0.25">
      <c r="A155" s="11">
        <v>3431</v>
      </c>
      <c r="B155" s="11" t="s">
        <v>87</v>
      </c>
      <c r="C155" s="10">
        <v>2840.98</v>
      </c>
      <c r="D155" s="10">
        <v>2520</v>
      </c>
      <c r="E155" s="10">
        <v>2520</v>
      </c>
      <c r="F155" s="10">
        <v>2595.62</v>
      </c>
      <c r="G155" s="419">
        <f t="shared" si="47"/>
        <v>91.363543565952583</v>
      </c>
      <c r="H155" s="418">
        <f t="shared" si="48"/>
        <v>103.00079365079364</v>
      </c>
    </row>
    <row r="156" spans="1:8" x14ac:dyDescent="0.25">
      <c r="A156" s="11">
        <v>3432</v>
      </c>
      <c r="B156" s="11" t="s">
        <v>88</v>
      </c>
      <c r="C156" s="10">
        <v>0.01</v>
      </c>
      <c r="D156" s="10">
        <v>0</v>
      </c>
      <c r="E156" s="10">
        <v>0</v>
      </c>
      <c r="F156" s="10">
        <v>0</v>
      </c>
      <c r="G156" s="419">
        <f t="shared" si="47"/>
        <v>0</v>
      </c>
      <c r="H156" s="418"/>
    </row>
    <row r="157" spans="1:8" x14ac:dyDescent="0.25">
      <c r="A157" s="11">
        <v>3433</v>
      </c>
      <c r="B157" s="11" t="s">
        <v>89</v>
      </c>
      <c r="C157" s="10">
        <v>0.24</v>
      </c>
      <c r="D157" s="10">
        <v>46.55</v>
      </c>
      <c r="E157" s="10">
        <v>46.55</v>
      </c>
      <c r="F157" s="10">
        <v>46.55</v>
      </c>
      <c r="G157" s="419">
        <f t="shared" si="47"/>
        <v>19395.833333333336</v>
      </c>
      <c r="H157" s="418">
        <f t="shared" si="48"/>
        <v>100</v>
      </c>
    </row>
    <row r="158" spans="1:8" x14ac:dyDescent="0.25">
      <c r="A158" s="11">
        <v>3434</v>
      </c>
      <c r="B158" s="11" t="s">
        <v>90</v>
      </c>
      <c r="C158" s="10">
        <v>5442.71</v>
      </c>
      <c r="D158" s="10">
        <v>10955</v>
      </c>
      <c r="E158" s="10">
        <v>10955</v>
      </c>
      <c r="F158" s="10">
        <v>10441.25</v>
      </c>
      <c r="G158" s="419">
        <f t="shared" si="47"/>
        <v>191.83917570475003</v>
      </c>
      <c r="H158" s="418">
        <f t="shared" si="48"/>
        <v>95.310360565951626</v>
      </c>
    </row>
    <row r="159" spans="1:8" x14ac:dyDescent="0.25">
      <c r="A159" s="94">
        <v>35</v>
      </c>
      <c r="B159" s="94" t="s">
        <v>91</v>
      </c>
      <c r="C159" s="93">
        <f t="shared" ref="C159:F159" si="66">SUM(C160)</f>
        <v>3906.56</v>
      </c>
      <c r="D159" s="93">
        <f t="shared" si="66"/>
        <v>2950</v>
      </c>
      <c r="E159" s="93">
        <f t="shared" si="66"/>
        <v>2950</v>
      </c>
      <c r="F159" s="93">
        <f t="shared" si="66"/>
        <v>2903.27</v>
      </c>
      <c r="G159" s="417">
        <f t="shared" si="47"/>
        <v>74.317814138269995</v>
      </c>
      <c r="H159" s="415">
        <f t="shared" si="48"/>
        <v>98.415932203389829</v>
      </c>
    </row>
    <row r="160" spans="1:8" ht="20.25" x14ac:dyDescent="0.25">
      <c r="A160" s="90">
        <v>352</v>
      </c>
      <c r="B160" s="96" t="s">
        <v>92</v>
      </c>
      <c r="C160" s="91">
        <f t="shared" ref="C160:F160" si="67">SUM(C161)</f>
        <v>3906.56</v>
      </c>
      <c r="D160" s="91">
        <f t="shared" si="67"/>
        <v>2950</v>
      </c>
      <c r="E160" s="91">
        <f t="shared" si="67"/>
        <v>2950</v>
      </c>
      <c r="F160" s="91">
        <f t="shared" si="67"/>
        <v>2903.27</v>
      </c>
      <c r="G160" s="421">
        <f t="shared" si="47"/>
        <v>74.317814138269995</v>
      </c>
      <c r="H160" s="420">
        <f t="shared" si="48"/>
        <v>98.415932203389829</v>
      </c>
    </row>
    <row r="161" spans="1:8" ht="20.25" x14ac:dyDescent="0.25">
      <c r="A161" s="11">
        <v>3522</v>
      </c>
      <c r="B161" s="26" t="s">
        <v>93</v>
      </c>
      <c r="C161" s="10">
        <v>3906.56</v>
      </c>
      <c r="D161" s="10">
        <v>2950</v>
      </c>
      <c r="E161" s="10">
        <v>2950</v>
      </c>
      <c r="F161" s="10">
        <v>2903.27</v>
      </c>
      <c r="G161" s="419">
        <f t="shared" si="47"/>
        <v>74.317814138269995</v>
      </c>
      <c r="H161" s="418">
        <f t="shared" si="48"/>
        <v>98.415932203389829</v>
      </c>
    </row>
    <row r="162" spans="1:8" x14ac:dyDescent="0.25">
      <c r="A162" s="94">
        <v>36</v>
      </c>
      <c r="B162" s="94" t="s">
        <v>275</v>
      </c>
      <c r="C162" s="93">
        <f t="shared" ref="C162:F162" si="68">SUM(C163)</f>
        <v>27399.440000000002</v>
      </c>
      <c r="D162" s="93">
        <f t="shared" si="68"/>
        <v>49570.2</v>
      </c>
      <c r="E162" s="93">
        <f t="shared" si="68"/>
        <v>49570.2</v>
      </c>
      <c r="F162" s="93">
        <f t="shared" si="68"/>
        <v>49658.73</v>
      </c>
      <c r="G162" s="417">
        <f t="shared" si="47"/>
        <v>181.23994504997182</v>
      </c>
      <c r="H162" s="415">
        <f t="shared" si="48"/>
        <v>100.17859520437685</v>
      </c>
    </row>
    <row r="163" spans="1:8" x14ac:dyDescent="0.25">
      <c r="A163" s="90">
        <v>363</v>
      </c>
      <c r="B163" s="90" t="s">
        <v>94</v>
      </c>
      <c r="C163" s="91">
        <f t="shared" ref="C163:F163" si="69">SUM(C164:C165)</f>
        <v>27399.440000000002</v>
      </c>
      <c r="D163" s="91">
        <f t="shared" ref="D163" si="70">SUM(D164:D165)</f>
        <v>49570.2</v>
      </c>
      <c r="E163" s="91">
        <f t="shared" si="69"/>
        <v>49570.2</v>
      </c>
      <c r="F163" s="91">
        <f t="shared" si="69"/>
        <v>49658.73</v>
      </c>
      <c r="G163" s="421">
        <f t="shared" si="47"/>
        <v>181.23994504997182</v>
      </c>
      <c r="H163" s="420">
        <f t="shared" si="48"/>
        <v>100.17859520437685</v>
      </c>
    </row>
    <row r="164" spans="1:8" x14ac:dyDescent="0.25">
      <c r="A164" s="11">
        <v>3631</v>
      </c>
      <c r="B164" s="11" t="s">
        <v>95</v>
      </c>
      <c r="C164" s="10">
        <v>14593.11</v>
      </c>
      <c r="D164" s="10">
        <v>39605.199999999997</v>
      </c>
      <c r="E164" s="10">
        <v>39605.199999999997</v>
      </c>
      <c r="F164" s="10">
        <v>39698.800000000003</v>
      </c>
      <c r="G164" s="419">
        <f t="shared" si="47"/>
        <v>272.03796860299138</v>
      </c>
      <c r="H164" s="418">
        <f t="shared" si="48"/>
        <v>100.23633260278955</v>
      </c>
    </row>
    <row r="165" spans="1:8" x14ac:dyDescent="0.25">
      <c r="A165" s="11">
        <v>3632</v>
      </c>
      <c r="B165" s="11" t="s">
        <v>96</v>
      </c>
      <c r="C165" s="10">
        <v>12806.33</v>
      </c>
      <c r="D165" s="10">
        <v>9965</v>
      </c>
      <c r="E165" s="10">
        <v>9965</v>
      </c>
      <c r="F165" s="10">
        <v>9959.93</v>
      </c>
      <c r="G165" s="419">
        <f t="shared" si="47"/>
        <v>77.773491702931281</v>
      </c>
      <c r="H165" s="418">
        <f t="shared" si="48"/>
        <v>99.949121926743601</v>
      </c>
    </row>
    <row r="166" spans="1:8" x14ac:dyDescent="0.25">
      <c r="A166" s="94">
        <v>37</v>
      </c>
      <c r="B166" s="97" t="s">
        <v>249</v>
      </c>
      <c r="C166" s="93">
        <f t="shared" ref="C166:F166" si="71">SUM(C167)</f>
        <v>45541.59</v>
      </c>
      <c r="D166" s="93">
        <f t="shared" si="71"/>
        <v>54100.759999999995</v>
      </c>
      <c r="E166" s="93">
        <f t="shared" si="71"/>
        <v>54100.759999999995</v>
      </c>
      <c r="F166" s="93">
        <f t="shared" si="71"/>
        <v>57034.54</v>
      </c>
      <c r="G166" s="417">
        <f t="shared" si="47"/>
        <v>125.23616325209552</v>
      </c>
      <c r="H166" s="415">
        <f t="shared" si="48"/>
        <v>105.42280736906471</v>
      </c>
    </row>
    <row r="167" spans="1:8" ht="20.25" x14ac:dyDescent="0.25">
      <c r="A167" s="90">
        <v>372</v>
      </c>
      <c r="B167" s="96" t="s">
        <v>97</v>
      </c>
      <c r="C167" s="91">
        <f t="shared" ref="C167:F167" si="72">SUM(C168:C169)</f>
        <v>45541.59</v>
      </c>
      <c r="D167" s="91">
        <f t="shared" ref="D167" si="73">SUM(D168:D169)</f>
        <v>54100.759999999995</v>
      </c>
      <c r="E167" s="91">
        <f t="shared" si="72"/>
        <v>54100.759999999995</v>
      </c>
      <c r="F167" s="91">
        <f t="shared" si="72"/>
        <v>57034.54</v>
      </c>
      <c r="G167" s="421">
        <f t="shared" si="47"/>
        <v>125.23616325209552</v>
      </c>
      <c r="H167" s="420">
        <f t="shared" si="48"/>
        <v>105.42280736906471</v>
      </c>
    </row>
    <row r="168" spans="1:8" x14ac:dyDescent="0.25">
      <c r="A168" s="11">
        <v>3721</v>
      </c>
      <c r="B168" s="11" t="s">
        <v>98</v>
      </c>
      <c r="C168" s="10">
        <v>34277.599999999999</v>
      </c>
      <c r="D168" s="10">
        <v>42282.1</v>
      </c>
      <c r="E168" s="10">
        <v>42282.1</v>
      </c>
      <c r="F168" s="10">
        <v>45075.1</v>
      </c>
      <c r="G168" s="419">
        <f t="shared" si="47"/>
        <v>131.50016337199804</v>
      </c>
      <c r="H168" s="418">
        <f t="shared" si="48"/>
        <v>106.60563217058755</v>
      </c>
    </row>
    <row r="169" spans="1:8" x14ac:dyDescent="0.25">
      <c r="A169" s="11">
        <v>3722</v>
      </c>
      <c r="B169" s="11" t="s">
        <v>99</v>
      </c>
      <c r="C169" s="10">
        <v>11263.99</v>
      </c>
      <c r="D169" s="10">
        <v>11818.66</v>
      </c>
      <c r="E169" s="10">
        <v>11818.66</v>
      </c>
      <c r="F169" s="10">
        <v>11959.44</v>
      </c>
      <c r="G169" s="419">
        <f t="shared" si="47"/>
        <v>106.17409994149499</v>
      </c>
      <c r="H169" s="418">
        <f t="shared" si="48"/>
        <v>101.19116718815839</v>
      </c>
    </row>
    <row r="170" spans="1:8" x14ac:dyDescent="0.25">
      <c r="A170" s="94">
        <v>38</v>
      </c>
      <c r="B170" s="94" t="s">
        <v>100</v>
      </c>
      <c r="C170" s="93">
        <f>SUM(C171)</f>
        <v>214604.62</v>
      </c>
      <c r="D170" s="93">
        <f t="shared" ref="D170:F170" si="74">SUM(D171)</f>
        <v>269577.13</v>
      </c>
      <c r="E170" s="93">
        <f t="shared" si="74"/>
        <v>269577.13</v>
      </c>
      <c r="F170" s="93">
        <f t="shared" si="74"/>
        <v>265850.38</v>
      </c>
      <c r="G170" s="417">
        <f t="shared" si="47"/>
        <v>123.87915041158016</v>
      </c>
      <c r="H170" s="415">
        <f t="shared" si="48"/>
        <v>98.61755706057113</v>
      </c>
    </row>
    <row r="171" spans="1:8" x14ac:dyDescent="0.25">
      <c r="A171" s="90">
        <v>381</v>
      </c>
      <c r="B171" s="90" t="s">
        <v>42</v>
      </c>
      <c r="C171" s="91">
        <f t="shared" ref="C171:F171" si="75">SUM(C172)</f>
        <v>214604.62</v>
      </c>
      <c r="D171" s="91">
        <f t="shared" si="75"/>
        <v>269577.13</v>
      </c>
      <c r="E171" s="91">
        <f t="shared" si="75"/>
        <v>269577.13</v>
      </c>
      <c r="F171" s="91">
        <f t="shared" si="75"/>
        <v>265850.38</v>
      </c>
      <c r="G171" s="421">
        <f t="shared" si="47"/>
        <v>123.87915041158016</v>
      </c>
      <c r="H171" s="420">
        <f t="shared" si="48"/>
        <v>98.61755706057113</v>
      </c>
    </row>
    <row r="172" spans="1:8" x14ac:dyDescent="0.25">
      <c r="A172" s="11">
        <v>3811</v>
      </c>
      <c r="B172" s="11" t="s">
        <v>101</v>
      </c>
      <c r="C172" s="10">
        <v>214604.62</v>
      </c>
      <c r="D172" s="10">
        <v>269577.13</v>
      </c>
      <c r="E172" s="10">
        <v>269577.13</v>
      </c>
      <c r="F172" s="10">
        <v>265850.38</v>
      </c>
      <c r="G172" s="419">
        <f t="shared" si="47"/>
        <v>123.87915041158016</v>
      </c>
      <c r="H172" s="418">
        <f t="shared" si="48"/>
        <v>98.61755706057113</v>
      </c>
    </row>
    <row r="173" spans="1:8" x14ac:dyDescent="0.25">
      <c r="A173" s="89">
        <v>4</v>
      </c>
      <c r="B173" s="89" t="s">
        <v>276</v>
      </c>
      <c r="C173" s="88">
        <f>SUM(C174,C177,C192)</f>
        <v>521156.19999999995</v>
      </c>
      <c r="D173" s="88">
        <f>SUM(D174,D177,D192)</f>
        <v>703281.49</v>
      </c>
      <c r="E173" s="88">
        <f>SUM(E174,E177,E192)</f>
        <v>703281.49</v>
      </c>
      <c r="F173" s="88">
        <f>SUM(F174,F177,F192)</f>
        <v>667450.59</v>
      </c>
      <c r="G173" s="414">
        <f t="shared" si="47"/>
        <v>128.07112147951037</v>
      </c>
      <c r="H173" s="262">
        <f t="shared" si="48"/>
        <v>94.905183698208802</v>
      </c>
    </row>
    <row r="174" spans="1:8" x14ac:dyDescent="0.25">
      <c r="A174" s="94">
        <v>41</v>
      </c>
      <c r="B174" s="94" t="s">
        <v>250</v>
      </c>
      <c r="C174" s="93">
        <f t="shared" ref="C174:F174" si="76">SUM(C175)</f>
        <v>0</v>
      </c>
      <c r="D174" s="93">
        <f t="shared" si="76"/>
        <v>2231.25</v>
      </c>
      <c r="E174" s="93">
        <f t="shared" si="76"/>
        <v>2231.25</v>
      </c>
      <c r="F174" s="93">
        <f t="shared" si="76"/>
        <v>1231.25</v>
      </c>
      <c r="G174" s="417"/>
      <c r="H174" s="415">
        <f t="shared" si="48"/>
        <v>55.182072829131656</v>
      </c>
    </row>
    <row r="175" spans="1:8" x14ac:dyDescent="0.25">
      <c r="A175" s="90">
        <v>411</v>
      </c>
      <c r="B175" s="90" t="s">
        <v>102</v>
      </c>
      <c r="C175" s="91">
        <f t="shared" ref="C175:F175" si="77">SUM(C176)</f>
        <v>0</v>
      </c>
      <c r="D175" s="91">
        <f t="shared" si="77"/>
        <v>2231.25</v>
      </c>
      <c r="E175" s="91">
        <f t="shared" si="77"/>
        <v>2231.25</v>
      </c>
      <c r="F175" s="91">
        <f t="shared" si="77"/>
        <v>1231.25</v>
      </c>
      <c r="G175" s="421"/>
      <c r="H175" s="420">
        <f t="shared" si="48"/>
        <v>55.182072829131656</v>
      </c>
    </row>
    <row r="176" spans="1:8" x14ac:dyDescent="0.25">
      <c r="A176" s="11">
        <v>4111</v>
      </c>
      <c r="B176" s="11" t="s">
        <v>46</v>
      </c>
      <c r="C176" s="10">
        <v>0</v>
      </c>
      <c r="D176" s="10">
        <v>2231.25</v>
      </c>
      <c r="E176" s="10">
        <v>2231.25</v>
      </c>
      <c r="F176" s="10">
        <v>1231.25</v>
      </c>
      <c r="G176" s="419"/>
      <c r="H176" s="418">
        <f t="shared" si="48"/>
        <v>55.182072829131656</v>
      </c>
    </row>
    <row r="177" spans="1:8" x14ac:dyDescent="0.25">
      <c r="A177" s="94">
        <v>42</v>
      </c>
      <c r="B177" s="94" t="s">
        <v>251</v>
      </c>
      <c r="C177" s="93">
        <f>SUM(C178,C182,C187,C189)</f>
        <v>330581.63999999996</v>
      </c>
      <c r="D177" s="93">
        <f t="shared" ref="D177" si="78">SUM(D178,D182,D187,D189)</f>
        <v>484481.24</v>
      </c>
      <c r="E177" s="93">
        <f t="shared" ref="E177:F177" si="79">SUM(E178,E182,E187,E189)</f>
        <v>484481.24</v>
      </c>
      <c r="F177" s="93">
        <f t="shared" si="79"/>
        <v>454757.94999999995</v>
      </c>
      <c r="G177" s="417">
        <f t="shared" si="47"/>
        <v>137.56297839166146</v>
      </c>
      <c r="H177" s="415">
        <f t="shared" si="48"/>
        <v>93.864924470553277</v>
      </c>
    </row>
    <row r="178" spans="1:8" x14ac:dyDescent="0.25">
      <c r="A178" s="90">
        <v>421</v>
      </c>
      <c r="B178" s="90" t="s">
        <v>103</v>
      </c>
      <c r="C178" s="91">
        <f t="shared" ref="C178:F178" si="80">SUM(C179:C181)</f>
        <v>275999.89999999997</v>
      </c>
      <c r="D178" s="91">
        <f t="shared" ref="D178" si="81">SUM(D179:D181)</f>
        <v>358257.66</v>
      </c>
      <c r="E178" s="91">
        <f t="shared" si="80"/>
        <v>358257.66</v>
      </c>
      <c r="F178" s="91">
        <f t="shared" si="80"/>
        <v>328222.94999999995</v>
      </c>
      <c r="G178" s="421">
        <f t="shared" si="47"/>
        <v>118.92140178311659</v>
      </c>
      <c r="H178" s="420">
        <f t="shared" si="48"/>
        <v>91.616450015332532</v>
      </c>
    </row>
    <row r="179" spans="1:8" x14ac:dyDescent="0.25">
      <c r="A179" s="11">
        <v>4212</v>
      </c>
      <c r="B179" s="11" t="s">
        <v>104</v>
      </c>
      <c r="C179" s="10">
        <v>137318.16</v>
      </c>
      <c r="D179" s="10">
        <v>29505</v>
      </c>
      <c r="E179" s="10">
        <v>29505</v>
      </c>
      <c r="F179" s="10">
        <v>38320.53</v>
      </c>
      <c r="G179" s="419">
        <f t="shared" ref="G179:G194" si="82">F179/C179*100</f>
        <v>27.906381792473766</v>
      </c>
      <c r="H179" s="418">
        <f t="shared" ref="H179:H194" si="83">F179/E179*100</f>
        <v>129.8780884595831</v>
      </c>
    </row>
    <row r="180" spans="1:8" x14ac:dyDescent="0.25">
      <c r="A180" s="11">
        <v>4213</v>
      </c>
      <c r="B180" s="11" t="s">
        <v>105</v>
      </c>
      <c r="C180" s="10">
        <v>125404.14</v>
      </c>
      <c r="D180" s="10">
        <v>188716.55</v>
      </c>
      <c r="E180" s="10">
        <v>188716.55</v>
      </c>
      <c r="F180" s="10">
        <v>144210.29999999999</v>
      </c>
      <c r="G180" s="419">
        <f t="shared" si="82"/>
        <v>114.99644270117398</v>
      </c>
      <c r="H180" s="418">
        <f t="shared" si="83"/>
        <v>76.416350341292272</v>
      </c>
    </row>
    <row r="181" spans="1:8" x14ac:dyDescent="0.25">
      <c r="A181" s="11">
        <v>4214</v>
      </c>
      <c r="B181" s="11" t="s">
        <v>106</v>
      </c>
      <c r="C181" s="10">
        <v>13277.6</v>
      </c>
      <c r="D181" s="10">
        <v>140036.10999999999</v>
      </c>
      <c r="E181" s="10">
        <v>140036.10999999999</v>
      </c>
      <c r="F181" s="10">
        <v>145692.12</v>
      </c>
      <c r="G181" s="419">
        <f t="shared" si="82"/>
        <v>1097.277520033741</v>
      </c>
      <c r="H181" s="418">
        <f t="shared" si="83"/>
        <v>104.03896537828707</v>
      </c>
    </row>
    <row r="182" spans="1:8" x14ac:dyDescent="0.25">
      <c r="A182" s="90">
        <v>422</v>
      </c>
      <c r="B182" s="90" t="s">
        <v>107</v>
      </c>
      <c r="C182" s="91">
        <f t="shared" ref="C182:F182" si="84">SUM(C183:C186)</f>
        <v>11830.61</v>
      </c>
      <c r="D182" s="91">
        <f t="shared" ref="D182" si="85">SUM(D183:D186)</f>
        <v>20536.25</v>
      </c>
      <c r="E182" s="91">
        <f t="shared" si="84"/>
        <v>20536.25</v>
      </c>
      <c r="F182" s="91">
        <f t="shared" si="84"/>
        <v>22449.11</v>
      </c>
      <c r="G182" s="421">
        <f t="shared" si="82"/>
        <v>189.75445898394082</v>
      </c>
      <c r="H182" s="420">
        <f t="shared" si="83"/>
        <v>109.31455353338609</v>
      </c>
    </row>
    <row r="183" spans="1:8" x14ac:dyDescent="0.25">
      <c r="A183" s="11">
        <v>4221</v>
      </c>
      <c r="B183" s="11" t="s">
        <v>108</v>
      </c>
      <c r="C183" s="10">
        <v>422.35</v>
      </c>
      <c r="D183" s="10">
        <v>225</v>
      </c>
      <c r="E183" s="10">
        <v>225</v>
      </c>
      <c r="F183" s="10">
        <v>1178.83</v>
      </c>
      <c r="G183" s="419">
        <f t="shared" si="82"/>
        <v>279.11211080857106</v>
      </c>
      <c r="H183" s="418">
        <f t="shared" si="83"/>
        <v>523.92444444444436</v>
      </c>
    </row>
    <row r="184" spans="1:8" x14ac:dyDescent="0.25">
      <c r="A184" s="11">
        <v>4222</v>
      </c>
      <c r="B184" s="11" t="s">
        <v>109</v>
      </c>
      <c r="C184" s="10">
        <v>31</v>
      </c>
      <c r="D184" s="10">
        <v>365</v>
      </c>
      <c r="E184" s="10">
        <v>365</v>
      </c>
      <c r="F184" s="10">
        <v>365</v>
      </c>
      <c r="G184" s="419">
        <f t="shared" si="82"/>
        <v>1177.4193548387095</v>
      </c>
      <c r="H184" s="418">
        <f t="shared" si="83"/>
        <v>100</v>
      </c>
    </row>
    <row r="185" spans="1:8" x14ac:dyDescent="0.25">
      <c r="A185" s="11">
        <v>4223</v>
      </c>
      <c r="B185" s="11" t="s">
        <v>110</v>
      </c>
      <c r="C185" s="10">
        <v>740</v>
      </c>
      <c r="D185" s="10">
        <v>0</v>
      </c>
      <c r="E185" s="10">
        <v>0</v>
      </c>
      <c r="F185" s="10">
        <v>1194.4000000000001</v>
      </c>
      <c r="G185" s="419">
        <f t="shared" si="82"/>
        <v>161.40540540540542</v>
      </c>
      <c r="H185" s="418"/>
    </row>
    <row r="186" spans="1:8" x14ac:dyDescent="0.25">
      <c r="A186" s="11">
        <v>4227</v>
      </c>
      <c r="B186" s="11" t="s">
        <v>111</v>
      </c>
      <c r="C186" s="10">
        <v>10637.26</v>
      </c>
      <c r="D186" s="10">
        <v>19946.25</v>
      </c>
      <c r="E186" s="10">
        <v>19946.25</v>
      </c>
      <c r="F186" s="10">
        <v>19710.88</v>
      </c>
      <c r="G186" s="419">
        <f t="shared" si="82"/>
        <v>185.30034990213647</v>
      </c>
      <c r="H186" s="418">
        <f t="shared" si="83"/>
        <v>98.819978692736726</v>
      </c>
    </row>
    <row r="187" spans="1:8" ht="20.25" x14ac:dyDescent="0.25">
      <c r="A187" s="90">
        <v>424</v>
      </c>
      <c r="B187" s="96" t="s">
        <v>112</v>
      </c>
      <c r="C187" s="91">
        <f t="shared" ref="C187:F187" si="86">SUM(C188)</f>
        <v>8004.4</v>
      </c>
      <c r="D187" s="91">
        <f t="shared" si="86"/>
        <v>6460</v>
      </c>
      <c r="E187" s="91">
        <f t="shared" si="86"/>
        <v>6460</v>
      </c>
      <c r="F187" s="91">
        <f t="shared" si="86"/>
        <v>12983.56</v>
      </c>
      <c r="G187" s="421">
        <f t="shared" si="82"/>
        <v>162.20528709209933</v>
      </c>
      <c r="H187" s="420">
        <f t="shared" si="83"/>
        <v>200.98390092879254</v>
      </c>
    </row>
    <row r="188" spans="1:8" x14ac:dyDescent="0.25">
      <c r="A188" s="11">
        <v>4241</v>
      </c>
      <c r="B188" s="11" t="s">
        <v>113</v>
      </c>
      <c r="C188" s="10">
        <v>8004.4</v>
      </c>
      <c r="D188" s="10">
        <v>6460</v>
      </c>
      <c r="E188" s="10">
        <v>6460</v>
      </c>
      <c r="F188" s="10">
        <v>12983.56</v>
      </c>
      <c r="G188" s="419">
        <f t="shared" si="82"/>
        <v>162.20528709209933</v>
      </c>
      <c r="H188" s="418">
        <f t="shared" si="83"/>
        <v>200.98390092879254</v>
      </c>
    </row>
    <row r="189" spans="1:8" x14ac:dyDescent="0.25">
      <c r="A189" s="90">
        <v>426</v>
      </c>
      <c r="B189" s="90" t="s">
        <v>114</v>
      </c>
      <c r="C189" s="91">
        <f t="shared" ref="C189:F189" si="87">SUM(C190:C191)</f>
        <v>34746.730000000003</v>
      </c>
      <c r="D189" s="91">
        <f t="shared" ref="D189" si="88">SUM(D190:D191)</f>
        <v>99227.33</v>
      </c>
      <c r="E189" s="91">
        <f t="shared" si="87"/>
        <v>99227.33</v>
      </c>
      <c r="F189" s="91">
        <f t="shared" si="87"/>
        <v>91102.33</v>
      </c>
      <c r="G189" s="421">
        <f t="shared" si="82"/>
        <v>262.1896506520182</v>
      </c>
      <c r="H189" s="420">
        <f t="shared" si="83"/>
        <v>91.811731707383444</v>
      </c>
    </row>
    <row r="190" spans="1:8" x14ac:dyDescent="0.25">
      <c r="A190" s="11">
        <v>4262</v>
      </c>
      <c r="B190" s="11" t="s">
        <v>115</v>
      </c>
      <c r="C190" s="10">
        <v>0</v>
      </c>
      <c r="D190" s="10">
        <v>0</v>
      </c>
      <c r="E190" s="10">
        <v>0</v>
      </c>
      <c r="F190" s="10">
        <v>5000</v>
      </c>
      <c r="G190" s="419"/>
      <c r="H190" s="418"/>
    </row>
    <row r="191" spans="1:8" x14ac:dyDescent="0.25">
      <c r="A191" s="11">
        <v>4263</v>
      </c>
      <c r="B191" s="11" t="s">
        <v>116</v>
      </c>
      <c r="C191" s="10">
        <v>34746.730000000003</v>
      </c>
      <c r="D191" s="10">
        <v>99227.33</v>
      </c>
      <c r="E191" s="10">
        <v>99227.33</v>
      </c>
      <c r="F191" s="10">
        <v>86102.33</v>
      </c>
      <c r="G191" s="419">
        <f t="shared" si="82"/>
        <v>247.79980734877785</v>
      </c>
      <c r="H191" s="418">
        <f t="shared" si="83"/>
        <v>86.772797373465565</v>
      </c>
    </row>
    <row r="192" spans="1:8" x14ac:dyDescent="0.25">
      <c r="A192" s="94">
        <v>45</v>
      </c>
      <c r="B192" s="94" t="s">
        <v>252</v>
      </c>
      <c r="C192" s="93">
        <f t="shared" ref="C192:F192" si="89">SUM(C193)</f>
        <v>190574.56</v>
      </c>
      <c r="D192" s="93">
        <f t="shared" si="89"/>
        <v>216569</v>
      </c>
      <c r="E192" s="93">
        <f t="shared" si="89"/>
        <v>216569</v>
      </c>
      <c r="F192" s="93">
        <f t="shared" si="89"/>
        <v>211461.39</v>
      </c>
      <c r="G192" s="417">
        <f t="shared" si="82"/>
        <v>110.95992560602004</v>
      </c>
      <c r="H192" s="415">
        <f t="shared" si="83"/>
        <v>97.641578434586677</v>
      </c>
    </row>
    <row r="193" spans="1:11" x14ac:dyDescent="0.25">
      <c r="A193" s="90">
        <v>451</v>
      </c>
      <c r="B193" s="90" t="s">
        <v>391</v>
      </c>
      <c r="C193" s="91">
        <f t="shared" ref="C193:F193" si="90">SUM(C194)</f>
        <v>190574.56</v>
      </c>
      <c r="D193" s="91">
        <f t="shared" si="90"/>
        <v>216569</v>
      </c>
      <c r="E193" s="91">
        <f t="shared" si="90"/>
        <v>216569</v>
      </c>
      <c r="F193" s="91">
        <f t="shared" si="90"/>
        <v>211461.39</v>
      </c>
      <c r="G193" s="421">
        <f t="shared" si="82"/>
        <v>110.95992560602004</v>
      </c>
      <c r="H193" s="420">
        <f t="shared" si="83"/>
        <v>97.641578434586677</v>
      </c>
    </row>
    <row r="194" spans="1:11" x14ac:dyDescent="0.25">
      <c r="A194" s="11">
        <v>4511</v>
      </c>
      <c r="B194" s="11" t="s">
        <v>391</v>
      </c>
      <c r="C194" s="10">
        <v>190574.56</v>
      </c>
      <c r="D194" s="10">
        <v>216569</v>
      </c>
      <c r="E194" s="10">
        <v>216569</v>
      </c>
      <c r="F194" s="10">
        <v>211461.39</v>
      </c>
      <c r="G194" s="419">
        <f t="shared" si="82"/>
        <v>110.95992560602004</v>
      </c>
      <c r="H194" s="418">
        <f t="shared" si="83"/>
        <v>97.641578434586677</v>
      </c>
    </row>
    <row r="195" spans="1:11" ht="22.5" customHeight="1" x14ac:dyDescent="0.25">
      <c r="A195" s="159"/>
      <c r="B195" s="250" t="s">
        <v>3</v>
      </c>
      <c r="C195" s="251">
        <f>SUM(C114,C173)</f>
        <v>1773756.25</v>
      </c>
      <c r="D195" s="251">
        <f>SUM(D114,D173)</f>
        <v>2158265.84</v>
      </c>
      <c r="E195" s="251">
        <f>SUM(E114,E173)</f>
        <v>2158265.84</v>
      </c>
      <c r="F195" s="251">
        <f>SUM(F114,F173)</f>
        <v>2145612.77</v>
      </c>
      <c r="G195" s="270"/>
      <c r="H195" s="272"/>
    </row>
    <row r="196" spans="1:11" ht="30" customHeight="1" x14ac:dyDescent="0.25">
      <c r="A196" s="475"/>
      <c r="B196" s="475"/>
      <c r="C196" s="475"/>
      <c r="D196" s="475"/>
      <c r="E196" s="475"/>
      <c r="F196" s="475"/>
      <c r="G196" s="475"/>
      <c r="H196" s="475"/>
    </row>
    <row r="197" spans="1:11" ht="30" customHeight="1" x14ac:dyDescent="0.25">
      <c r="A197" s="457" t="s">
        <v>318</v>
      </c>
      <c r="B197" s="457"/>
      <c r="C197" s="457"/>
      <c r="D197" s="457"/>
      <c r="E197" s="457"/>
      <c r="F197" s="457"/>
      <c r="G197" s="457"/>
      <c r="H197" s="457"/>
    </row>
    <row r="198" spans="1:11" ht="24.95" customHeight="1" x14ac:dyDescent="0.25">
      <c r="A198" s="467" t="s">
        <v>320</v>
      </c>
      <c r="B198" s="468"/>
      <c r="C198" s="114"/>
      <c r="D198" s="114"/>
      <c r="E198" s="114"/>
      <c r="F198" s="114"/>
      <c r="G198" s="115"/>
      <c r="H198" s="115"/>
    </row>
    <row r="199" spans="1:11" ht="24.95" customHeight="1" x14ac:dyDescent="0.25">
      <c r="A199" s="186" t="s">
        <v>245</v>
      </c>
      <c r="B199" s="186" t="s">
        <v>319</v>
      </c>
      <c r="C199" s="84" t="s">
        <v>384</v>
      </c>
      <c r="D199" s="84" t="s">
        <v>396</v>
      </c>
      <c r="E199" s="84" t="s">
        <v>394</v>
      </c>
      <c r="F199" s="84" t="s">
        <v>395</v>
      </c>
      <c r="G199" s="204" t="s">
        <v>304</v>
      </c>
      <c r="H199" s="204" t="s">
        <v>305</v>
      </c>
    </row>
    <row r="200" spans="1:11" ht="15" customHeight="1" x14ac:dyDescent="0.25">
      <c r="A200" s="66">
        <v>1</v>
      </c>
      <c r="B200" s="66" t="s">
        <v>246</v>
      </c>
      <c r="C200" s="67">
        <v>1013119.04</v>
      </c>
      <c r="D200" s="67">
        <v>1349034.79</v>
      </c>
      <c r="E200" s="67">
        <v>1349034.79</v>
      </c>
      <c r="F200" s="67">
        <v>1365057.26</v>
      </c>
      <c r="G200" s="271"/>
      <c r="H200" s="268"/>
      <c r="I200" s="53"/>
      <c r="J200" s="53"/>
      <c r="K200" s="53"/>
    </row>
    <row r="201" spans="1:11" ht="15" customHeight="1" x14ac:dyDescent="0.25">
      <c r="A201" s="66">
        <v>3</v>
      </c>
      <c r="B201" s="66" t="s">
        <v>247</v>
      </c>
      <c r="C201" s="67">
        <v>114133.07</v>
      </c>
      <c r="D201" s="67">
        <v>142343.69</v>
      </c>
      <c r="E201" s="67">
        <v>142343.69</v>
      </c>
      <c r="F201" s="67">
        <v>159520.75</v>
      </c>
      <c r="G201" s="271"/>
      <c r="H201" s="268"/>
      <c r="I201" s="53"/>
      <c r="J201" s="53"/>
      <c r="K201" s="53"/>
    </row>
    <row r="202" spans="1:11" ht="15" customHeight="1" x14ac:dyDescent="0.25">
      <c r="A202" s="66">
        <v>4</v>
      </c>
      <c r="B202" s="66" t="s">
        <v>244</v>
      </c>
      <c r="C202" s="67">
        <v>516267.81</v>
      </c>
      <c r="D202" s="67">
        <v>476680.83</v>
      </c>
      <c r="E202" s="67">
        <v>476680.83</v>
      </c>
      <c r="F202" s="67">
        <v>503436.65</v>
      </c>
      <c r="G202" s="271"/>
      <c r="H202" s="268"/>
    </row>
    <row r="203" spans="1:11" ht="15" customHeight="1" x14ac:dyDescent="0.25">
      <c r="A203" s="66">
        <v>5</v>
      </c>
      <c r="B203" s="66" t="s">
        <v>248</v>
      </c>
      <c r="C203" s="67">
        <v>306039.88</v>
      </c>
      <c r="D203" s="67">
        <v>306023.96999999997</v>
      </c>
      <c r="E203" s="67">
        <v>306023.96999999997</v>
      </c>
      <c r="F203" s="67">
        <v>306517.96999999997</v>
      </c>
      <c r="G203" s="271"/>
      <c r="H203" s="268"/>
    </row>
    <row r="204" spans="1:11" ht="15" customHeight="1" x14ac:dyDescent="0.25">
      <c r="A204" s="66">
        <v>6</v>
      </c>
      <c r="B204" s="66" t="s">
        <v>321</v>
      </c>
      <c r="C204" s="67">
        <v>1640.59</v>
      </c>
      <c r="D204" s="67">
        <v>42092.93</v>
      </c>
      <c r="E204" s="67">
        <v>42092.93</v>
      </c>
      <c r="F204" s="67">
        <v>41992.93</v>
      </c>
      <c r="G204" s="271"/>
      <c r="H204" s="268"/>
    </row>
    <row r="205" spans="1:11" ht="15" customHeight="1" x14ac:dyDescent="0.25">
      <c r="A205" s="66">
        <v>7</v>
      </c>
      <c r="B205" s="66" t="s">
        <v>27</v>
      </c>
      <c r="C205" s="67">
        <v>103169.06</v>
      </c>
      <c r="D205" s="128">
        <v>11288.72</v>
      </c>
      <c r="E205" s="128">
        <v>11288.72</v>
      </c>
      <c r="F205" s="67">
        <v>11288.72</v>
      </c>
      <c r="G205" s="271"/>
      <c r="H205" s="268"/>
    </row>
    <row r="206" spans="1:11" ht="24.95" customHeight="1" x14ac:dyDescent="0.25">
      <c r="A206" s="47"/>
      <c r="B206" s="253" t="s">
        <v>322</v>
      </c>
      <c r="C206" s="249">
        <f t="shared" ref="C206" si="91">SUM(C200:C205)</f>
        <v>2054369.4500000004</v>
      </c>
      <c r="D206" s="249">
        <f>SUM(D200:D205)</f>
        <v>2327464.9300000006</v>
      </c>
      <c r="E206" s="249">
        <f>SUM(E200:E205)</f>
        <v>2327464.9300000006</v>
      </c>
      <c r="F206" s="249">
        <f>SUM(F200:F205)</f>
        <v>2387814.2800000003</v>
      </c>
      <c r="G206" s="263"/>
      <c r="H206" s="266"/>
    </row>
    <row r="207" spans="1:11" ht="24.95" customHeight="1" x14ac:dyDescent="0.25">
      <c r="A207" s="450"/>
      <c r="B207" s="451"/>
      <c r="C207" s="451"/>
      <c r="D207" s="451"/>
      <c r="E207" s="451"/>
      <c r="F207" s="451"/>
      <c r="G207" s="451"/>
      <c r="H207" s="452"/>
    </row>
    <row r="208" spans="1:11" ht="24.95" customHeight="1" x14ac:dyDescent="0.25">
      <c r="A208" s="469" t="s">
        <v>323</v>
      </c>
      <c r="B208" s="470"/>
      <c r="C208" s="163"/>
      <c r="D208" s="163"/>
      <c r="E208" s="163"/>
      <c r="F208" s="163"/>
      <c r="G208" s="163"/>
      <c r="H208" s="164"/>
    </row>
    <row r="209" spans="1:17" ht="24.95" customHeight="1" x14ac:dyDescent="0.25">
      <c r="A209" s="186" t="s">
        <v>245</v>
      </c>
      <c r="B209" s="186" t="s">
        <v>319</v>
      </c>
      <c r="C209" s="84" t="s">
        <v>384</v>
      </c>
      <c r="D209" s="84" t="s">
        <v>396</v>
      </c>
      <c r="E209" s="84" t="s">
        <v>394</v>
      </c>
      <c r="F209" s="84" t="s">
        <v>395</v>
      </c>
      <c r="G209" s="204" t="s">
        <v>304</v>
      </c>
      <c r="H209" s="204" t="s">
        <v>305</v>
      </c>
      <c r="J209" s="261"/>
    </row>
    <row r="210" spans="1:17" ht="15" customHeight="1" x14ac:dyDescent="0.25">
      <c r="A210" s="66">
        <v>1</v>
      </c>
      <c r="B210" s="66" t="s">
        <v>324</v>
      </c>
      <c r="C210" s="67">
        <v>815861.23</v>
      </c>
      <c r="D210" s="67">
        <v>1224524.97</v>
      </c>
      <c r="E210" s="67">
        <v>1224524.97</v>
      </c>
      <c r="F210" s="67">
        <v>1232898.99</v>
      </c>
      <c r="G210" s="268"/>
      <c r="H210" s="268"/>
      <c r="K210" s="141"/>
      <c r="L210" s="116"/>
      <c r="M210" s="142"/>
      <c r="N210" s="116"/>
      <c r="O210" s="143"/>
      <c r="P210" s="116"/>
      <c r="Q210" s="143"/>
    </row>
    <row r="211" spans="1:17" ht="15" customHeight="1" x14ac:dyDescent="0.25">
      <c r="A211" s="66">
        <v>3</v>
      </c>
      <c r="B211" s="66" t="s">
        <v>326</v>
      </c>
      <c r="C211" s="67">
        <v>76386.89</v>
      </c>
      <c r="D211" s="67">
        <v>140877.95000000001</v>
      </c>
      <c r="E211" s="67">
        <v>140877.95000000001</v>
      </c>
      <c r="F211" s="67">
        <v>144923.01</v>
      </c>
      <c r="G211" s="268"/>
      <c r="H211" s="268"/>
      <c r="K211" s="141"/>
      <c r="L211" s="116"/>
      <c r="M211" s="142"/>
      <c r="N211" s="116"/>
      <c r="O211" s="142"/>
      <c r="P211" s="116"/>
      <c r="Q211" s="142"/>
    </row>
    <row r="212" spans="1:17" ht="15" customHeight="1" x14ac:dyDescent="0.25">
      <c r="A212" s="66">
        <v>4</v>
      </c>
      <c r="B212" s="66" t="s">
        <v>327</v>
      </c>
      <c r="C212" s="67">
        <v>515135.81</v>
      </c>
      <c r="D212" s="67">
        <v>432873.9</v>
      </c>
      <c r="E212" s="67">
        <v>432873.9</v>
      </c>
      <c r="F212" s="67">
        <v>414329.76</v>
      </c>
      <c r="G212" s="268"/>
      <c r="H212" s="268"/>
      <c r="K212" s="141"/>
      <c r="L212" s="116"/>
      <c r="M212" s="142"/>
      <c r="N212" s="116"/>
      <c r="O212" s="142"/>
      <c r="P212" s="116"/>
      <c r="Q212" s="142"/>
    </row>
    <row r="213" spans="1:17" ht="15" customHeight="1" x14ac:dyDescent="0.25">
      <c r="A213" s="66">
        <v>5</v>
      </c>
      <c r="B213" s="66" t="s">
        <v>325</v>
      </c>
      <c r="C213" s="67">
        <v>290061.18</v>
      </c>
      <c r="D213" s="67">
        <v>306606.77</v>
      </c>
      <c r="E213" s="67">
        <v>306606.77</v>
      </c>
      <c r="F213" s="67">
        <v>302536.83</v>
      </c>
      <c r="G213" s="268"/>
      <c r="H213" s="268"/>
      <c r="K213" s="142"/>
      <c r="L213" s="116"/>
      <c r="M213" s="142"/>
      <c r="N213" s="116"/>
      <c r="O213" s="143"/>
      <c r="P213" s="116"/>
      <c r="Q213" s="143"/>
    </row>
    <row r="214" spans="1:17" ht="15" customHeight="1" x14ac:dyDescent="0.25">
      <c r="A214" s="66">
        <v>6</v>
      </c>
      <c r="B214" s="66" t="s">
        <v>328</v>
      </c>
      <c r="C214" s="67">
        <v>1640.59</v>
      </c>
      <c r="D214" s="67">
        <v>42093</v>
      </c>
      <c r="E214" s="67">
        <v>42093</v>
      </c>
      <c r="F214" s="67">
        <v>41992.93</v>
      </c>
      <c r="G214" s="268"/>
      <c r="H214" s="268"/>
      <c r="K214" s="143"/>
      <c r="L214" s="116"/>
      <c r="M214" s="116"/>
      <c r="N214" s="116"/>
      <c r="O214" s="143"/>
      <c r="P214" s="116"/>
      <c r="Q214" s="143"/>
    </row>
    <row r="215" spans="1:17" ht="15" customHeight="1" x14ac:dyDescent="0.25">
      <c r="A215" s="66">
        <v>7</v>
      </c>
      <c r="B215" s="66" t="s">
        <v>329</v>
      </c>
      <c r="C215" s="67">
        <v>74670.55</v>
      </c>
      <c r="D215" s="67">
        <v>11289.25</v>
      </c>
      <c r="E215" s="67">
        <v>11289.25</v>
      </c>
      <c r="F215" s="67">
        <v>8931.25</v>
      </c>
      <c r="G215" s="268"/>
      <c r="H215" s="268"/>
      <c r="K215" s="143"/>
      <c r="L215" s="116"/>
      <c r="M215" s="116"/>
      <c r="N215" s="116"/>
      <c r="O215" s="143"/>
      <c r="P215" s="116"/>
      <c r="Q215" s="143"/>
    </row>
    <row r="216" spans="1:17" ht="24.95" customHeight="1" x14ac:dyDescent="0.25">
      <c r="A216" s="47"/>
      <c r="B216" s="253" t="s">
        <v>330</v>
      </c>
      <c r="C216" s="249">
        <f t="shared" ref="C216" si="92">SUM(C210:C215)</f>
        <v>1773756.25</v>
      </c>
      <c r="D216" s="249">
        <f>SUM(D210:D215)</f>
        <v>2158265.84</v>
      </c>
      <c r="E216" s="249">
        <f>SUM(E210:E215)</f>
        <v>2158265.84</v>
      </c>
      <c r="F216" s="249">
        <f>SUM(F210:F215)</f>
        <v>2145612.77</v>
      </c>
      <c r="G216" s="266"/>
      <c r="H216" s="266"/>
      <c r="K216" s="141"/>
      <c r="L216" s="116"/>
      <c r="M216" s="142"/>
      <c r="N216" s="116"/>
      <c r="O216" s="144"/>
      <c r="P216" s="145"/>
      <c r="Q216" s="144"/>
    </row>
    <row r="217" spans="1:17" ht="30" customHeight="1" x14ac:dyDescent="0.25">
      <c r="A217" s="471"/>
      <c r="B217" s="471"/>
      <c r="C217" s="471"/>
      <c r="D217" s="471"/>
      <c r="E217" s="471"/>
      <c r="F217" s="471"/>
      <c r="G217" s="471"/>
      <c r="H217" s="471"/>
    </row>
    <row r="218" spans="1:17" ht="24.95" customHeight="1" x14ac:dyDescent="0.25">
      <c r="A218" s="472" t="s">
        <v>350</v>
      </c>
      <c r="B218" s="473"/>
      <c r="C218" s="473"/>
      <c r="D218" s="473"/>
      <c r="E218" s="474"/>
      <c r="F218" s="179"/>
      <c r="G218" s="179"/>
      <c r="H218" s="179"/>
    </row>
    <row r="219" spans="1:17" ht="21.75" customHeight="1" x14ac:dyDescent="0.25">
      <c r="A219" s="185" t="s">
        <v>245</v>
      </c>
      <c r="B219" s="185" t="s">
        <v>349</v>
      </c>
      <c r="C219" s="185" t="s">
        <v>351</v>
      </c>
      <c r="D219" s="185" t="s">
        <v>352</v>
      </c>
      <c r="E219" s="185" t="s">
        <v>353</v>
      </c>
      <c r="F219" s="178"/>
      <c r="G219" s="178"/>
      <c r="H219" s="178"/>
    </row>
    <row r="220" spans="1:17" ht="15" customHeight="1" x14ac:dyDescent="0.25">
      <c r="A220" s="66">
        <v>1</v>
      </c>
      <c r="B220" s="66" t="s">
        <v>324</v>
      </c>
      <c r="C220" s="423">
        <f>F200</f>
        <v>1365057.26</v>
      </c>
      <c r="D220" s="67">
        <v>1232898.99</v>
      </c>
      <c r="E220" s="67">
        <f>C220-D220</f>
        <v>132158.27000000002</v>
      </c>
      <c r="F220" s="177"/>
      <c r="G220" s="177"/>
      <c r="H220" s="177"/>
      <c r="I220" s="53"/>
    </row>
    <row r="221" spans="1:17" ht="15" customHeight="1" x14ac:dyDescent="0.25">
      <c r="A221" s="66">
        <v>3</v>
      </c>
      <c r="B221" s="66" t="s">
        <v>326</v>
      </c>
      <c r="C221" s="423">
        <f>F201</f>
        <v>159520.75</v>
      </c>
      <c r="D221" s="67">
        <v>144923.01</v>
      </c>
      <c r="E221" s="67">
        <f t="shared" ref="E221:E225" si="93">C221-D221</f>
        <v>14597.739999999991</v>
      </c>
      <c r="F221" s="177"/>
      <c r="G221" s="177"/>
      <c r="H221" s="177"/>
    </row>
    <row r="222" spans="1:17" ht="15" customHeight="1" x14ac:dyDescent="0.25">
      <c r="A222" s="66">
        <v>4</v>
      </c>
      <c r="B222" s="66" t="s">
        <v>327</v>
      </c>
      <c r="C222" s="67">
        <v>503436.65</v>
      </c>
      <c r="D222" s="67">
        <v>414329.76</v>
      </c>
      <c r="E222" s="67">
        <f t="shared" si="93"/>
        <v>89106.890000000014</v>
      </c>
      <c r="F222" s="177"/>
      <c r="G222" s="177"/>
      <c r="H222" s="177"/>
    </row>
    <row r="223" spans="1:17" ht="15" customHeight="1" x14ac:dyDescent="0.25">
      <c r="A223" s="66">
        <v>5</v>
      </c>
      <c r="B223" s="66" t="s">
        <v>325</v>
      </c>
      <c r="C223" s="67">
        <v>306517.96999999997</v>
      </c>
      <c r="D223" s="67">
        <v>302536.83</v>
      </c>
      <c r="E223" s="67">
        <f t="shared" si="93"/>
        <v>3981.1399999999558</v>
      </c>
      <c r="F223" s="177"/>
      <c r="G223" s="177"/>
      <c r="H223" s="177"/>
    </row>
    <row r="224" spans="1:17" ht="15" customHeight="1" x14ac:dyDescent="0.25">
      <c r="A224" s="66">
        <v>6</v>
      </c>
      <c r="B224" s="66" t="s">
        <v>328</v>
      </c>
      <c r="C224" s="67">
        <v>41992.93</v>
      </c>
      <c r="D224" s="67">
        <v>41992.93</v>
      </c>
      <c r="E224" s="67">
        <f t="shared" si="93"/>
        <v>0</v>
      </c>
      <c r="F224" s="177"/>
      <c r="G224" s="177"/>
      <c r="H224" s="177"/>
    </row>
    <row r="225" spans="1:8" ht="15" customHeight="1" x14ac:dyDescent="0.25">
      <c r="A225" s="66">
        <v>7</v>
      </c>
      <c r="B225" s="66" t="s">
        <v>329</v>
      </c>
      <c r="C225" s="67">
        <v>11288.72</v>
      </c>
      <c r="D225" s="67">
        <v>8931.25</v>
      </c>
      <c r="E225" s="67">
        <f t="shared" si="93"/>
        <v>2357.4699999999993</v>
      </c>
      <c r="F225" s="177"/>
      <c r="G225" s="177"/>
      <c r="H225" s="177"/>
    </row>
    <row r="226" spans="1:8" ht="24.95" customHeight="1" x14ac:dyDescent="0.25">
      <c r="A226" s="254"/>
      <c r="B226" s="255" t="s">
        <v>354</v>
      </c>
      <c r="C226" s="188">
        <f>SUM(C220:C225)</f>
        <v>2387814.2800000003</v>
      </c>
      <c r="D226" s="188">
        <f t="shared" ref="D226:E226" si="94">SUM(D220:D225)</f>
        <v>2145612.77</v>
      </c>
      <c r="E226" s="188">
        <f t="shared" si="94"/>
        <v>242201.50999999998</v>
      </c>
      <c r="F226" s="177"/>
      <c r="G226" s="177"/>
      <c r="H226" s="177"/>
    </row>
    <row r="227" spans="1:8" ht="24.95" customHeight="1" x14ac:dyDescent="0.25">
      <c r="A227" s="177"/>
      <c r="B227" s="177"/>
      <c r="C227" s="177"/>
      <c r="D227" s="177"/>
      <c r="E227" s="177"/>
      <c r="F227" s="177"/>
      <c r="G227" s="177"/>
      <c r="H227" s="177"/>
    </row>
    <row r="228" spans="1:8" ht="24.95" customHeight="1" x14ac:dyDescent="0.25">
      <c r="A228" s="177"/>
      <c r="B228" s="177"/>
      <c r="C228" s="177"/>
      <c r="D228" s="177"/>
      <c r="E228" s="177"/>
      <c r="F228" s="177"/>
      <c r="G228" s="177"/>
      <c r="H228" s="177"/>
    </row>
    <row r="229" spans="1:8" ht="24.95" customHeight="1" x14ac:dyDescent="0.25">
      <c r="A229" s="177"/>
      <c r="B229" s="177"/>
      <c r="C229" s="177"/>
      <c r="D229" s="177"/>
      <c r="E229" s="177"/>
      <c r="F229" s="177"/>
      <c r="G229" s="177"/>
      <c r="H229" s="177"/>
    </row>
    <row r="230" spans="1:8" ht="24.95" customHeight="1" x14ac:dyDescent="0.25">
      <c r="A230" s="177"/>
      <c r="B230" s="177"/>
      <c r="C230" s="177"/>
      <c r="D230" s="177"/>
      <c r="E230" s="177"/>
      <c r="F230" s="177"/>
      <c r="G230" s="177"/>
      <c r="H230" s="177"/>
    </row>
    <row r="231" spans="1:8" x14ac:dyDescent="0.25">
      <c r="A231" s="22"/>
      <c r="B231" s="22"/>
      <c r="C231" s="22"/>
      <c r="D231" s="2"/>
      <c r="E231" s="2"/>
      <c r="F231" s="2"/>
      <c r="G231" s="2"/>
      <c r="H231" s="3"/>
    </row>
    <row r="232" spans="1:8" x14ac:dyDescent="0.25">
      <c r="A232" s="457" t="s">
        <v>346</v>
      </c>
      <c r="B232" s="457"/>
      <c r="C232" s="457"/>
      <c r="D232" s="457"/>
      <c r="E232" s="457"/>
      <c r="F232" t="s">
        <v>5</v>
      </c>
      <c r="G232" t="s">
        <v>5</v>
      </c>
      <c r="H232" t="s">
        <v>5</v>
      </c>
    </row>
    <row r="233" spans="1:8" x14ac:dyDescent="0.25">
      <c r="A233" s="47" t="s">
        <v>5</v>
      </c>
      <c r="B233" s="428" t="s">
        <v>125</v>
      </c>
      <c r="C233" s="430"/>
      <c r="D233" s="252" t="s">
        <v>385</v>
      </c>
      <c r="E233" s="252" t="s">
        <v>397</v>
      </c>
      <c r="F233" s="252" t="s">
        <v>398</v>
      </c>
      <c r="G233" s="252" t="s">
        <v>0</v>
      </c>
      <c r="H233" s="22" t="s">
        <v>5</v>
      </c>
    </row>
    <row r="234" spans="1:8" x14ac:dyDescent="0.25">
      <c r="A234" s="131" t="s">
        <v>126</v>
      </c>
      <c r="B234" s="466" t="s">
        <v>344</v>
      </c>
      <c r="C234" s="465"/>
      <c r="D234" s="160">
        <f t="shared" ref="D234:F234" si="95">SUM(D235:D236)</f>
        <v>315249.20999999996</v>
      </c>
      <c r="E234" s="160">
        <f t="shared" si="95"/>
        <v>407740.11</v>
      </c>
      <c r="F234" s="160">
        <f t="shared" si="95"/>
        <v>426271.87</v>
      </c>
      <c r="G234" s="273">
        <f>F234/E234*100</f>
        <v>104.54499313300327</v>
      </c>
      <c r="H234" s="44" t="s">
        <v>5</v>
      </c>
    </row>
    <row r="235" spans="1:8" x14ac:dyDescent="0.25">
      <c r="A235" s="11" t="s">
        <v>127</v>
      </c>
      <c r="B235" s="426" t="s">
        <v>128</v>
      </c>
      <c r="C235" s="427"/>
      <c r="D235" s="17">
        <v>25361.85</v>
      </c>
      <c r="E235" s="10">
        <v>31708.75</v>
      </c>
      <c r="F235" s="17">
        <v>38222.53</v>
      </c>
      <c r="G235" s="269">
        <f t="shared" ref="G235:G263" si="96">F235/E235*100</f>
        <v>120.54253163558954</v>
      </c>
      <c r="H235" s="22" t="s">
        <v>5</v>
      </c>
    </row>
    <row r="236" spans="1:8" x14ac:dyDescent="0.25">
      <c r="A236" s="11" t="s">
        <v>129</v>
      </c>
      <c r="B236" s="426" t="s">
        <v>130</v>
      </c>
      <c r="C236" s="427"/>
      <c r="D236" s="17">
        <v>289887.35999999999</v>
      </c>
      <c r="E236" s="10">
        <v>376031.36</v>
      </c>
      <c r="F236" s="17">
        <v>388049.34</v>
      </c>
      <c r="G236" s="269">
        <f t="shared" si="96"/>
        <v>103.19600471620241</v>
      </c>
      <c r="H236" s="22" t="s">
        <v>5</v>
      </c>
    </row>
    <row r="237" spans="1:8" x14ac:dyDescent="0.25">
      <c r="A237" s="131" t="s">
        <v>131</v>
      </c>
      <c r="B237" s="463" t="s">
        <v>132</v>
      </c>
      <c r="C237" s="464"/>
      <c r="D237" s="160">
        <f t="shared" ref="D237:F237" si="97">SUM(D238)</f>
        <v>2800</v>
      </c>
      <c r="E237" s="160">
        <f t="shared" si="97"/>
        <v>3320</v>
      </c>
      <c r="F237" s="160">
        <f t="shared" si="97"/>
        <v>3320</v>
      </c>
      <c r="G237" s="273">
        <f t="shared" si="96"/>
        <v>100</v>
      </c>
      <c r="H237" s="45" t="s">
        <v>5</v>
      </c>
    </row>
    <row r="238" spans="1:8" x14ac:dyDescent="0.25">
      <c r="A238" s="11" t="s">
        <v>133</v>
      </c>
      <c r="B238" s="426" t="s">
        <v>134</v>
      </c>
      <c r="C238" s="427"/>
      <c r="D238" s="17">
        <v>2800</v>
      </c>
      <c r="E238" s="10">
        <v>3320</v>
      </c>
      <c r="F238" s="17">
        <v>3320</v>
      </c>
      <c r="G238" s="269">
        <f t="shared" si="96"/>
        <v>100</v>
      </c>
      <c r="H238" s="22" t="s">
        <v>5</v>
      </c>
    </row>
    <row r="239" spans="1:8" x14ac:dyDescent="0.25">
      <c r="A239" s="131" t="s">
        <v>135</v>
      </c>
      <c r="B239" s="463" t="s">
        <v>136</v>
      </c>
      <c r="C239" s="464"/>
      <c r="D239" s="160">
        <f t="shared" ref="D239:F239" si="98">SUM(D240)</f>
        <v>77524.240000000005</v>
      </c>
      <c r="E239" s="160">
        <f t="shared" si="98"/>
        <v>96679.039999999994</v>
      </c>
      <c r="F239" s="160">
        <f t="shared" si="98"/>
        <v>96673.97</v>
      </c>
      <c r="G239" s="273">
        <f t="shared" si="96"/>
        <v>99.994755843665814</v>
      </c>
      <c r="H239" s="45" t="s">
        <v>5</v>
      </c>
    </row>
    <row r="240" spans="1:8" x14ac:dyDescent="0.25">
      <c r="A240" s="11" t="s">
        <v>137</v>
      </c>
      <c r="B240" s="426" t="s">
        <v>138</v>
      </c>
      <c r="C240" s="427"/>
      <c r="D240" s="17">
        <v>77524.240000000005</v>
      </c>
      <c r="E240" s="10">
        <v>96679.039999999994</v>
      </c>
      <c r="F240" s="17">
        <v>96673.97</v>
      </c>
      <c r="G240" s="269">
        <f t="shared" si="96"/>
        <v>99.994755843665814</v>
      </c>
      <c r="H240" s="22" t="s">
        <v>5</v>
      </c>
    </row>
    <row r="241" spans="1:8" x14ac:dyDescent="0.25">
      <c r="A241" s="131" t="s">
        <v>139</v>
      </c>
      <c r="B241" s="463" t="s">
        <v>140</v>
      </c>
      <c r="C241" s="464"/>
      <c r="D241" s="160">
        <f t="shared" ref="D241:F241" si="99">SUM(D242:D243)</f>
        <v>190136.09</v>
      </c>
      <c r="E241" s="160">
        <f t="shared" si="99"/>
        <v>225096.65000000002</v>
      </c>
      <c r="F241" s="160">
        <f t="shared" si="99"/>
        <v>225036.87</v>
      </c>
      <c r="G241" s="273">
        <f t="shared" si="96"/>
        <v>99.973442519024587</v>
      </c>
      <c r="H241" s="45" t="s">
        <v>5</v>
      </c>
    </row>
    <row r="242" spans="1:8" x14ac:dyDescent="0.25">
      <c r="A242" s="11" t="s">
        <v>141</v>
      </c>
      <c r="B242" s="426" t="s">
        <v>388</v>
      </c>
      <c r="C242" s="427"/>
      <c r="D242" s="17">
        <v>46116.34</v>
      </c>
      <c r="E242" s="10">
        <v>42931.11</v>
      </c>
      <c r="F242" s="17">
        <v>42931.11</v>
      </c>
      <c r="G242" s="269">
        <f t="shared" si="96"/>
        <v>100</v>
      </c>
      <c r="H242" s="22" t="s">
        <v>5</v>
      </c>
    </row>
    <row r="243" spans="1:8" x14ac:dyDescent="0.25">
      <c r="A243" s="11" t="s">
        <v>142</v>
      </c>
      <c r="B243" s="426" t="s">
        <v>143</v>
      </c>
      <c r="C243" s="427"/>
      <c r="D243" s="17">
        <v>144019.75</v>
      </c>
      <c r="E243" s="10">
        <v>182165.54</v>
      </c>
      <c r="F243" s="17">
        <v>182105.76</v>
      </c>
      <c r="G243" s="269">
        <f t="shared" si="96"/>
        <v>99.967183694567041</v>
      </c>
      <c r="H243" s="22" t="s">
        <v>5</v>
      </c>
    </row>
    <row r="244" spans="1:8" x14ac:dyDescent="0.25">
      <c r="A244" s="131" t="s">
        <v>144</v>
      </c>
      <c r="B244" s="463" t="s">
        <v>145</v>
      </c>
      <c r="C244" s="464"/>
      <c r="D244" s="160">
        <f t="shared" ref="D244:F244" si="100">SUM(D245:D246)</f>
        <v>43115.62</v>
      </c>
      <c r="E244" s="160">
        <f t="shared" si="100"/>
        <v>47846.25</v>
      </c>
      <c r="F244" s="160">
        <f t="shared" si="100"/>
        <v>47720.959999999999</v>
      </c>
      <c r="G244" s="273">
        <f t="shared" si="96"/>
        <v>99.738140397627816</v>
      </c>
      <c r="H244" s="45" t="s">
        <v>5</v>
      </c>
    </row>
    <row r="245" spans="1:8" x14ac:dyDescent="0.25">
      <c r="A245" s="11" t="s">
        <v>146</v>
      </c>
      <c r="B245" s="426" t="s">
        <v>147</v>
      </c>
      <c r="C245" s="427"/>
      <c r="D245" s="17">
        <v>28077.040000000001</v>
      </c>
      <c r="E245" s="10">
        <v>47846.25</v>
      </c>
      <c r="F245" s="17">
        <v>44353.72</v>
      </c>
      <c r="G245" s="269">
        <f t="shared" si="96"/>
        <v>92.700514669383708</v>
      </c>
      <c r="H245" s="22" t="s">
        <v>5</v>
      </c>
    </row>
    <row r="246" spans="1:8" x14ac:dyDescent="0.25">
      <c r="A246" s="11" t="s">
        <v>148</v>
      </c>
      <c r="B246" s="426" t="s">
        <v>387</v>
      </c>
      <c r="C246" s="427"/>
      <c r="D246" s="17">
        <v>15038.58</v>
      </c>
      <c r="E246" s="10">
        <v>0</v>
      </c>
      <c r="F246" s="17">
        <v>3367.24</v>
      </c>
      <c r="G246" s="269"/>
      <c r="H246" s="22" t="s">
        <v>5</v>
      </c>
    </row>
    <row r="247" spans="1:8" x14ac:dyDescent="0.25">
      <c r="A247" s="131" t="s">
        <v>149</v>
      </c>
      <c r="B247" s="463" t="s">
        <v>386</v>
      </c>
      <c r="C247" s="465"/>
      <c r="D247" s="160">
        <f t="shared" ref="D247:F247" si="101">SUM(D248:D251)</f>
        <v>513057.52</v>
      </c>
      <c r="E247" s="160">
        <f t="shared" si="101"/>
        <v>715206.84000000008</v>
      </c>
      <c r="F247" s="160">
        <f t="shared" si="101"/>
        <v>660071.53</v>
      </c>
      <c r="G247" s="273">
        <f t="shared" si="96"/>
        <v>92.290997944035311</v>
      </c>
      <c r="H247" s="44" t="s">
        <v>5</v>
      </c>
    </row>
    <row r="248" spans="1:8" x14ac:dyDescent="0.25">
      <c r="A248" s="11" t="s">
        <v>150</v>
      </c>
      <c r="B248" s="426" t="s">
        <v>151</v>
      </c>
      <c r="C248" s="427"/>
      <c r="D248" s="17">
        <v>294712.19</v>
      </c>
      <c r="E248" s="10">
        <v>143384.39000000001</v>
      </c>
      <c r="F248" s="17">
        <v>119168.66</v>
      </c>
      <c r="G248" s="269">
        <f t="shared" si="96"/>
        <v>83.111320555884774</v>
      </c>
      <c r="H248" s="22" t="s">
        <v>5</v>
      </c>
    </row>
    <row r="249" spans="1:8" x14ac:dyDescent="0.25">
      <c r="A249" s="11" t="s">
        <v>152</v>
      </c>
      <c r="B249" s="426" t="s">
        <v>153</v>
      </c>
      <c r="C249" s="427"/>
      <c r="D249" s="17">
        <v>51874.29</v>
      </c>
      <c r="E249" s="10">
        <v>73901.56</v>
      </c>
      <c r="F249" s="17">
        <v>74059.149999999994</v>
      </c>
      <c r="G249" s="269">
        <f t="shared" si="96"/>
        <v>100.21324313045623</v>
      </c>
      <c r="H249" s="22" t="s">
        <v>5</v>
      </c>
    </row>
    <row r="250" spans="1:8" x14ac:dyDescent="0.25">
      <c r="A250" s="11" t="s">
        <v>154</v>
      </c>
      <c r="B250" s="426" t="s">
        <v>155</v>
      </c>
      <c r="C250" s="427"/>
      <c r="D250" s="17">
        <v>82680.960000000006</v>
      </c>
      <c r="E250" s="10">
        <v>150025.81</v>
      </c>
      <c r="F250" s="17">
        <v>142535.59</v>
      </c>
      <c r="G250" s="269">
        <f t="shared" si="96"/>
        <v>95.007379063642446</v>
      </c>
      <c r="H250" s="22" t="s">
        <v>5</v>
      </c>
    </row>
    <row r="251" spans="1:8" x14ac:dyDescent="0.25">
      <c r="A251" s="11" t="s">
        <v>156</v>
      </c>
      <c r="B251" s="426" t="s">
        <v>157</v>
      </c>
      <c r="C251" s="427"/>
      <c r="D251" s="17">
        <v>83790.080000000002</v>
      </c>
      <c r="E251" s="10">
        <v>347895.08</v>
      </c>
      <c r="F251" s="17">
        <v>324308.13</v>
      </c>
      <c r="G251" s="269">
        <f t="shared" si="96"/>
        <v>93.220096702718521</v>
      </c>
      <c r="H251" s="22" t="s">
        <v>5</v>
      </c>
    </row>
    <row r="252" spans="1:8" x14ac:dyDescent="0.25">
      <c r="A252" s="131" t="s">
        <v>158</v>
      </c>
      <c r="B252" s="463" t="s">
        <v>159</v>
      </c>
      <c r="C252" s="464"/>
      <c r="D252" s="160">
        <f t="shared" ref="D252:F252" si="102">SUM(D253)</f>
        <v>19689.52</v>
      </c>
      <c r="E252" s="160">
        <f t="shared" si="102"/>
        <v>14953.61</v>
      </c>
      <c r="F252" s="160">
        <f t="shared" si="102"/>
        <v>15453.61</v>
      </c>
      <c r="G252" s="273">
        <f t="shared" si="96"/>
        <v>103.34367420308541</v>
      </c>
      <c r="H252" s="45" t="s">
        <v>5</v>
      </c>
    </row>
    <row r="253" spans="1:8" x14ac:dyDescent="0.25">
      <c r="A253" s="11" t="s">
        <v>160</v>
      </c>
      <c r="B253" s="426" t="s">
        <v>161</v>
      </c>
      <c r="C253" s="427"/>
      <c r="D253" s="17">
        <v>19689.52</v>
      </c>
      <c r="E253" s="10">
        <v>14953.61</v>
      </c>
      <c r="F253" s="17">
        <v>15453.61</v>
      </c>
      <c r="G253" s="269">
        <f t="shared" si="96"/>
        <v>103.34367420308541</v>
      </c>
      <c r="H253" s="22" t="s">
        <v>5</v>
      </c>
    </row>
    <row r="254" spans="1:8" x14ac:dyDescent="0.25">
      <c r="A254" s="131" t="s">
        <v>162</v>
      </c>
      <c r="B254" s="463" t="s">
        <v>163</v>
      </c>
      <c r="C254" s="464"/>
      <c r="D254" s="160">
        <f t="shared" ref="D254:F254" si="103">SUM(D255:D257)</f>
        <v>216608.37</v>
      </c>
      <c r="E254" s="160">
        <f t="shared" si="103"/>
        <v>137939.62</v>
      </c>
      <c r="F254" s="160">
        <f t="shared" si="103"/>
        <v>152073.39000000001</v>
      </c>
      <c r="G254" s="273">
        <f t="shared" si="96"/>
        <v>110.24634546622647</v>
      </c>
      <c r="H254" s="45" t="s">
        <v>5</v>
      </c>
    </row>
    <row r="255" spans="1:8" x14ac:dyDescent="0.25">
      <c r="A255" s="11" t="s">
        <v>164</v>
      </c>
      <c r="B255" s="426" t="s">
        <v>165</v>
      </c>
      <c r="C255" s="427"/>
      <c r="D255" s="17">
        <v>37658.620000000003</v>
      </c>
      <c r="E255" s="10">
        <v>39370</v>
      </c>
      <c r="F255" s="17">
        <v>39210</v>
      </c>
      <c r="G255" s="269">
        <f t="shared" si="96"/>
        <v>99.593599187198379</v>
      </c>
      <c r="H255" s="22" t="s">
        <v>5</v>
      </c>
    </row>
    <row r="256" spans="1:8" x14ac:dyDescent="0.25">
      <c r="A256" s="11" t="s">
        <v>166</v>
      </c>
      <c r="B256" s="426" t="s">
        <v>167</v>
      </c>
      <c r="C256" s="427"/>
      <c r="D256" s="17">
        <v>155154.49</v>
      </c>
      <c r="E256" s="10">
        <v>54092.19</v>
      </c>
      <c r="F256" s="17">
        <v>69385.960000000006</v>
      </c>
      <c r="G256" s="269">
        <f t="shared" si="96"/>
        <v>128.27352710252626</v>
      </c>
      <c r="H256" s="22" t="s">
        <v>5</v>
      </c>
    </row>
    <row r="257" spans="1:8" x14ac:dyDescent="0.25">
      <c r="A257" s="11" t="s">
        <v>168</v>
      </c>
      <c r="B257" s="426" t="s">
        <v>169</v>
      </c>
      <c r="C257" s="427"/>
      <c r="D257" s="17">
        <v>23795.26</v>
      </c>
      <c r="E257" s="10">
        <v>44477.43</v>
      </c>
      <c r="F257" s="17">
        <v>43477.43</v>
      </c>
      <c r="G257" s="269">
        <f t="shared" si="96"/>
        <v>97.75166865531574</v>
      </c>
      <c r="H257" s="22" t="s">
        <v>5</v>
      </c>
    </row>
    <row r="258" spans="1:8" x14ac:dyDescent="0.25">
      <c r="A258" s="131" t="s">
        <v>170</v>
      </c>
      <c r="B258" s="463" t="s">
        <v>171</v>
      </c>
      <c r="C258" s="464"/>
      <c r="D258" s="160">
        <f t="shared" ref="D258:F258" si="104">SUM(D259:D260)</f>
        <v>374674.87</v>
      </c>
      <c r="E258" s="160">
        <f t="shared" si="104"/>
        <v>485196.62</v>
      </c>
      <c r="F258" s="160">
        <f t="shared" si="104"/>
        <v>495257.08999999997</v>
      </c>
      <c r="G258" s="273">
        <f t="shared" si="96"/>
        <v>102.07348311700935</v>
      </c>
      <c r="H258" s="45" t="s">
        <v>5</v>
      </c>
    </row>
    <row r="259" spans="1:8" x14ac:dyDescent="0.25">
      <c r="A259" s="11" t="s">
        <v>172</v>
      </c>
      <c r="B259" s="426" t="s">
        <v>173</v>
      </c>
      <c r="C259" s="427"/>
      <c r="D259" s="17">
        <v>350034.09</v>
      </c>
      <c r="E259" s="10">
        <v>460161.62</v>
      </c>
      <c r="F259" s="17">
        <v>470035.47</v>
      </c>
      <c r="G259" s="269">
        <f t="shared" si="96"/>
        <v>102.14573523102599</v>
      </c>
      <c r="H259" s="22" t="s">
        <v>5</v>
      </c>
    </row>
    <row r="260" spans="1:8" x14ac:dyDescent="0.25">
      <c r="A260" s="11" t="s">
        <v>174</v>
      </c>
      <c r="B260" s="426" t="s">
        <v>175</v>
      </c>
      <c r="C260" s="427"/>
      <c r="D260" s="17">
        <v>24640.78</v>
      </c>
      <c r="E260" s="10">
        <v>25035</v>
      </c>
      <c r="F260" s="17">
        <v>25221.62</v>
      </c>
      <c r="G260" s="269">
        <f t="shared" si="96"/>
        <v>100.74543638905531</v>
      </c>
      <c r="H260" s="22" t="s">
        <v>5</v>
      </c>
    </row>
    <row r="261" spans="1:8" x14ac:dyDescent="0.25">
      <c r="A261" s="131">
        <v>10</v>
      </c>
      <c r="B261" s="463" t="s">
        <v>176</v>
      </c>
      <c r="C261" s="464"/>
      <c r="D261" s="160">
        <f t="shared" ref="D261:F261" si="105">SUM(D262:D263)</f>
        <v>20900.810000000001</v>
      </c>
      <c r="E261" s="160">
        <f t="shared" si="105"/>
        <v>24287.1</v>
      </c>
      <c r="F261" s="160">
        <f t="shared" si="105"/>
        <v>23733.48</v>
      </c>
      <c r="G261" s="273">
        <f t="shared" si="96"/>
        <v>97.72051829983819</v>
      </c>
      <c r="H261" s="45" t="s">
        <v>5</v>
      </c>
    </row>
    <row r="262" spans="1:8" x14ac:dyDescent="0.25">
      <c r="A262" s="11">
        <v>104</v>
      </c>
      <c r="B262" s="426" t="s">
        <v>177</v>
      </c>
      <c r="C262" s="427"/>
      <c r="D262" s="17">
        <v>20900.810000000001</v>
      </c>
      <c r="E262" s="10">
        <v>17247.099999999999</v>
      </c>
      <c r="F262" s="17">
        <v>19853.48</v>
      </c>
      <c r="G262" s="269">
        <f t="shared" si="96"/>
        <v>115.11198984177051</v>
      </c>
      <c r="H262" s="22" t="s">
        <v>5</v>
      </c>
    </row>
    <row r="263" spans="1:8" x14ac:dyDescent="0.25">
      <c r="A263" s="11">
        <v>107</v>
      </c>
      <c r="B263" s="426" t="s">
        <v>389</v>
      </c>
      <c r="C263" s="427"/>
      <c r="D263" s="17">
        <v>0</v>
      </c>
      <c r="E263" s="10">
        <v>7040</v>
      </c>
      <c r="F263" s="17">
        <v>3880</v>
      </c>
      <c r="G263" s="269">
        <f t="shared" si="96"/>
        <v>55.113636363636367</v>
      </c>
      <c r="H263" s="22" t="s">
        <v>5</v>
      </c>
    </row>
    <row r="264" spans="1:8" x14ac:dyDescent="0.25">
      <c r="A264" s="47" t="s">
        <v>5</v>
      </c>
      <c r="B264" s="455" t="s">
        <v>178</v>
      </c>
      <c r="C264" s="456"/>
      <c r="D264" s="76">
        <f t="shared" ref="D264:F264" si="106">SUM(D234,D237,D239,D241,D244,D247,D252,D254,D258,D261)</f>
        <v>1773756.25</v>
      </c>
      <c r="E264" s="76">
        <f t="shared" si="106"/>
        <v>2158265.8400000003</v>
      </c>
      <c r="F264" s="76">
        <f t="shared" si="106"/>
        <v>2145612.77</v>
      </c>
      <c r="G264" s="268"/>
      <c r="H264" s="45" t="s">
        <v>5</v>
      </c>
    </row>
    <row r="265" spans="1:8" x14ac:dyDescent="0.25">
      <c r="A265" s="22"/>
      <c r="B265" s="123"/>
      <c r="C265" s="123"/>
      <c r="D265" s="123"/>
      <c r="E265" s="124"/>
      <c r="F265" s="124"/>
      <c r="G265" s="125"/>
      <c r="H265" s="45"/>
    </row>
    <row r="266" spans="1:8" x14ac:dyDescent="0.25">
      <c r="A266" s="457" t="s">
        <v>341</v>
      </c>
      <c r="B266" s="444"/>
      <c r="C266" s="444"/>
      <c r="D266" s="444"/>
      <c r="E266" s="444"/>
      <c r="F266" s="444"/>
      <c r="G266" s="444"/>
      <c r="H266" s="444"/>
    </row>
    <row r="268" spans="1:8" x14ac:dyDescent="0.25">
      <c r="A268" s="126" t="s">
        <v>333</v>
      </c>
      <c r="B268" s="127"/>
      <c r="C268" s="127"/>
      <c r="D268" s="127"/>
      <c r="E268" s="127"/>
      <c r="F268" s="127"/>
      <c r="G268" s="127"/>
      <c r="H268" s="127"/>
    </row>
    <row r="269" spans="1:8" ht="22.5" x14ac:dyDescent="0.25">
      <c r="A269" s="458" t="s">
        <v>298</v>
      </c>
      <c r="B269" s="459"/>
      <c r="C269" s="84" t="s">
        <v>384</v>
      </c>
      <c r="D269" s="84" t="s">
        <v>396</v>
      </c>
      <c r="E269" s="84" t="s">
        <v>394</v>
      </c>
      <c r="F269" s="84" t="s">
        <v>395</v>
      </c>
      <c r="G269" s="204" t="s">
        <v>304</v>
      </c>
      <c r="H269" s="204" t="s">
        <v>305</v>
      </c>
    </row>
    <row r="270" spans="1:8" x14ac:dyDescent="0.25">
      <c r="A270" s="460">
        <v>1</v>
      </c>
      <c r="B270" s="461"/>
      <c r="C270" s="86">
        <v>2</v>
      </c>
      <c r="D270" s="87">
        <v>3</v>
      </c>
      <c r="E270" s="85">
        <v>4</v>
      </c>
      <c r="F270" s="87">
        <v>5</v>
      </c>
      <c r="G270" s="86">
        <v>6</v>
      </c>
      <c r="H270" s="86">
        <v>7</v>
      </c>
    </row>
    <row r="271" spans="1:8" x14ac:dyDescent="0.25">
      <c r="A271" s="89">
        <v>8</v>
      </c>
      <c r="B271" s="89" t="s">
        <v>277</v>
      </c>
      <c r="C271" s="88">
        <v>0</v>
      </c>
      <c r="D271" s="98">
        <f t="shared" ref="D271:E273" si="107">SUM(D272)</f>
        <v>0</v>
      </c>
      <c r="E271" s="98">
        <f t="shared" si="107"/>
        <v>0</v>
      </c>
      <c r="F271" s="88">
        <v>0</v>
      </c>
      <c r="G271" s="308">
        <v>0</v>
      </c>
      <c r="H271" s="309">
        <v>0</v>
      </c>
    </row>
    <row r="272" spans="1:8" x14ac:dyDescent="0.25">
      <c r="A272" s="94">
        <v>84</v>
      </c>
      <c r="B272" s="94" t="s">
        <v>118</v>
      </c>
      <c r="C272" s="93">
        <v>0</v>
      </c>
      <c r="D272" s="102">
        <f t="shared" si="107"/>
        <v>0</v>
      </c>
      <c r="E272" s="102">
        <f t="shared" si="107"/>
        <v>0</v>
      </c>
      <c r="F272" s="93">
        <v>0</v>
      </c>
      <c r="G272" s="310">
        <v>0</v>
      </c>
      <c r="H272" s="310">
        <v>0</v>
      </c>
    </row>
    <row r="273" spans="1:8" ht="20.25" x14ac:dyDescent="0.25">
      <c r="A273" s="103">
        <v>844</v>
      </c>
      <c r="B273" s="96" t="s">
        <v>119</v>
      </c>
      <c r="C273" s="91">
        <v>0</v>
      </c>
      <c r="D273" s="104">
        <f t="shared" si="107"/>
        <v>0</v>
      </c>
      <c r="E273" s="104">
        <f t="shared" si="107"/>
        <v>0</v>
      </c>
      <c r="F273" s="92">
        <v>0</v>
      </c>
      <c r="G273" s="311">
        <v>0</v>
      </c>
      <c r="H273" s="311">
        <v>0</v>
      </c>
    </row>
    <row r="274" spans="1:8" ht="20.25" x14ac:dyDescent="0.25">
      <c r="A274" s="43">
        <v>8445</v>
      </c>
      <c r="B274" s="26" t="s">
        <v>120</v>
      </c>
      <c r="C274" s="10">
        <v>0</v>
      </c>
      <c r="D274" s="73">
        <v>0</v>
      </c>
      <c r="E274" s="73">
        <v>0</v>
      </c>
      <c r="F274" s="33">
        <v>0</v>
      </c>
      <c r="G274" s="305">
        <v>0</v>
      </c>
      <c r="H274" s="305">
        <v>0</v>
      </c>
    </row>
    <row r="275" spans="1:8" x14ac:dyDescent="0.25">
      <c r="A275" s="99">
        <v>5</v>
      </c>
      <c r="B275" s="99" t="s">
        <v>278</v>
      </c>
      <c r="C275" s="100">
        <v>0</v>
      </c>
      <c r="D275" s="101">
        <f>SUM(D276)</f>
        <v>0</v>
      </c>
      <c r="E275" s="101">
        <f>SUM(E276)</f>
        <v>0</v>
      </c>
      <c r="F275" s="100"/>
      <c r="G275" s="308">
        <v>0</v>
      </c>
      <c r="H275" s="309">
        <v>0</v>
      </c>
    </row>
    <row r="276" spans="1:8" x14ac:dyDescent="0.25">
      <c r="A276" s="94">
        <v>54</v>
      </c>
      <c r="B276" s="94" t="s">
        <v>306</v>
      </c>
      <c r="C276" s="93">
        <v>0</v>
      </c>
      <c r="D276" s="102">
        <f>D277+D279</f>
        <v>0</v>
      </c>
      <c r="E276" s="102">
        <f>E277+E279</f>
        <v>0</v>
      </c>
      <c r="F276" s="93">
        <v>0</v>
      </c>
      <c r="G276" s="310">
        <v>0</v>
      </c>
      <c r="H276" s="310">
        <v>0</v>
      </c>
    </row>
    <row r="277" spans="1:8" ht="20.25" x14ac:dyDescent="0.25">
      <c r="A277" s="103">
        <v>544</v>
      </c>
      <c r="B277" s="96" t="s">
        <v>121</v>
      </c>
      <c r="C277" s="91">
        <v>0</v>
      </c>
      <c r="D277" s="104">
        <v>0</v>
      </c>
      <c r="E277" s="104">
        <v>0</v>
      </c>
      <c r="F277" s="92">
        <v>0</v>
      </c>
      <c r="G277" s="311">
        <v>0</v>
      </c>
      <c r="H277" s="311">
        <v>0</v>
      </c>
    </row>
    <row r="278" spans="1:8" ht="20.25" x14ac:dyDescent="0.25">
      <c r="A278" s="43">
        <v>5445</v>
      </c>
      <c r="B278" s="26" t="s">
        <v>122</v>
      </c>
      <c r="C278" s="10">
        <v>0</v>
      </c>
      <c r="D278" s="73">
        <v>0</v>
      </c>
      <c r="E278" s="73">
        <v>0</v>
      </c>
      <c r="F278" s="33">
        <v>0</v>
      </c>
      <c r="G278" s="305">
        <v>0</v>
      </c>
      <c r="H278" s="305">
        <v>0</v>
      </c>
    </row>
    <row r="279" spans="1:8" ht="20.25" x14ac:dyDescent="0.25">
      <c r="A279" s="103">
        <v>547</v>
      </c>
      <c r="B279" s="96" t="s">
        <v>123</v>
      </c>
      <c r="C279" s="91">
        <v>0</v>
      </c>
      <c r="D279" s="104">
        <f>SUM(D280)</f>
        <v>0</v>
      </c>
      <c r="E279" s="104">
        <f>SUM(E280)</f>
        <v>0</v>
      </c>
      <c r="F279" s="92">
        <v>0</v>
      </c>
      <c r="G279" s="311">
        <v>0</v>
      </c>
      <c r="H279" s="311">
        <v>0</v>
      </c>
    </row>
    <row r="280" spans="1:8" ht="20.25" x14ac:dyDescent="0.25">
      <c r="A280" s="43">
        <v>5471</v>
      </c>
      <c r="B280" s="26" t="s">
        <v>124</v>
      </c>
      <c r="C280" s="10">
        <v>0</v>
      </c>
      <c r="D280" s="73">
        <v>0</v>
      </c>
      <c r="E280" s="73">
        <v>0</v>
      </c>
      <c r="F280" s="33">
        <v>0</v>
      </c>
      <c r="G280" s="305">
        <v>0</v>
      </c>
      <c r="H280" s="305">
        <v>0</v>
      </c>
    </row>
    <row r="281" spans="1:8" x14ac:dyDescent="0.25">
      <c r="A281" s="118"/>
      <c r="B281" s="119"/>
      <c r="C281" s="20"/>
      <c r="D281" s="120"/>
      <c r="E281" s="120"/>
      <c r="F281" s="121"/>
      <c r="G281" s="121"/>
      <c r="H281" s="122"/>
    </row>
    <row r="282" spans="1:8" x14ac:dyDescent="0.25">
      <c r="A282" s="457" t="s">
        <v>334</v>
      </c>
      <c r="B282" s="457"/>
      <c r="C282" s="457"/>
      <c r="D282" s="457"/>
      <c r="E282" s="457"/>
      <c r="F282" s="457"/>
      <c r="G282" s="457"/>
      <c r="H282" s="457"/>
    </row>
    <row r="283" spans="1:8" x14ac:dyDescent="0.25">
      <c r="A283" s="462"/>
      <c r="B283" s="462"/>
      <c r="C283" s="462"/>
      <c r="D283" s="462"/>
      <c r="E283" s="462"/>
      <c r="F283" s="462"/>
      <c r="G283" s="462"/>
      <c r="H283" s="462"/>
    </row>
    <row r="284" spans="1:8" x14ac:dyDescent="0.25">
      <c r="A284" s="448" t="s">
        <v>277</v>
      </c>
      <c r="B284" s="449"/>
      <c r="C284" s="114"/>
      <c r="D284" s="114"/>
      <c r="E284" s="114"/>
      <c r="F284" s="114"/>
      <c r="G284" s="115"/>
      <c r="H284" s="115"/>
    </row>
    <row r="285" spans="1:8" ht="22.5" x14ac:dyDescent="0.25">
      <c r="A285" s="186" t="s">
        <v>245</v>
      </c>
      <c r="B285" s="186" t="s">
        <v>319</v>
      </c>
      <c r="C285" s="84" t="s">
        <v>384</v>
      </c>
      <c r="D285" s="84" t="s">
        <v>396</v>
      </c>
      <c r="E285" s="84" t="s">
        <v>394</v>
      </c>
      <c r="F285" s="84" t="s">
        <v>395</v>
      </c>
      <c r="G285" s="204" t="s">
        <v>304</v>
      </c>
      <c r="H285" s="204" t="s">
        <v>305</v>
      </c>
    </row>
    <row r="286" spans="1:8" x14ac:dyDescent="0.25">
      <c r="A286" s="66">
        <v>1</v>
      </c>
      <c r="B286" s="66" t="s">
        <v>246</v>
      </c>
      <c r="C286" s="67">
        <v>0</v>
      </c>
      <c r="D286" s="67">
        <v>0</v>
      </c>
      <c r="E286" s="67">
        <v>0</v>
      </c>
      <c r="F286" s="67">
        <v>0</v>
      </c>
      <c r="G286" s="133">
        <v>0</v>
      </c>
      <c r="H286" s="133">
        <v>0</v>
      </c>
    </row>
    <row r="287" spans="1:8" x14ac:dyDescent="0.25">
      <c r="A287" s="66">
        <v>3</v>
      </c>
      <c r="B287" s="66" t="s">
        <v>247</v>
      </c>
      <c r="C287" s="67">
        <v>0</v>
      </c>
      <c r="D287" s="67">
        <v>0</v>
      </c>
      <c r="E287" s="67">
        <v>0</v>
      </c>
      <c r="F287" s="67">
        <v>0</v>
      </c>
      <c r="G287" s="133">
        <v>0</v>
      </c>
      <c r="H287" s="133">
        <v>0</v>
      </c>
    </row>
    <row r="288" spans="1:8" x14ac:dyDescent="0.25">
      <c r="A288" s="66">
        <v>4</v>
      </c>
      <c r="B288" s="66" t="s">
        <v>244</v>
      </c>
      <c r="C288" s="67">
        <v>0</v>
      </c>
      <c r="D288" s="67">
        <v>0</v>
      </c>
      <c r="E288" s="67">
        <v>0</v>
      </c>
      <c r="F288" s="67">
        <v>0</v>
      </c>
      <c r="G288" s="133">
        <v>0</v>
      </c>
      <c r="H288" s="133">
        <v>0</v>
      </c>
    </row>
    <row r="289" spans="1:8" x14ac:dyDescent="0.25">
      <c r="A289" s="66">
        <v>5</v>
      </c>
      <c r="B289" s="66" t="s">
        <v>248</v>
      </c>
      <c r="C289" s="67">
        <v>0</v>
      </c>
      <c r="D289" s="67">
        <v>0</v>
      </c>
      <c r="E289" s="67">
        <v>0</v>
      </c>
      <c r="F289" s="67">
        <v>0</v>
      </c>
      <c r="G289" s="133">
        <v>0</v>
      </c>
      <c r="H289" s="133">
        <v>0</v>
      </c>
    </row>
    <row r="290" spans="1:8" x14ac:dyDescent="0.25">
      <c r="A290" s="66">
        <v>6</v>
      </c>
      <c r="B290" s="66" t="s">
        <v>321</v>
      </c>
      <c r="C290" s="67">
        <v>0</v>
      </c>
      <c r="D290" s="67">
        <v>0</v>
      </c>
      <c r="E290" s="67">
        <v>0</v>
      </c>
      <c r="F290" s="67">
        <v>0</v>
      </c>
      <c r="G290" s="133">
        <v>0</v>
      </c>
      <c r="H290" s="133">
        <v>0</v>
      </c>
    </row>
    <row r="291" spans="1:8" x14ac:dyDescent="0.25">
      <c r="A291" s="66">
        <v>7</v>
      </c>
      <c r="B291" s="66" t="s">
        <v>27</v>
      </c>
      <c r="C291" s="67">
        <v>0</v>
      </c>
      <c r="D291" s="67">
        <v>0</v>
      </c>
      <c r="E291" s="67">
        <v>0</v>
      </c>
      <c r="F291" s="67">
        <v>0</v>
      </c>
      <c r="G291" s="133">
        <v>0</v>
      </c>
      <c r="H291" s="133">
        <v>0</v>
      </c>
    </row>
    <row r="292" spans="1:8" x14ac:dyDescent="0.25">
      <c r="A292" s="47"/>
      <c r="B292" s="23" t="s">
        <v>322</v>
      </c>
      <c r="C292" s="34">
        <v>0</v>
      </c>
      <c r="D292" s="34">
        <v>0</v>
      </c>
      <c r="E292" s="34">
        <v>0</v>
      </c>
      <c r="F292" s="34">
        <f>SUM(F286:F291)</f>
        <v>0</v>
      </c>
      <c r="G292" s="34">
        <v>0</v>
      </c>
      <c r="H292" s="34">
        <v>0</v>
      </c>
    </row>
    <row r="293" spans="1:8" x14ac:dyDescent="0.25">
      <c r="A293" s="450"/>
      <c r="B293" s="451"/>
      <c r="C293" s="451"/>
      <c r="D293" s="451"/>
      <c r="E293" s="451"/>
      <c r="F293" s="451"/>
      <c r="G293" s="451"/>
      <c r="H293" s="452"/>
    </row>
    <row r="294" spans="1:8" x14ac:dyDescent="0.25">
      <c r="A294" s="448" t="s">
        <v>332</v>
      </c>
      <c r="B294" s="449"/>
      <c r="C294" s="163"/>
      <c r="D294" s="163"/>
      <c r="E294" s="163"/>
      <c r="F294" s="163"/>
      <c r="G294" s="163"/>
      <c r="H294" s="164"/>
    </row>
    <row r="295" spans="1:8" ht="22.5" x14ac:dyDescent="0.25">
      <c r="A295" s="186" t="s">
        <v>245</v>
      </c>
      <c r="B295" s="186" t="s">
        <v>319</v>
      </c>
      <c r="C295" s="84" t="s">
        <v>384</v>
      </c>
      <c r="D295" s="84" t="s">
        <v>396</v>
      </c>
      <c r="E295" s="84" t="s">
        <v>394</v>
      </c>
      <c r="F295" s="84" t="s">
        <v>395</v>
      </c>
      <c r="G295" s="204" t="s">
        <v>304</v>
      </c>
      <c r="H295" s="204" t="s">
        <v>305</v>
      </c>
    </row>
    <row r="296" spans="1:8" x14ac:dyDescent="0.25">
      <c r="A296" s="66">
        <v>1</v>
      </c>
      <c r="B296" s="66" t="s">
        <v>324</v>
      </c>
      <c r="C296" s="67">
        <v>0</v>
      </c>
      <c r="D296" s="67">
        <v>0</v>
      </c>
      <c r="E296" s="67">
        <v>0</v>
      </c>
      <c r="F296" s="67">
        <v>0</v>
      </c>
      <c r="G296" s="134">
        <v>0</v>
      </c>
      <c r="H296" s="134">
        <v>0</v>
      </c>
    </row>
    <row r="297" spans="1:8" x14ac:dyDescent="0.25">
      <c r="A297" s="66">
        <v>3</v>
      </c>
      <c r="B297" s="66" t="s">
        <v>326</v>
      </c>
      <c r="C297" s="67">
        <v>0</v>
      </c>
      <c r="D297" s="67">
        <v>0</v>
      </c>
      <c r="E297" s="67">
        <v>0</v>
      </c>
      <c r="F297" s="67">
        <v>0</v>
      </c>
      <c r="G297" s="134">
        <v>0</v>
      </c>
      <c r="H297" s="134">
        <v>0</v>
      </c>
    </row>
    <row r="298" spans="1:8" x14ac:dyDescent="0.25">
      <c r="A298" s="66">
        <v>4</v>
      </c>
      <c r="B298" s="66" t="s">
        <v>327</v>
      </c>
      <c r="C298" s="67">
        <v>0</v>
      </c>
      <c r="D298" s="67">
        <v>0</v>
      </c>
      <c r="E298" s="67">
        <v>0</v>
      </c>
      <c r="F298" s="67">
        <v>0</v>
      </c>
      <c r="G298" s="134">
        <v>0</v>
      </c>
      <c r="H298" s="134">
        <v>0</v>
      </c>
    </row>
    <row r="299" spans="1:8" x14ac:dyDescent="0.25">
      <c r="A299" s="66">
        <v>5</v>
      </c>
      <c r="B299" s="66" t="s">
        <v>325</v>
      </c>
      <c r="C299" s="67">
        <v>0</v>
      </c>
      <c r="D299" s="67">
        <v>0</v>
      </c>
      <c r="E299" s="67">
        <v>0</v>
      </c>
      <c r="F299" s="67">
        <v>0</v>
      </c>
      <c r="G299" s="134">
        <v>0</v>
      </c>
      <c r="H299" s="134">
        <v>0</v>
      </c>
    </row>
    <row r="300" spans="1:8" x14ac:dyDescent="0.25">
      <c r="A300" s="66">
        <v>6</v>
      </c>
      <c r="B300" s="66" t="s">
        <v>328</v>
      </c>
      <c r="C300" s="67">
        <v>0</v>
      </c>
      <c r="D300" s="67">
        <v>0</v>
      </c>
      <c r="E300" s="67">
        <v>0</v>
      </c>
      <c r="F300" s="67">
        <v>0</v>
      </c>
      <c r="G300" s="134">
        <v>0</v>
      </c>
      <c r="H300" s="134">
        <v>0</v>
      </c>
    </row>
    <row r="301" spans="1:8" x14ac:dyDescent="0.25">
      <c r="A301" s="66">
        <v>7</v>
      </c>
      <c r="B301" s="66" t="s">
        <v>329</v>
      </c>
      <c r="C301" s="67">
        <v>0</v>
      </c>
      <c r="D301" s="128">
        <v>0</v>
      </c>
      <c r="E301" s="67">
        <v>0</v>
      </c>
      <c r="F301" s="67">
        <v>0</v>
      </c>
      <c r="G301" s="134">
        <v>0</v>
      </c>
      <c r="H301" s="134">
        <v>0</v>
      </c>
    </row>
    <row r="302" spans="1:8" x14ac:dyDescent="0.25">
      <c r="A302" s="47"/>
      <c r="B302" s="23" t="s">
        <v>330</v>
      </c>
      <c r="C302" s="34">
        <v>0</v>
      </c>
      <c r="D302" s="34">
        <v>0</v>
      </c>
      <c r="E302" s="34">
        <v>0</v>
      </c>
      <c r="F302" s="34">
        <f>SUM(F296:F301)</f>
        <v>0</v>
      </c>
      <c r="G302" s="132">
        <v>0</v>
      </c>
      <c r="H302" s="132">
        <v>0</v>
      </c>
    </row>
    <row r="303" spans="1:8" x14ac:dyDescent="0.25">
      <c r="A303" s="118"/>
      <c r="B303" s="119"/>
      <c r="C303" s="20"/>
      <c r="D303" s="120"/>
      <c r="E303" s="120"/>
      <c r="F303" s="121"/>
      <c r="G303" s="121"/>
      <c r="H303" s="122"/>
    </row>
    <row r="305" spans="1:8" ht="15.75" x14ac:dyDescent="0.25">
      <c r="A305" s="453" t="s">
        <v>335</v>
      </c>
      <c r="B305" s="453"/>
      <c r="C305" s="453"/>
      <c r="D305" s="453"/>
      <c r="E305" s="453"/>
      <c r="F305" s="453"/>
      <c r="G305" s="453"/>
      <c r="H305" s="453"/>
    </row>
    <row r="306" spans="1:8" x14ac:dyDescent="0.25">
      <c r="A306" s="161"/>
    </row>
    <row r="307" spans="1:8" x14ac:dyDescent="0.25">
      <c r="A307" s="454" t="s">
        <v>307</v>
      </c>
      <c r="B307" s="454"/>
      <c r="C307" s="454"/>
      <c r="D307" s="454"/>
      <c r="E307" s="454"/>
      <c r="F307" s="454"/>
      <c r="G307" s="454"/>
    </row>
    <row r="308" spans="1:8" x14ac:dyDescent="0.25">
      <c r="A308" s="161"/>
    </row>
    <row r="309" spans="1:8" ht="21" customHeight="1" x14ac:dyDescent="0.25">
      <c r="A309" s="105"/>
      <c r="B309" s="185" t="s">
        <v>308</v>
      </c>
      <c r="C309" s="185" t="s">
        <v>265</v>
      </c>
      <c r="D309" s="185" t="s">
        <v>399</v>
      </c>
      <c r="E309" s="185" t="s">
        <v>400</v>
      </c>
      <c r="F309" s="185" t="s">
        <v>401</v>
      </c>
      <c r="G309" s="185" t="s">
        <v>179</v>
      </c>
    </row>
    <row r="310" spans="1:8" x14ac:dyDescent="0.25">
      <c r="A310" s="43"/>
      <c r="B310" s="58">
        <v>1</v>
      </c>
      <c r="C310" s="48">
        <v>2</v>
      </c>
      <c r="D310" s="48">
        <v>3</v>
      </c>
      <c r="E310" s="48">
        <v>4</v>
      </c>
      <c r="F310" s="48">
        <v>5</v>
      </c>
      <c r="G310" s="86">
        <v>6</v>
      </c>
    </row>
    <row r="311" spans="1:8" x14ac:dyDescent="0.25">
      <c r="A311" s="28" t="s">
        <v>181</v>
      </c>
      <c r="B311" s="28" t="s">
        <v>183</v>
      </c>
      <c r="C311" s="28" t="s">
        <v>182</v>
      </c>
      <c r="D311" s="422">
        <f>SUM(D312:D314)</f>
        <v>2158265.84</v>
      </c>
      <c r="E311" s="422">
        <f t="shared" ref="E311:F311" si="108">SUM(E312:E314)</f>
        <v>2158265.84</v>
      </c>
      <c r="F311" s="422">
        <f t="shared" si="108"/>
        <v>2145612.77</v>
      </c>
      <c r="G311" s="367">
        <v>99.41</v>
      </c>
    </row>
    <row r="312" spans="1:8" x14ac:dyDescent="0.25">
      <c r="A312" s="29" t="s">
        <v>184</v>
      </c>
      <c r="B312" s="29" t="s">
        <v>186</v>
      </c>
      <c r="C312" s="29" t="s">
        <v>185</v>
      </c>
      <c r="D312" s="117">
        <v>1703432.36</v>
      </c>
      <c r="E312" s="117">
        <v>1703432.36</v>
      </c>
      <c r="F312" s="117">
        <v>1673607.98</v>
      </c>
      <c r="G312" s="173">
        <v>98.25</v>
      </c>
    </row>
    <row r="313" spans="1:8" x14ac:dyDescent="0.25">
      <c r="A313" s="29" t="s">
        <v>184</v>
      </c>
      <c r="B313" s="29" t="s">
        <v>188</v>
      </c>
      <c r="C313" s="29" t="s">
        <v>187</v>
      </c>
      <c r="D313" s="117">
        <v>436975.48</v>
      </c>
      <c r="E313" s="117">
        <v>436975.48</v>
      </c>
      <c r="F313" s="117">
        <v>447668.55</v>
      </c>
      <c r="G313" s="173">
        <v>102.45</v>
      </c>
    </row>
    <row r="314" spans="1:8" x14ac:dyDescent="0.25">
      <c r="A314" s="29" t="s">
        <v>184</v>
      </c>
      <c r="B314" s="29" t="s">
        <v>190</v>
      </c>
      <c r="C314" s="29" t="s">
        <v>189</v>
      </c>
      <c r="D314" s="117">
        <v>17858</v>
      </c>
      <c r="E314" s="117">
        <v>17858</v>
      </c>
      <c r="F314" s="117">
        <v>24336.240000000002</v>
      </c>
      <c r="G314" s="173">
        <v>136.28</v>
      </c>
    </row>
    <row r="315" spans="1:8" x14ac:dyDescent="0.25">
      <c r="A315" s="161"/>
    </row>
    <row r="316" spans="1:8" x14ac:dyDescent="0.25">
      <c r="B316" s="161"/>
    </row>
    <row r="318" spans="1:8" x14ac:dyDescent="0.25">
      <c r="A318" s="454" t="s">
        <v>331</v>
      </c>
      <c r="B318" s="454"/>
      <c r="C318" s="454"/>
      <c r="D318" s="454"/>
      <c r="E318" s="454"/>
      <c r="F318" s="454"/>
      <c r="G318" s="454"/>
      <c r="H318" s="60" t="s">
        <v>5</v>
      </c>
    </row>
    <row r="320" spans="1:8" ht="50.1" customHeight="1" x14ac:dyDescent="0.25">
      <c r="A320" s="322" t="s">
        <v>405</v>
      </c>
      <c r="B320" s="185" t="s">
        <v>266</v>
      </c>
      <c r="C320" s="185" t="s">
        <v>355</v>
      </c>
      <c r="D320" s="185" t="s">
        <v>396</v>
      </c>
      <c r="E320" s="185" t="s">
        <v>413</v>
      </c>
      <c r="F320" s="185" t="s">
        <v>414</v>
      </c>
      <c r="G320" s="185" t="s">
        <v>179</v>
      </c>
      <c r="H320" s="54"/>
    </row>
    <row r="321" spans="1:13" x14ac:dyDescent="0.25">
      <c r="A321" s="57"/>
      <c r="B321" s="57"/>
      <c r="C321" s="58">
        <v>1</v>
      </c>
      <c r="D321" s="48">
        <v>2</v>
      </c>
      <c r="E321" s="48">
        <v>3</v>
      </c>
      <c r="F321" s="48">
        <v>4</v>
      </c>
      <c r="G321" s="252" t="s">
        <v>180</v>
      </c>
      <c r="H321" s="54"/>
    </row>
    <row r="322" spans="1:13" ht="24.75" customHeight="1" x14ac:dyDescent="0.25">
      <c r="A322" s="341" t="s">
        <v>402</v>
      </c>
      <c r="B322" s="342" t="s">
        <v>183</v>
      </c>
      <c r="C322" s="367">
        <f>SUM(C324,C931,C1076)</f>
        <v>1770556.25</v>
      </c>
      <c r="D322" s="367">
        <f t="shared" ref="D322:F322" si="109">SUM(D324,D931,D1076)</f>
        <v>2158265.84</v>
      </c>
      <c r="E322" s="367">
        <f t="shared" si="109"/>
        <v>2158265.84</v>
      </c>
      <c r="F322" s="367">
        <f t="shared" si="109"/>
        <v>2145612.77</v>
      </c>
      <c r="G322" s="343">
        <f>F322/E322*100</f>
        <v>99.413739041526057</v>
      </c>
      <c r="H322" s="5"/>
      <c r="L322" s="7"/>
    </row>
    <row r="323" spans="1:13" x14ac:dyDescent="0.25">
      <c r="A323" s="445"/>
      <c r="B323" s="446"/>
      <c r="C323" s="446"/>
      <c r="D323" s="446"/>
      <c r="E323" s="446"/>
      <c r="F323" s="446"/>
      <c r="G323" s="447"/>
      <c r="H323" s="5"/>
      <c r="L323" s="7"/>
    </row>
    <row r="324" spans="1:13" ht="27" customHeight="1" x14ac:dyDescent="0.25">
      <c r="A324" s="338" t="s">
        <v>403</v>
      </c>
      <c r="B324" s="339" t="s">
        <v>186</v>
      </c>
      <c r="C324" s="366">
        <f>SUM(C326,C418,C707,C752)</f>
        <v>1411648.25</v>
      </c>
      <c r="D324" s="366">
        <f t="shared" ref="D324:F324" si="110">SUM(D326,D418,D707,D752)</f>
        <v>1703432.3599999999</v>
      </c>
      <c r="E324" s="366">
        <f t="shared" si="110"/>
        <v>1703432.3599999999</v>
      </c>
      <c r="F324" s="366">
        <f t="shared" si="110"/>
        <v>1673607.98</v>
      </c>
      <c r="G324" s="340">
        <f>F324/E324*100</f>
        <v>98.249159714213732</v>
      </c>
      <c r="H324" s="5"/>
      <c r="L324" s="7"/>
    </row>
    <row r="325" spans="1:13" x14ac:dyDescent="0.25">
      <c r="A325" s="445"/>
      <c r="B325" s="446"/>
      <c r="C325" s="446"/>
      <c r="D325" s="446"/>
      <c r="E325" s="446"/>
      <c r="F325" s="446"/>
      <c r="G325" s="447"/>
      <c r="H325" s="5"/>
      <c r="L325" s="7"/>
    </row>
    <row r="326" spans="1:13" ht="31.5" customHeight="1" x14ac:dyDescent="0.25">
      <c r="A326" s="335" t="s">
        <v>404</v>
      </c>
      <c r="B326" s="336" t="s">
        <v>198</v>
      </c>
      <c r="C326" s="362">
        <f>SUM(C328,C344)</f>
        <v>315249.20999999996</v>
      </c>
      <c r="D326" s="362">
        <f t="shared" ref="D326:F326" si="111">SUM(D328,D344)</f>
        <v>407740.11</v>
      </c>
      <c r="E326" s="362">
        <f t="shared" si="111"/>
        <v>407740.11</v>
      </c>
      <c r="F326" s="362">
        <f t="shared" si="111"/>
        <v>426271.87</v>
      </c>
      <c r="G326" s="337">
        <f>F326/E326*100</f>
        <v>104.54499313300327</v>
      </c>
      <c r="H326" s="54"/>
      <c r="L326" s="7"/>
    </row>
    <row r="327" spans="1:13" x14ac:dyDescent="0.25">
      <c r="A327" s="445"/>
      <c r="B327" s="446"/>
      <c r="C327" s="446"/>
      <c r="D327" s="446"/>
      <c r="E327" s="446"/>
      <c r="F327" s="446"/>
      <c r="G327" s="447"/>
      <c r="H327" s="54"/>
      <c r="L327" s="7"/>
    </row>
    <row r="328" spans="1:13" ht="24.75" customHeight="1" x14ac:dyDescent="0.25">
      <c r="A328" s="321" t="s">
        <v>199</v>
      </c>
      <c r="B328" s="321" t="s">
        <v>200</v>
      </c>
      <c r="C328" s="319">
        <f t="shared" ref="C328" si="112">SUM(C329,C338)</f>
        <v>25361.85</v>
      </c>
      <c r="D328" s="319">
        <f>D329+D338</f>
        <v>31708.75</v>
      </c>
      <c r="E328" s="319">
        <f>E329+E338</f>
        <v>31708.75</v>
      </c>
      <c r="F328" s="319">
        <f>F329+F338</f>
        <v>38222.530000000006</v>
      </c>
      <c r="G328" s="320">
        <f>F328/E328*100</f>
        <v>120.54253163558957</v>
      </c>
      <c r="H328" s="5"/>
      <c r="L328" s="7"/>
    </row>
    <row r="329" spans="1:13" ht="23.25" x14ac:dyDescent="0.25">
      <c r="A329" s="75" t="s">
        <v>280</v>
      </c>
      <c r="B329" s="186" t="s">
        <v>287</v>
      </c>
      <c r="C329" s="187">
        <f t="shared" ref="C329" si="113">SUM(C330)</f>
        <v>23826.85</v>
      </c>
      <c r="D329" s="187">
        <f>D330</f>
        <v>30008.75</v>
      </c>
      <c r="E329" s="187">
        <f>E330</f>
        <v>30008.75</v>
      </c>
      <c r="F329" s="187">
        <f>F330</f>
        <v>36641.230000000003</v>
      </c>
      <c r="G329" s="370">
        <f t="shared" ref="G329:G342" si="114">F329/E329*100</f>
        <v>122.10182030241181</v>
      </c>
      <c r="H329" s="59"/>
      <c r="L329" s="59"/>
      <c r="M329" s="317"/>
    </row>
    <row r="330" spans="1:13" x14ac:dyDescent="0.25">
      <c r="A330" s="8">
        <v>3</v>
      </c>
      <c r="B330" s="8" t="s">
        <v>2</v>
      </c>
      <c r="C330" s="25">
        <f t="shared" ref="C330" si="115">SUM(C331,C335)</f>
        <v>23826.85</v>
      </c>
      <c r="D330" s="25">
        <f>D331+D335</f>
        <v>30008.75</v>
      </c>
      <c r="E330" s="25">
        <f>E331+E335</f>
        <v>30008.75</v>
      </c>
      <c r="F330" s="25">
        <f>F331+F335</f>
        <v>36641.230000000003</v>
      </c>
      <c r="G330" s="372">
        <f t="shared" si="114"/>
        <v>122.10182030241181</v>
      </c>
      <c r="H330" s="5"/>
      <c r="L330" s="53"/>
      <c r="M330" s="317"/>
    </row>
    <row r="331" spans="1:13" x14ac:dyDescent="0.25">
      <c r="A331" s="50">
        <v>32</v>
      </c>
      <c r="B331" s="50" t="s">
        <v>192</v>
      </c>
      <c r="C331" s="95">
        <f t="shared" ref="C331" si="116">SUM(C332)</f>
        <v>22857.5</v>
      </c>
      <c r="D331" s="95">
        <f>D332</f>
        <v>30008.75</v>
      </c>
      <c r="E331" s="95">
        <f>E332</f>
        <v>30008.75</v>
      </c>
      <c r="F331" s="95">
        <f>F332</f>
        <v>35818.32</v>
      </c>
      <c r="G331" s="375">
        <f t="shared" si="114"/>
        <v>119.35958678718708</v>
      </c>
      <c r="H331" s="5"/>
      <c r="L331" s="53"/>
      <c r="M331" s="317"/>
    </row>
    <row r="332" spans="1:13" x14ac:dyDescent="0.25">
      <c r="A332" s="135">
        <v>329</v>
      </c>
      <c r="B332" s="135" t="s">
        <v>79</v>
      </c>
      <c r="C332" s="129">
        <f t="shared" ref="C332" si="117">SUM(C333:C334)</f>
        <v>22857.5</v>
      </c>
      <c r="D332" s="129">
        <f>D333+D334</f>
        <v>30008.75</v>
      </c>
      <c r="E332" s="129">
        <f>E333+E334</f>
        <v>30008.75</v>
      </c>
      <c r="F332" s="129">
        <f>F333+F334</f>
        <v>35818.32</v>
      </c>
      <c r="G332" s="376">
        <f t="shared" si="114"/>
        <v>119.35958678718708</v>
      </c>
      <c r="H332" s="5"/>
      <c r="L332" s="53"/>
      <c r="M332" s="317"/>
    </row>
    <row r="333" spans="1:13" x14ac:dyDescent="0.25">
      <c r="A333" s="46">
        <v>3292</v>
      </c>
      <c r="B333" s="46" t="s">
        <v>80</v>
      </c>
      <c r="C333" s="33">
        <v>1946.23</v>
      </c>
      <c r="D333" s="10">
        <v>0</v>
      </c>
      <c r="E333" s="10">
        <v>0</v>
      </c>
      <c r="F333" s="33">
        <v>0</v>
      </c>
      <c r="G333" s="371"/>
      <c r="H333" s="5"/>
      <c r="L333" s="53"/>
      <c r="M333" s="317"/>
    </row>
    <row r="334" spans="1:13" x14ac:dyDescent="0.25">
      <c r="A334" s="46">
        <v>3293</v>
      </c>
      <c r="B334" s="46" t="s">
        <v>81</v>
      </c>
      <c r="C334" s="10">
        <v>20911.27</v>
      </c>
      <c r="D334" s="10">
        <v>30008.75</v>
      </c>
      <c r="E334" s="10">
        <v>30008.75</v>
      </c>
      <c r="F334" s="10">
        <v>35818.32</v>
      </c>
      <c r="G334" s="274">
        <f t="shared" si="114"/>
        <v>119.35958678718708</v>
      </c>
      <c r="H334" s="5"/>
      <c r="L334" s="53"/>
      <c r="M334" s="317"/>
    </row>
    <row r="335" spans="1:13" x14ac:dyDescent="0.25">
      <c r="A335" s="50">
        <v>38</v>
      </c>
      <c r="B335" s="50" t="s">
        <v>196</v>
      </c>
      <c r="C335" s="93">
        <f t="shared" ref="C335" si="118">SUM(C336)</f>
        <v>969.35</v>
      </c>
      <c r="D335" s="93">
        <f t="shared" ref="D335:F336" si="119">D336</f>
        <v>0</v>
      </c>
      <c r="E335" s="93">
        <f t="shared" si="119"/>
        <v>0</v>
      </c>
      <c r="F335" s="93">
        <f t="shared" si="119"/>
        <v>822.91</v>
      </c>
      <c r="G335" s="375"/>
      <c r="H335" s="5"/>
      <c r="L335" s="53"/>
      <c r="M335" s="318"/>
    </row>
    <row r="336" spans="1:13" x14ac:dyDescent="0.25">
      <c r="A336" s="135">
        <v>381</v>
      </c>
      <c r="B336" s="135" t="s">
        <v>42</v>
      </c>
      <c r="C336" s="137">
        <f t="shared" ref="C336" si="120">SUM(C337)</f>
        <v>969.35</v>
      </c>
      <c r="D336" s="137">
        <f t="shared" si="119"/>
        <v>0</v>
      </c>
      <c r="E336" s="137">
        <f t="shared" si="119"/>
        <v>0</v>
      </c>
      <c r="F336" s="137">
        <f t="shared" si="119"/>
        <v>822.91</v>
      </c>
      <c r="G336" s="376"/>
      <c r="H336" s="5"/>
      <c r="L336" s="53"/>
    </row>
    <row r="337" spans="1:12" x14ac:dyDescent="0.25">
      <c r="A337" s="46">
        <v>3811</v>
      </c>
      <c r="B337" s="46" t="s">
        <v>101</v>
      </c>
      <c r="C337" s="10">
        <v>969.35</v>
      </c>
      <c r="D337" s="10">
        <v>0</v>
      </c>
      <c r="E337" s="10">
        <v>0</v>
      </c>
      <c r="F337" s="10">
        <v>822.91</v>
      </c>
      <c r="G337" s="371"/>
      <c r="H337" s="5"/>
      <c r="L337" s="53"/>
    </row>
    <row r="338" spans="1:12" ht="23.25" x14ac:dyDescent="0.25">
      <c r="A338" s="27" t="s">
        <v>290</v>
      </c>
      <c r="B338" s="185" t="s">
        <v>291</v>
      </c>
      <c r="C338" s="188">
        <f t="shared" ref="C338" si="121">SUM(C339)</f>
        <v>1535</v>
      </c>
      <c r="D338" s="188">
        <f t="shared" ref="D338:F341" si="122">D339</f>
        <v>1700</v>
      </c>
      <c r="E338" s="188">
        <f t="shared" si="122"/>
        <v>1700</v>
      </c>
      <c r="F338" s="188">
        <f t="shared" si="122"/>
        <v>1581.3</v>
      </c>
      <c r="G338" s="371">
        <f t="shared" si="114"/>
        <v>93.017647058823528</v>
      </c>
      <c r="H338" s="5"/>
      <c r="L338" s="53"/>
    </row>
    <row r="339" spans="1:12" x14ac:dyDescent="0.25">
      <c r="A339" s="8">
        <v>3</v>
      </c>
      <c r="B339" s="8" t="s">
        <v>2</v>
      </c>
      <c r="C339" s="25">
        <f t="shared" ref="C339:C340" si="123">SUM(C340)</f>
        <v>1535</v>
      </c>
      <c r="D339" s="25">
        <f t="shared" si="122"/>
        <v>1700</v>
      </c>
      <c r="E339" s="25">
        <f t="shared" si="122"/>
        <v>1700</v>
      </c>
      <c r="F339" s="25">
        <f t="shared" si="122"/>
        <v>1581.3</v>
      </c>
      <c r="G339" s="372">
        <f t="shared" si="114"/>
        <v>93.017647058823528</v>
      </c>
      <c r="H339" s="5"/>
      <c r="L339" s="53"/>
    </row>
    <row r="340" spans="1:12" x14ac:dyDescent="0.25">
      <c r="A340" s="50">
        <v>32</v>
      </c>
      <c r="B340" s="50" t="s">
        <v>192</v>
      </c>
      <c r="C340" s="95">
        <f t="shared" si="123"/>
        <v>1535</v>
      </c>
      <c r="D340" s="95">
        <f t="shared" si="122"/>
        <v>1700</v>
      </c>
      <c r="E340" s="95">
        <f t="shared" si="122"/>
        <v>1700</v>
      </c>
      <c r="F340" s="95">
        <f t="shared" si="122"/>
        <v>1581.3</v>
      </c>
      <c r="G340" s="369">
        <f t="shared" si="114"/>
        <v>93.017647058823528</v>
      </c>
      <c r="H340" s="5"/>
      <c r="L340" s="53"/>
    </row>
    <row r="341" spans="1:12" x14ac:dyDescent="0.25">
      <c r="A341" s="135">
        <v>329</v>
      </c>
      <c r="B341" s="135" t="s">
        <v>79</v>
      </c>
      <c r="C341" s="129">
        <f t="shared" ref="C341" si="124">SUM(C342)</f>
        <v>1535</v>
      </c>
      <c r="D341" s="129">
        <f t="shared" si="122"/>
        <v>1700</v>
      </c>
      <c r="E341" s="129">
        <f t="shared" si="122"/>
        <v>1700</v>
      </c>
      <c r="F341" s="129">
        <f t="shared" si="122"/>
        <v>1581.3</v>
      </c>
      <c r="G341" s="369">
        <f t="shared" si="114"/>
        <v>93.017647058823528</v>
      </c>
      <c r="H341" s="5"/>
      <c r="L341" s="53"/>
    </row>
    <row r="342" spans="1:12" x14ac:dyDescent="0.25">
      <c r="A342" s="46">
        <v>3299</v>
      </c>
      <c r="B342" s="46" t="s">
        <v>79</v>
      </c>
      <c r="C342" s="10">
        <v>1535</v>
      </c>
      <c r="D342" s="10">
        <v>1700</v>
      </c>
      <c r="E342" s="10">
        <v>1700</v>
      </c>
      <c r="F342" s="10">
        <v>1581.3</v>
      </c>
      <c r="G342" s="274">
        <f t="shared" si="114"/>
        <v>93.017647058823528</v>
      </c>
      <c r="H342" s="5"/>
      <c r="L342" s="53"/>
    </row>
    <row r="343" spans="1:12" x14ac:dyDescent="0.25">
      <c r="A343" s="428"/>
      <c r="B343" s="429"/>
      <c r="C343" s="429"/>
      <c r="D343" s="429"/>
      <c r="E343" s="429"/>
      <c r="F343" s="429"/>
      <c r="G343" s="430"/>
      <c r="H343" s="5"/>
      <c r="L343" s="53"/>
    </row>
    <row r="344" spans="1:12" ht="29.25" customHeight="1" x14ac:dyDescent="0.25">
      <c r="A344" s="323" t="s">
        <v>202</v>
      </c>
      <c r="B344" s="183" t="s">
        <v>254</v>
      </c>
      <c r="C344" s="181">
        <f>SUM(C345,C392,C397,C412)</f>
        <v>289887.35999999999</v>
      </c>
      <c r="D344" s="181">
        <f>D345+D392+D397+D412</f>
        <v>376031.36</v>
      </c>
      <c r="E344" s="181">
        <f>E345+E392+E397+E412</f>
        <v>376031.36</v>
      </c>
      <c r="F344" s="181">
        <f>F345+F392+F397+F412</f>
        <v>388049.33999999997</v>
      </c>
      <c r="G344" s="182">
        <f>F344/E344*100</f>
        <v>103.19600471620238</v>
      </c>
    </row>
    <row r="345" spans="1:12" ht="23.25" x14ac:dyDescent="0.25">
      <c r="A345" s="27" t="s">
        <v>280</v>
      </c>
      <c r="B345" s="185" t="s">
        <v>287</v>
      </c>
      <c r="C345" s="189">
        <f t="shared" ref="C345" si="125">SUM(C346)</f>
        <v>273894.25</v>
      </c>
      <c r="D345" s="189">
        <f>SUM(D346,D384)</f>
        <v>333966.15999999997</v>
      </c>
      <c r="E345" s="189">
        <f>SUM(E346,E384)</f>
        <v>333966.15999999997</v>
      </c>
      <c r="F345" s="189">
        <f>SUM(F346,F384)</f>
        <v>344328.04</v>
      </c>
      <c r="G345" s="217">
        <f t="shared" ref="G345:G408" si="126">F345/E345*100</f>
        <v>103.10267363615525</v>
      </c>
    </row>
    <row r="346" spans="1:12" x14ac:dyDescent="0.25">
      <c r="A346" s="89">
        <v>3</v>
      </c>
      <c r="B346" s="89" t="s">
        <v>2</v>
      </c>
      <c r="C346" s="100">
        <f>SUM(C347,C355,C378)</f>
        <v>273894.25</v>
      </c>
      <c r="D346" s="100">
        <f>D347+D355+D378</f>
        <v>333706.15999999997</v>
      </c>
      <c r="E346" s="100">
        <f>E347+E355+E378</f>
        <v>333706.15999999997</v>
      </c>
      <c r="F346" s="100">
        <f>F347+F355+F378</f>
        <v>338540.04</v>
      </c>
      <c r="G346" s="275">
        <f t="shared" si="126"/>
        <v>101.44854383269401</v>
      </c>
    </row>
    <row r="347" spans="1:12" x14ac:dyDescent="0.25">
      <c r="A347" s="50">
        <v>31</v>
      </c>
      <c r="B347" s="50" t="s">
        <v>191</v>
      </c>
      <c r="C347" s="93">
        <f t="shared" ref="C347" si="127">C348+C351+C353</f>
        <v>196156.85</v>
      </c>
      <c r="D347" s="93">
        <f>D348+D351+D353</f>
        <v>242046</v>
      </c>
      <c r="E347" s="93">
        <f>E348+E351+E353</f>
        <v>242046</v>
      </c>
      <c r="F347" s="93">
        <f>F348+F351+F353</f>
        <v>246655.71000000002</v>
      </c>
      <c r="G347" s="276">
        <f t="shared" si="126"/>
        <v>101.90447683498178</v>
      </c>
    </row>
    <row r="348" spans="1:12" x14ac:dyDescent="0.25">
      <c r="A348" s="106">
        <v>311</v>
      </c>
      <c r="B348" s="106" t="s">
        <v>51</v>
      </c>
      <c r="C348" s="278">
        <f t="shared" ref="C348" si="128">SUM(C349)</f>
        <v>161436.26</v>
      </c>
      <c r="D348" s="278">
        <f>SUM(D349:D350)</f>
        <v>201946</v>
      </c>
      <c r="E348" s="278">
        <f>SUM(E349:E350)</f>
        <v>201946</v>
      </c>
      <c r="F348" s="278">
        <f>F349+F350</f>
        <v>206461.42</v>
      </c>
      <c r="G348" s="277">
        <f t="shared" si="126"/>
        <v>102.23595416596515</v>
      </c>
    </row>
    <row r="349" spans="1:12" x14ac:dyDescent="0.25">
      <c r="A349" s="46">
        <v>3111</v>
      </c>
      <c r="B349" s="46" t="s">
        <v>52</v>
      </c>
      <c r="C349" s="10">
        <v>161436.26</v>
      </c>
      <c r="D349" s="10">
        <v>201946</v>
      </c>
      <c r="E349" s="10">
        <v>201946</v>
      </c>
      <c r="F349" s="10">
        <v>201186.42</v>
      </c>
      <c r="G349" s="274">
        <f t="shared" si="126"/>
        <v>99.623869747358214</v>
      </c>
    </row>
    <row r="350" spans="1:12" x14ac:dyDescent="0.25">
      <c r="A350" s="46">
        <v>3112</v>
      </c>
      <c r="B350" s="46" t="s">
        <v>415</v>
      </c>
      <c r="C350" s="10">
        <v>0</v>
      </c>
      <c r="D350" s="10">
        <v>0</v>
      </c>
      <c r="E350" s="10">
        <v>0</v>
      </c>
      <c r="F350" s="10">
        <v>5275</v>
      </c>
      <c r="G350" s="313"/>
    </row>
    <row r="351" spans="1:12" x14ac:dyDescent="0.25">
      <c r="A351" s="106">
        <v>312</v>
      </c>
      <c r="B351" s="106" t="s">
        <v>53</v>
      </c>
      <c r="C351" s="278">
        <f t="shared" ref="C351" si="129">SUM(C352)</f>
        <v>8083.58</v>
      </c>
      <c r="D351" s="278">
        <f>D352</f>
        <v>6900</v>
      </c>
      <c r="E351" s="278">
        <f>E352</f>
        <v>6900</v>
      </c>
      <c r="F351" s="278">
        <f>F352</f>
        <v>6998.45</v>
      </c>
      <c r="G351" s="277">
        <f t="shared" si="126"/>
        <v>101.4268115942029</v>
      </c>
    </row>
    <row r="352" spans="1:12" x14ac:dyDescent="0.25">
      <c r="A352" s="46">
        <v>3121</v>
      </c>
      <c r="B352" s="46" t="s">
        <v>53</v>
      </c>
      <c r="C352" s="10">
        <v>8083.58</v>
      </c>
      <c r="D352" s="10">
        <v>6900</v>
      </c>
      <c r="E352" s="10">
        <v>6900</v>
      </c>
      <c r="F352" s="10">
        <v>6998.45</v>
      </c>
      <c r="G352" s="274">
        <f t="shared" si="126"/>
        <v>101.4268115942029</v>
      </c>
    </row>
    <row r="353" spans="1:7" x14ac:dyDescent="0.25">
      <c r="A353" s="106">
        <v>313</v>
      </c>
      <c r="B353" s="106" t="s">
        <v>54</v>
      </c>
      <c r="C353" s="278">
        <f t="shared" ref="C353" si="130">SUM(C354)</f>
        <v>26637.01</v>
      </c>
      <c r="D353" s="278">
        <f>D354</f>
        <v>33200</v>
      </c>
      <c r="E353" s="278">
        <f>E354</f>
        <v>33200</v>
      </c>
      <c r="F353" s="278">
        <f>F354</f>
        <v>33195.839999999997</v>
      </c>
      <c r="G353" s="277">
        <f t="shared" si="126"/>
        <v>99.987469879518059</v>
      </c>
    </row>
    <row r="354" spans="1:7" x14ac:dyDescent="0.25">
      <c r="A354" s="46">
        <v>3132</v>
      </c>
      <c r="B354" s="46" t="s">
        <v>55</v>
      </c>
      <c r="C354" s="10">
        <v>26637.01</v>
      </c>
      <c r="D354" s="10">
        <v>33200</v>
      </c>
      <c r="E354" s="10">
        <v>33200</v>
      </c>
      <c r="F354" s="10">
        <v>33195.839999999997</v>
      </c>
      <c r="G354" s="274">
        <f t="shared" si="126"/>
        <v>99.987469879518059</v>
      </c>
    </row>
    <row r="355" spans="1:7" x14ac:dyDescent="0.25">
      <c r="A355" s="50">
        <v>32</v>
      </c>
      <c r="B355" s="50" t="s">
        <v>192</v>
      </c>
      <c r="C355" s="93">
        <f t="shared" ref="C355" si="131">C356+C361+C365+C372</f>
        <v>70310</v>
      </c>
      <c r="D355" s="93">
        <f>D356+D361+D365+D372</f>
        <v>79033.61</v>
      </c>
      <c r="E355" s="93">
        <f>E356+E361+E365+E372</f>
        <v>79033.61</v>
      </c>
      <c r="F355" s="93">
        <f>F356+F361+F365+F372</f>
        <v>79792.219999999987</v>
      </c>
      <c r="G355" s="276">
        <f t="shared" si="126"/>
        <v>100.9598574581118</v>
      </c>
    </row>
    <row r="356" spans="1:7" x14ac:dyDescent="0.25">
      <c r="A356" s="106">
        <v>321</v>
      </c>
      <c r="B356" s="106" t="s">
        <v>57</v>
      </c>
      <c r="C356" s="278">
        <f t="shared" ref="C356" si="132">SUM(C357:C360)</f>
        <v>3841.23</v>
      </c>
      <c r="D356" s="278">
        <f>SUM(D357:D360)</f>
        <v>5309.91</v>
      </c>
      <c r="E356" s="278">
        <f>SUM(E357:E360)</f>
        <v>5309.91</v>
      </c>
      <c r="F356" s="278">
        <f>SUM(F357:F360)</f>
        <v>5413.34</v>
      </c>
      <c r="G356" s="277">
        <f t="shared" si="126"/>
        <v>101.94786728965275</v>
      </c>
    </row>
    <row r="357" spans="1:7" x14ac:dyDescent="0.25">
      <c r="A357" s="46">
        <v>3211</v>
      </c>
      <c r="B357" s="46" t="s">
        <v>58</v>
      </c>
      <c r="C357" s="10">
        <v>1054.33</v>
      </c>
      <c r="D357" s="10">
        <v>2036.95</v>
      </c>
      <c r="E357" s="10">
        <v>2036.95</v>
      </c>
      <c r="F357" s="10">
        <v>2101.88</v>
      </c>
      <c r="G357" s="274">
        <f t="shared" si="126"/>
        <v>103.18760892510863</v>
      </c>
    </row>
    <row r="358" spans="1:7" ht="18" x14ac:dyDescent="0.25">
      <c r="A358" s="46">
        <v>3212</v>
      </c>
      <c r="B358" s="184" t="s">
        <v>255</v>
      </c>
      <c r="C358" s="10">
        <v>878.77</v>
      </c>
      <c r="D358" s="10">
        <v>1588.95</v>
      </c>
      <c r="E358" s="10">
        <v>1588.95</v>
      </c>
      <c r="F358" s="10">
        <v>1733.4</v>
      </c>
      <c r="G358" s="274">
        <f t="shared" si="126"/>
        <v>109.09090909090908</v>
      </c>
    </row>
    <row r="359" spans="1:7" x14ac:dyDescent="0.25">
      <c r="A359" s="46">
        <v>3213</v>
      </c>
      <c r="B359" s="46" t="s">
        <v>60</v>
      </c>
      <c r="C359" s="10">
        <v>1082.31</v>
      </c>
      <c r="D359" s="10">
        <v>484.01</v>
      </c>
      <c r="E359" s="10">
        <v>484.01</v>
      </c>
      <c r="F359" s="10">
        <v>339.56</v>
      </c>
      <c r="G359" s="274">
        <f t="shared" si="126"/>
        <v>70.155575298031039</v>
      </c>
    </row>
    <row r="360" spans="1:7" x14ac:dyDescent="0.25">
      <c r="A360" s="46">
        <v>3214</v>
      </c>
      <c r="B360" s="46" t="s">
        <v>61</v>
      </c>
      <c r="C360" s="10">
        <v>825.82</v>
      </c>
      <c r="D360" s="10">
        <v>1200</v>
      </c>
      <c r="E360" s="10">
        <v>1200</v>
      </c>
      <c r="F360" s="10">
        <v>1238.5</v>
      </c>
      <c r="G360" s="274">
        <f t="shared" si="126"/>
        <v>103.20833333333333</v>
      </c>
    </row>
    <row r="361" spans="1:7" x14ac:dyDescent="0.25">
      <c r="A361" s="106">
        <v>322</v>
      </c>
      <c r="B361" s="106" t="s">
        <v>62</v>
      </c>
      <c r="C361" s="107">
        <f t="shared" ref="C361" si="133">SUM(C362:C364)</f>
        <v>4646.57</v>
      </c>
      <c r="D361" s="107">
        <f>SUM(D362:D364)</f>
        <v>3692.03</v>
      </c>
      <c r="E361" s="107">
        <f>SUM(E362:E364)</f>
        <v>3692.03</v>
      </c>
      <c r="F361" s="107">
        <f>SUM(F362:F364)</f>
        <v>3744.09</v>
      </c>
      <c r="G361" s="277">
        <f t="shared" si="126"/>
        <v>101.41006438192539</v>
      </c>
    </row>
    <row r="362" spans="1:7" x14ac:dyDescent="0.25">
      <c r="A362" s="46">
        <v>3221</v>
      </c>
      <c r="B362" s="46" t="s">
        <v>63</v>
      </c>
      <c r="C362" s="10">
        <v>3760.81</v>
      </c>
      <c r="D362" s="10">
        <v>3674.03</v>
      </c>
      <c r="E362" s="10">
        <v>3674.03</v>
      </c>
      <c r="F362" s="10">
        <v>3726.09</v>
      </c>
      <c r="G362" s="274">
        <f t="shared" si="126"/>
        <v>101.41697264311939</v>
      </c>
    </row>
    <row r="363" spans="1:7" x14ac:dyDescent="0.25">
      <c r="A363" s="46">
        <v>3225</v>
      </c>
      <c r="B363" s="46" t="s">
        <v>67</v>
      </c>
      <c r="C363" s="10">
        <v>0</v>
      </c>
      <c r="D363" s="10">
        <v>18</v>
      </c>
      <c r="E363" s="10">
        <v>18</v>
      </c>
      <c r="F363" s="10">
        <v>18</v>
      </c>
      <c r="G363" s="274">
        <f t="shared" si="126"/>
        <v>100</v>
      </c>
    </row>
    <row r="364" spans="1:7" x14ac:dyDescent="0.25">
      <c r="A364" s="46">
        <v>3227</v>
      </c>
      <c r="B364" s="46" t="s">
        <v>68</v>
      </c>
      <c r="C364" s="10">
        <v>885.76</v>
      </c>
      <c r="D364" s="10">
        <v>0</v>
      </c>
      <c r="E364" s="10">
        <v>0</v>
      </c>
      <c r="F364" s="10">
        <v>0</v>
      </c>
      <c r="G364" s="217"/>
    </row>
    <row r="365" spans="1:7" x14ac:dyDescent="0.25">
      <c r="A365" s="106">
        <v>323</v>
      </c>
      <c r="B365" s="106" t="s">
        <v>69</v>
      </c>
      <c r="C365" s="107">
        <f t="shared" ref="C365" si="134">SUM(C366:C371)</f>
        <v>48809.7</v>
      </c>
      <c r="D365" s="107">
        <f>SUM(D366:D371)</f>
        <v>61912.21</v>
      </c>
      <c r="E365" s="107">
        <f>SUM(E366:E371)</f>
        <v>61912.21</v>
      </c>
      <c r="F365" s="107">
        <f>SUM(F366:F371)</f>
        <v>63587.369999999995</v>
      </c>
      <c r="G365" s="277">
        <f t="shared" si="126"/>
        <v>102.70570215471228</v>
      </c>
    </row>
    <row r="366" spans="1:7" x14ac:dyDescent="0.25">
      <c r="A366" s="46">
        <v>3231</v>
      </c>
      <c r="B366" s="46" t="s">
        <v>70</v>
      </c>
      <c r="C366" s="10">
        <v>7019.42</v>
      </c>
      <c r="D366" s="10">
        <v>7220</v>
      </c>
      <c r="E366" s="10">
        <v>7220</v>
      </c>
      <c r="F366" s="10">
        <v>7155.78</v>
      </c>
      <c r="G366" s="274">
        <f t="shared" si="126"/>
        <v>99.110526315789471</v>
      </c>
    </row>
    <row r="367" spans="1:7" x14ac:dyDescent="0.25">
      <c r="A367" s="46">
        <v>3233</v>
      </c>
      <c r="B367" s="46" t="s">
        <v>72</v>
      </c>
      <c r="C367" s="10">
        <v>785.1</v>
      </c>
      <c r="D367" s="10">
        <v>3438.84</v>
      </c>
      <c r="E367" s="10">
        <v>3438.84</v>
      </c>
      <c r="F367" s="10">
        <v>3687.68</v>
      </c>
      <c r="G367" s="274">
        <f t="shared" si="126"/>
        <v>107.23616103104534</v>
      </c>
    </row>
    <row r="368" spans="1:7" x14ac:dyDescent="0.25">
      <c r="A368" s="46">
        <v>3236</v>
      </c>
      <c r="B368" s="46" t="s">
        <v>75</v>
      </c>
      <c r="C368" s="10">
        <v>2229.6999999999998</v>
      </c>
      <c r="D368" s="10">
        <v>2006.64</v>
      </c>
      <c r="E368" s="10">
        <v>2006.64</v>
      </c>
      <c r="F368" s="10">
        <v>2006.73</v>
      </c>
      <c r="G368" s="274">
        <f t="shared" si="126"/>
        <v>100.00448510943667</v>
      </c>
    </row>
    <row r="369" spans="1:7" x14ac:dyDescent="0.25">
      <c r="A369" s="46">
        <v>3237</v>
      </c>
      <c r="B369" s="46" t="s">
        <v>76</v>
      </c>
      <c r="C369" s="10">
        <v>14633.55</v>
      </c>
      <c r="D369" s="10">
        <v>25858.73</v>
      </c>
      <c r="E369" s="10">
        <v>25858.73</v>
      </c>
      <c r="F369" s="10">
        <v>26543.63</v>
      </c>
      <c r="G369" s="274">
        <f t="shared" si="126"/>
        <v>102.64862195475185</v>
      </c>
    </row>
    <row r="370" spans="1:7" x14ac:dyDescent="0.25">
      <c r="A370" s="46">
        <v>3238</v>
      </c>
      <c r="B370" s="46" t="s">
        <v>77</v>
      </c>
      <c r="C370" s="10">
        <v>16402.52</v>
      </c>
      <c r="D370" s="10">
        <v>14338</v>
      </c>
      <c r="E370" s="10">
        <v>14338</v>
      </c>
      <c r="F370" s="10">
        <v>15075.81</v>
      </c>
      <c r="G370" s="274">
        <f t="shared" si="126"/>
        <v>105.14583623936393</v>
      </c>
    </row>
    <row r="371" spans="1:7" x14ac:dyDescent="0.25">
      <c r="A371" s="46">
        <v>3239</v>
      </c>
      <c r="B371" s="46" t="s">
        <v>78</v>
      </c>
      <c r="C371" s="10">
        <v>7739.41</v>
      </c>
      <c r="D371" s="10">
        <v>9050</v>
      </c>
      <c r="E371" s="10">
        <v>9050</v>
      </c>
      <c r="F371" s="10">
        <v>9117.74</v>
      </c>
      <c r="G371" s="274">
        <f t="shared" si="126"/>
        <v>100.74850828729282</v>
      </c>
    </row>
    <row r="372" spans="1:7" x14ac:dyDescent="0.25">
      <c r="A372" s="106">
        <v>329</v>
      </c>
      <c r="B372" s="106" t="s">
        <v>79</v>
      </c>
      <c r="C372" s="278">
        <f t="shared" ref="C372" si="135">SUM(C373:C377)</f>
        <v>13012.5</v>
      </c>
      <c r="D372" s="278">
        <f>SUM(D373:D377)</f>
        <v>8119.4600000000009</v>
      </c>
      <c r="E372" s="278">
        <f>SUM(E373:E377)</f>
        <v>8119.4600000000009</v>
      </c>
      <c r="F372" s="278">
        <f>SUM(F373:F377)</f>
        <v>7047.420000000001</v>
      </c>
      <c r="G372" s="277">
        <f t="shared" si="126"/>
        <v>86.796658891108521</v>
      </c>
    </row>
    <row r="373" spans="1:7" x14ac:dyDescent="0.25">
      <c r="A373" s="46">
        <v>3292</v>
      </c>
      <c r="B373" s="46" t="s">
        <v>80</v>
      </c>
      <c r="C373" s="10">
        <v>464.03</v>
      </c>
      <c r="D373" s="10">
        <v>1715.77</v>
      </c>
      <c r="E373" s="10">
        <v>1715.77</v>
      </c>
      <c r="F373" s="10">
        <v>1715.77</v>
      </c>
      <c r="G373" s="274">
        <f t="shared" si="126"/>
        <v>100</v>
      </c>
    </row>
    <row r="374" spans="1:7" x14ac:dyDescent="0.25">
      <c r="A374" s="46">
        <v>3294</v>
      </c>
      <c r="B374" s="46" t="s">
        <v>82</v>
      </c>
      <c r="C374" s="10">
        <v>0</v>
      </c>
      <c r="D374" s="10">
        <v>5062.6000000000004</v>
      </c>
      <c r="E374" s="10">
        <v>5062.6000000000004</v>
      </c>
      <c r="F374" s="10">
        <v>5062.6000000000004</v>
      </c>
      <c r="G374" s="274">
        <f t="shared" si="126"/>
        <v>100</v>
      </c>
    </row>
    <row r="375" spans="1:7" x14ac:dyDescent="0.25">
      <c r="A375" s="46">
        <v>3295</v>
      </c>
      <c r="B375" s="46" t="s">
        <v>83</v>
      </c>
      <c r="C375" s="10">
        <v>816.4</v>
      </c>
      <c r="D375" s="10">
        <v>1317</v>
      </c>
      <c r="E375" s="10">
        <v>1317</v>
      </c>
      <c r="F375" s="10">
        <v>244.96</v>
      </c>
      <c r="G375" s="274">
        <f t="shared" si="126"/>
        <v>18.599848139711465</v>
      </c>
    </row>
    <row r="376" spans="1:7" x14ac:dyDescent="0.25">
      <c r="A376" s="46">
        <v>3296</v>
      </c>
      <c r="B376" s="46" t="s">
        <v>358</v>
      </c>
      <c r="C376" s="10">
        <v>11730.06</v>
      </c>
      <c r="D376" s="10">
        <v>0</v>
      </c>
      <c r="E376" s="10">
        <v>0</v>
      </c>
      <c r="F376" s="10">
        <v>0</v>
      </c>
      <c r="G376" s="274"/>
    </row>
    <row r="377" spans="1:7" x14ac:dyDescent="0.25">
      <c r="A377" s="46">
        <v>3299</v>
      </c>
      <c r="B377" s="46" t="s">
        <v>79</v>
      </c>
      <c r="C377" s="10">
        <v>2.0099999999999998</v>
      </c>
      <c r="D377" s="10">
        <v>24.09</v>
      </c>
      <c r="E377" s="10">
        <v>24.09</v>
      </c>
      <c r="F377" s="10">
        <v>24.09</v>
      </c>
      <c r="G377" s="274">
        <f t="shared" si="126"/>
        <v>100</v>
      </c>
    </row>
    <row r="378" spans="1:7" x14ac:dyDescent="0.25">
      <c r="A378" s="50">
        <v>34</v>
      </c>
      <c r="B378" s="50" t="s">
        <v>193</v>
      </c>
      <c r="C378" s="232">
        <f t="shared" ref="C378" si="136">SUM(C379)</f>
        <v>7427.4</v>
      </c>
      <c r="D378" s="232">
        <f>D379</f>
        <v>12626.55</v>
      </c>
      <c r="E378" s="232">
        <f>E379</f>
        <v>12626.55</v>
      </c>
      <c r="F378" s="232">
        <f>F379</f>
        <v>12092.109999999999</v>
      </c>
      <c r="G378" s="276">
        <f t="shared" si="126"/>
        <v>95.767331535534254</v>
      </c>
    </row>
    <row r="379" spans="1:7" x14ac:dyDescent="0.25">
      <c r="A379" s="106">
        <v>343</v>
      </c>
      <c r="B379" s="106" t="s">
        <v>86</v>
      </c>
      <c r="C379" s="278">
        <f t="shared" ref="C379" si="137">SUM(C380:C383)</f>
        <v>7427.4</v>
      </c>
      <c r="D379" s="278">
        <f>SUM(D380:D383)</f>
        <v>12626.55</v>
      </c>
      <c r="E379" s="278">
        <f>SUM(E380:E383)</f>
        <v>12626.55</v>
      </c>
      <c r="F379" s="278">
        <f>SUM(F380:F383)</f>
        <v>12092.109999999999</v>
      </c>
      <c r="G379" s="277">
        <f t="shared" si="126"/>
        <v>95.767331535534254</v>
      </c>
    </row>
    <row r="380" spans="1:7" x14ac:dyDescent="0.25">
      <c r="A380" s="46">
        <v>3431</v>
      </c>
      <c r="B380" s="46" t="s">
        <v>87</v>
      </c>
      <c r="C380" s="10">
        <v>1984.44</v>
      </c>
      <c r="D380" s="10">
        <v>1650</v>
      </c>
      <c r="E380" s="10">
        <v>1650</v>
      </c>
      <c r="F380" s="10">
        <v>1608</v>
      </c>
      <c r="G380" s="274">
        <f t="shared" si="126"/>
        <v>97.454545454545453</v>
      </c>
    </row>
    <row r="381" spans="1:7" x14ac:dyDescent="0.25">
      <c r="A381" s="46">
        <v>3432</v>
      </c>
      <c r="B381" s="46" t="s">
        <v>359</v>
      </c>
      <c r="C381" s="10">
        <v>0.01</v>
      </c>
      <c r="D381" s="10">
        <v>0</v>
      </c>
      <c r="E381" s="10">
        <v>0</v>
      </c>
      <c r="F381" s="10">
        <v>0</v>
      </c>
      <c r="G381" s="274"/>
    </row>
    <row r="382" spans="1:7" x14ac:dyDescent="0.25">
      <c r="A382" s="46">
        <v>3433</v>
      </c>
      <c r="B382" s="46" t="s">
        <v>89</v>
      </c>
      <c r="C382" s="10">
        <v>0.24</v>
      </c>
      <c r="D382" s="10">
        <v>46.55</v>
      </c>
      <c r="E382" s="10">
        <v>46.55</v>
      </c>
      <c r="F382" s="10">
        <v>46.55</v>
      </c>
      <c r="G382" s="274">
        <f t="shared" si="126"/>
        <v>100</v>
      </c>
    </row>
    <row r="383" spans="1:7" x14ac:dyDescent="0.25">
      <c r="A383" s="46">
        <v>3434</v>
      </c>
      <c r="B383" s="46" t="s">
        <v>90</v>
      </c>
      <c r="C383" s="10">
        <v>5442.71</v>
      </c>
      <c r="D383" s="10">
        <v>10930</v>
      </c>
      <c r="E383" s="10">
        <v>10930</v>
      </c>
      <c r="F383" s="10">
        <v>10437.56</v>
      </c>
      <c r="G383" s="274">
        <f t="shared" si="126"/>
        <v>95.494602012808784</v>
      </c>
    </row>
    <row r="384" spans="1:7" x14ac:dyDescent="0.25">
      <c r="A384" s="8">
        <v>4</v>
      </c>
      <c r="B384" s="8" t="s">
        <v>197</v>
      </c>
      <c r="C384" s="100">
        <f>SUM(C385)</f>
        <v>0</v>
      </c>
      <c r="D384" s="100">
        <f>D385</f>
        <v>260</v>
      </c>
      <c r="E384" s="100">
        <f>E385</f>
        <v>260</v>
      </c>
      <c r="F384" s="100">
        <f>F385</f>
        <v>5788</v>
      </c>
      <c r="G384" s="281">
        <f t="shared" si="126"/>
        <v>2226.1538461538462</v>
      </c>
    </row>
    <row r="385" spans="1:7" ht="27.75" customHeight="1" x14ac:dyDescent="0.25">
      <c r="A385" s="50">
        <v>42</v>
      </c>
      <c r="B385" s="31" t="s">
        <v>201</v>
      </c>
      <c r="C385" s="282">
        <f>SUM(C386,C388,C390)</f>
        <v>0</v>
      </c>
      <c r="D385" s="282">
        <f>D386+D388+D390</f>
        <v>260</v>
      </c>
      <c r="E385" s="282">
        <f>E386+E388+E390</f>
        <v>260</v>
      </c>
      <c r="F385" s="282">
        <f>F386+F388+F390</f>
        <v>5788</v>
      </c>
      <c r="G385" s="378">
        <f t="shared" si="126"/>
        <v>2226.1538461538462</v>
      </c>
    </row>
    <row r="386" spans="1:7" x14ac:dyDescent="0.25">
      <c r="A386" s="106">
        <v>422</v>
      </c>
      <c r="B386" s="106" t="s">
        <v>107</v>
      </c>
      <c r="C386" s="91">
        <f>SUM(C387)</f>
        <v>0</v>
      </c>
      <c r="D386" s="91">
        <f>D387</f>
        <v>0</v>
      </c>
      <c r="E386" s="91">
        <f>E387</f>
        <v>0</v>
      </c>
      <c r="F386" s="91">
        <f>F387</f>
        <v>528</v>
      </c>
      <c r="G386" s="377"/>
    </row>
    <row r="387" spans="1:7" x14ac:dyDescent="0.25">
      <c r="A387" s="46">
        <v>4221</v>
      </c>
      <c r="B387" s="46" t="s">
        <v>108</v>
      </c>
      <c r="C387" s="10">
        <v>0</v>
      </c>
      <c r="D387" s="10">
        <v>0</v>
      </c>
      <c r="E387" s="10">
        <v>0</v>
      </c>
      <c r="F387" s="10">
        <v>528</v>
      </c>
      <c r="G387" s="217"/>
    </row>
    <row r="388" spans="1:7" x14ac:dyDescent="0.25">
      <c r="A388" s="106">
        <v>424</v>
      </c>
      <c r="B388" s="106" t="s">
        <v>418</v>
      </c>
      <c r="C388" s="91">
        <f>SUM(C389)</f>
        <v>0</v>
      </c>
      <c r="D388" s="91">
        <f>D389</f>
        <v>260</v>
      </c>
      <c r="E388" s="91">
        <f>E389</f>
        <v>260</v>
      </c>
      <c r="F388" s="91">
        <f>F389</f>
        <v>260</v>
      </c>
      <c r="G388" s="283">
        <f t="shared" si="126"/>
        <v>100</v>
      </c>
    </row>
    <row r="389" spans="1:7" x14ac:dyDescent="0.25">
      <c r="A389" s="46">
        <v>4241</v>
      </c>
      <c r="B389" s="46" t="s">
        <v>418</v>
      </c>
      <c r="C389" s="10">
        <v>0</v>
      </c>
      <c r="D389" s="10">
        <v>260</v>
      </c>
      <c r="E389" s="10">
        <v>260</v>
      </c>
      <c r="F389" s="10">
        <v>260</v>
      </c>
      <c r="G389" s="274">
        <f t="shared" si="126"/>
        <v>100</v>
      </c>
    </row>
    <row r="390" spans="1:7" x14ac:dyDescent="0.25">
      <c r="A390" s="106">
        <v>426</v>
      </c>
      <c r="B390" s="106" t="s">
        <v>114</v>
      </c>
      <c r="C390" s="91">
        <f>SUM(C391)</f>
        <v>0</v>
      </c>
      <c r="D390" s="91">
        <f>D391</f>
        <v>0</v>
      </c>
      <c r="E390" s="91">
        <f>E391</f>
        <v>0</v>
      </c>
      <c r="F390" s="91">
        <f>F391</f>
        <v>5000</v>
      </c>
      <c r="G390" s="377"/>
    </row>
    <row r="391" spans="1:7" x14ac:dyDescent="0.25">
      <c r="A391" s="46">
        <v>4262</v>
      </c>
      <c r="B391" s="46" t="s">
        <v>419</v>
      </c>
      <c r="C391" s="10">
        <v>0</v>
      </c>
      <c r="D391" s="10">
        <v>0</v>
      </c>
      <c r="E391" s="10">
        <v>0</v>
      </c>
      <c r="F391" s="10">
        <v>5000</v>
      </c>
      <c r="G391" s="217"/>
    </row>
    <row r="392" spans="1:7" ht="23.25" x14ac:dyDescent="0.25">
      <c r="A392" s="27" t="s">
        <v>290</v>
      </c>
      <c r="B392" s="185" t="s">
        <v>416</v>
      </c>
      <c r="C392" s="188">
        <f>SUM(C393)</f>
        <v>0</v>
      </c>
      <c r="D392" s="188">
        <f t="shared" ref="D392:F395" si="138">D393</f>
        <v>250</v>
      </c>
      <c r="E392" s="188">
        <f t="shared" si="138"/>
        <v>250</v>
      </c>
      <c r="F392" s="188">
        <f t="shared" si="138"/>
        <v>0</v>
      </c>
      <c r="G392" s="313">
        <f t="shared" si="126"/>
        <v>0</v>
      </c>
    </row>
    <row r="393" spans="1:7" x14ac:dyDescent="0.25">
      <c r="A393" s="89">
        <v>3</v>
      </c>
      <c r="B393" s="89" t="s">
        <v>2</v>
      </c>
      <c r="C393" s="100">
        <f>SUM(C394)</f>
        <v>0</v>
      </c>
      <c r="D393" s="100">
        <f t="shared" si="138"/>
        <v>250</v>
      </c>
      <c r="E393" s="100">
        <f t="shared" si="138"/>
        <v>250</v>
      </c>
      <c r="F393" s="100">
        <f t="shared" si="138"/>
        <v>0</v>
      </c>
      <c r="G393" s="275">
        <f t="shared" si="126"/>
        <v>0</v>
      </c>
    </row>
    <row r="394" spans="1:7" x14ac:dyDescent="0.25">
      <c r="A394" s="50">
        <v>32</v>
      </c>
      <c r="B394" s="50" t="s">
        <v>192</v>
      </c>
      <c r="C394" s="6">
        <f>SUM(C395)</f>
        <v>0</v>
      </c>
      <c r="D394" s="6">
        <f t="shared" si="138"/>
        <v>250</v>
      </c>
      <c r="E394" s="6">
        <f t="shared" si="138"/>
        <v>250</v>
      </c>
      <c r="F394" s="6">
        <f t="shared" si="138"/>
        <v>0</v>
      </c>
      <c r="G394" s="284">
        <f t="shared" si="126"/>
        <v>0</v>
      </c>
    </row>
    <row r="395" spans="1:7" x14ac:dyDescent="0.25">
      <c r="A395" s="106">
        <v>329</v>
      </c>
      <c r="B395" s="106" t="s">
        <v>79</v>
      </c>
      <c r="C395" s="91">
        <f>SUM(C396)</f>
        <v>0</v>
      </c>
      <c r="D395" s="91">
        <f t="shared" si="138"/>
        <v>250</v>
      </c>
      <c r="E395" s="91">
        <f t="shared" si="138"/>
        <v>250</v>
      </c>
      <c r="F395" s="91">
        <f t="shared" si="138"/>
        <v>0</v>
      </c>
      <c r="G395" s="283">
        <f t="shared" si="126"/>
        <v>0</v>
      </c>
    </row>
    <row r="396" spans="1:7" x14ac:dyDescent="0.25">
      <c r="A396" s="46">
        <v>3292</v>
      </c>
      <c r="B396" s="46" t="s">
        <v>80</v>
      </c>
      <c r="C396" s="10">
        <v>0</v>
      </c>
      <c r="D396" s="10">
        <v>250</v>
      </c>
      <c r="E396" s="10">
        <v>250</v>
      </c>
      <c r="F396" s="10">
        <v>0</v>
      </c>
      <c r="G396" s="274">
        <f t="shared" si="126"/>
        <v>0</v>
      </c>
    </row>
    <row r="397" spans="1:7" ht="23.25" x14ac:dyDescent="0.25">
      <c r="A397" s="27" t="s">
        <v>281</v>
      </c>
      <c r="B397" s="185" t="s">
        <v>286</v>
      </c>
      <c r="C397" s="188">
        <f t="shared" ref="C397" si="139">SUM(C398,C406)</f>
        <v>2245.63</v>
      </c>
      <c r="D397" s="188">
        <f>D398+D406</f>
        <v>2210</v>
      </c>
      <c r="E397" s="188">
        <f>E398+E406</f>
        <v>2210</v>
      </c>
      <c r="F397" s="188">
        <f>F398+F406</f>
        <v>4022.5</v>
      </c>
      <c r="G397" s="313">
        <f t="shared" si="126"/>
        <v>182.01357466063348</v>
      </c>
    </row>
    <row r="398" spans="1:7" x14ac:dyDescent="0.25">
      <c r="A398" s="89">
        <v>3</v>
      </c>
      <c r="B398" s="89" t="s">
        <v>2</v>
      </c>
      <c r="C398" s="100">
        <f t="shared" ref="C398" si="140">SUM(C399,C403)</f>
        <v>2029.63</v>
      </c>
      <c r="D398" s="100">
        <f>D399+D403</f>
        <v>1620</v>
      </c>
      <c r="E398" s="100">
        <f>E399+E403</f>
        <v>1620</v>
      </c>
      <c r="F398" s="100">
        <f>F399+F403</f>
        <v>1620</v>
      </c>
      <c r="G398" s="275">
        <f t="shared" si="126"/>
        <v>100</v>
      </c>
    </row>
    <row r="399" spans="1:7" x14ac:dyDescent="0.25">
      <c r="A399" s="50">
        <v>32</v>
      </c>
      <c r="B399" s="50" t="s">
        <v>192</v>
      </c>
      <c r="C399" s="93">
        <f t="shared" ref="C399" si="141">SUM(C400)</f>
        <v>1184</v>
      </c>
      <c r="D399" s="93">
        <f>D400</f>
        <v>1620</v>
      </c>
      <c r="E399" s="93">
        <f>E400</f>
        <v>1620</v>
      </c>
      <c r="F399" s="93">
        <f>F400</f>
        <v>1620</v>
      </c>
      <c r="G399" s="276">
        <f t="shared" si="126"/>
        <v>100</v>
      </c>
    </row>
    <row r="400" spans="1:7" x14ac:dyDescent="0.25">
      <c r="A400" s="106">
        <v>323</v>
      </c>
      <c r="B400" s="106" t="s">
        <v>69</v>
      </c>
      <c r="C400" s="107">
        <f t="shared" ref="C400" si="142">SUM(C401:C402)</f>
        <v>1184</v>
      </c>
      <c r="D400" s="107">
        <f>D401+D402</f>
        <v>1620</v>
      </c>
      <c r="E400" s="107">
        <f>E401+E402</f>
        <v>1620</v>
      </c>
      <c r="F400" s="107">
        <f>SUM(F401:F402)</f>
        <v>1620</v>
      </c>
      <c r="G400" s="277">
        <f t="shared" si="126"/>
        <v>100</v>
      </c>
    </row>
    <row r="401" spans="1:7" x14ac:dyDescent="0.25">
      <c r="A401" s="46">
        <v>3232</v>
      </c>
      <c r="B401" s="46" t="s">
        <v>71</v>
      </c>
      <c r="C401" s="33">
        <v>0</v>
      </c>
      <c r="D401" s="10">
        <v>0</v>
      </c>
      <c r="E401" s="10">
        <v>0</v>
      </c>
      <c r="F401" s="33">
        <v>0</v>
      </c>
      <c r="G401" s="313"/>
    </row>
    <row r="402" spans="1:7" x14ac:dyDescent="0.25">
      <c r="A402" s="46">
        <v>3239</v>
      </c>
      <c r="B402" s="46" t="s">
        <v>78</v>
      </c>
      <c r="C402" s="33">
        <v>1184</v>
      </c>
      <c r="D402" s="10">
        <v>1620</v>
      </c>
      <c r="E402" s="10">
        <v>1620</v>
      </c>
      <c r="F402" s="33">
        <v>1620</v>
      </c>
      <c r="G402" s="274">
        <f t="shared" si="126"/>
        <v>100</v>
      </c>
    </row>
    <row r="403" spans="1:7" x14ac:dyDescent="0.25">
      <c r="A403" s="50">
        <v>36</v>
      </c>
      <c r="B403" s="50" t="s">
        <v>195</v>
      </c>
      <c r="C403" s="93">
        <f t="shared" ref="C403" si="143">SUM(C404)</f>
        <v>845.63</v>
      </c>
      <c r="D403" s="93">
        <f t="shared" ref="D403:F404" si="144">D404</f>
        <v>0</v>
      </c>
      <c r="E403" s="93">
        <f t="shared" si="144"/>
        <v>0</v>
      </c>
      <c r="F403" s="93">
        <f t="shared" si="144"/>
        <v>0</v>
      </c>
      <c r="G403" s="276"/>
    </row>
    <row r="404" spans="1:7" x14ac:dyDescent="0.25">
      <c r="A404" s="106">
        <v>363</v>
      </c>
      <c r="B404" s="106" t="s">
        <v>94</v>
      </c>
      <c r="C404" s="107">
        <f t="shared" ref="C404" si="145">SUM(C405)</f>
        <v>845.63</v>
      </c>
      <c r="D404" s="107">
        <f t="shared" si="144"/>
        <v>0</v>
      </c>
      <c r="E404" s="107">
        <f t="shared" si="144"/>
        <v>0</v>
      </c>
      <c r="F404" s="107">
        <f t="shared" si="144"/>
        <v>0</v>
      </c>
      <c r="G404" s="277"/>
    </row>
    <row r="405" spans="1:7" x14ac:dyDescent="0.25">
      <c r="A405" s="46">
        <v>3631</v>
      </c>
      <c r="B405" s="46" t="s">
        <v>95</v>
      </c>
      <c r="C405" s="10">
        <v>845.63</v>
      </c>
      <c r="D405" s="10">
        <v>0</v>
      </c>
      <c r="E405" s="10">
        <v>0</v>
      </c>
      <c r="F405" s="10">
        <v>0</v>
      </c>
      <c r="G405" s="313"/>
    </row>
    <row r="406" spans="1:7" x14ac:dyDescent="0.25">
      <c r="A406" s="8">
        <v>4</v>
      </c>
      <c r="B406" s="8" t="s">
        <v>197</v>
      </c>
      <c r="C406" s="279">
        <f t="shared" ref="C406" si="146">SUM(C407)</f>
        <v>216</v>
      </c>
      <c r="D406" s="279">
        <f t="shared" ref="D406:F407" si="147">D407</f>
        <v>590</v>
      </c>
      <c r="E406" s="279">
        <f t="shared" si="147"/>
        <v>590</v>
      </c>
      <c r="F406" s="279">
        <f t="shared" si="147"/>
        <v>2402.5</v>
      </c>
      <c r="G406" s="275">
        <f t="shared" si="126"/>
        <v>407.20338983050846</v>
      </c>
    </row>
    <row r="407" spans="1:7" ht="19.5" x14ac:dyDescent="0.25">
      <c r="A407" s="50">
        <v>42</v>
      </c>
      <c r="B407" s="31" t="s">
        <v>201</v>
      </c>
      <c r="C407" s="232">
        <f t="shared" ref="C407" si="148">SUM(C408)</f>
        <v>216</v>
      </c>
      <c r="D407" s="232">
        <f t="shared" si="147"/>
        <v>590</v>
      </c>
      <c r="E407" s="232">
        <f t="shared" si="147"/>
        <v>590</v>
      </c>
      <c r="F407" s="232">
        <f t="shared" si="147"/>
        <v>2402.5</v>
      </c>
      <c r="G407" s="276">
        <f t="shared" si="126"/>
        <v>407.20338983050846</v>
      </c>
    </row>
    <row r="408" spans="1:7" x14ac:dyDescent="0.25">
      <c r="A408" s="106">
        <v>422</v>
      </c>
      <c r="B408" s="106" t="s">
        <v>107</v>
      </c>
      <c r="C408" s="278">
        <f>SUM(C409:C410,C411)</f>
        <v>216</v>
      </c>
      <c r="D408" s="278">
        <f t="shared" ref="D408:F408" si="149">SUM(D409:D410,D411)</f>
        <v>590</v>
      </c>
      <c r="E408" s="278">
        <f t="shared" si="149"/>
        <v>590</v>
      </c>
      <c r="F408" s="278">
        <f t="shared" si="149"/>
        <v>2402.5</v>
      </c>
      <c r="G408" s="277">
        <f t="shared" si="126"/>
        <v>407.20338983050846</v>
      </c>
    </row>
    <row r="409" spans="1:7" x14ac:dyDescent="0.25">
      <c r="A409" s="46">
        <v>4221</v>
      </c>
      <c r="B409" s="46" t="s">
        <v>108</v>
      </c>
      <c r="C409" s="241">
        <v>185</v>
      </c>
      <c r="D409" s="241">
        <v>225</v>
      </c>
      <c r="E409" s="241">
        <v>225</v>
      </c>
      <c r="F409" s="241">
        <v>225</v>
      </c>
      <c r="G409" s="274">
        <f t="shared" ref="G409:G416" si="150">F409/E409*100</f>
        <v>100</v>
      </c>
    </row>
    <row r="410" spans="1:7" x14ac:dyDescent="0.25">
      <c r="A410" s="46">
        <v>4222</v>
      </c>
      <c r="B410" s="46" t="s">
        <v>109</v>
      </c>
      <c r="C410" s="241">
        <v>31</v>
      </c>
      <c r="D410" s="241">
        <v>365</v>
      </c>
      <c r="E410" s="241">
        <v>365</v>
      </c>
      <c r="F410" s="241">
        <v>365</v>
      </c>
      <c r="G410" s="274">
        <f t="shared" si="150"/>
        <v>100</v>
      </c>
    </row>
    <row r="411" spans="1:7" x14ac:dyDescent="0.25">
      <c r="A411" s="46">
        <v>4227</v>
      </c>
      <c r="B411" s="46" t="s">
        <v>417</v>
      </c>
      <c r="C411" s="241">
        <v>0</v>
      </c>
      <c r="D411" s="241">
        <v>0</v>
      </c>
      <c r="E411" s="241">
        <v>0</v>
      </c>
      <c r="F411" s="241">
        <v>1812.5</v>
      </c>
      <c r="G411" s="274"/>
    </row>
    <row r="412" spans="1:7" ht="23.25" x14ac:dyDescent="0.25">
      <c r="A412" s="27" t="s">
        <v>282</v>
      </c>
      <c r="B412" s="185" t="s">
        <v>285</v>
      </c>
      <c r="C412" s="188">
        <f t="shared" ref="C412" si="151">SUM(C414)</f>
        <v>13747.48</v>
      </c>
      <c r="D412" s="188">
        <f t="shared" ref="D412:F415" si="152">D413</f>
        <v>39605.199999999997</v>
      </c>
      <c r="E412" s="188">
        <f t="shared" si="152"/>
        <v>39605.199999999997</v>
      </c>
      <c r="F412" s="188">
        <f t="shared" si="152"/>
        <v>39698.800000000003</v>
      </c>
      <c r="G412" s="313">
        <f t="shared" si="150"/>
        <v>100.23633260278955</v>
      </c>
    </row>
    <row r="413" spans="1:7" x14ac:dyDescent="0.25">
      <c r="A413" s="89">
        <v>3</v>
      </c>
      <c r="B413" s="89" t="s">
        <v>2</v>
      </c>
      <c r="C413" s="279">
        <f t="shared" ref="C413" si="153">SUM(C414)</f>
        <v>13747.48</v>
      </c>
      <c r="D413" s="279">
        <f t="shared" si="152"/>
        <v>39605.199999999997</v>
      </c>
      <c r="E413" s="279">
        <f t="shared" si="152"/>
        <v>39605.199999999997</v>
      </c>
      <c r="F413" s="279">
        <f t="shared" si="152"/>
        <v>39698.800000000003</v>
      </c>
      <c r="G413" s="275">
        <f t="shared" si="150"/>
        <v>100.23633260278955</v>
      </c>
    </row>
    <row r="414" spans="1:7" x14ac:dyDescent="0.25">
      <c r="A414" s="50">
        <v>36</v>
      </c>
      <c r="B414" s="50" t="s">
        <v>195</v>
      </c>
      <c r="C414" s="232">
        <f t="shared" ref="C414" si="154">SUM(C415)</f>
        <v>13747.48</v>
      </c>
      <c r="D414" s="232">
        <f t="shared" si="152"/>
        <v>39605.199999999997</v>
      </c>
      <c r="E414" s="232">
        <f t="shared" si="152"/>
        <v>39605.199999999997</v>
      </c>
      <c r="F414" s="232">
        <f t="shared" si="152"/>
        <v>39698.800000000003</v>
      </c>
      <c r="G414" s="276">
        <f t="shared" si="150"/>
        <v>100.23633260278955</v>
      </c>
    </row>
    <row r="415" spans="1:7" x14ac:dyDescent="0.25">
      <c r="A415" s="106">
        <v>363</v>
      </c>
      <c r="B415" s="106" t="s">
        <v>94</v>
      </c>
      <c r="C415" s="278">
        <f t="shared" ref="C415" si="155">SUM(C416)</f>
        <v>13747.48</v>
      </c>
      <c r="D415" s="278">
        <f t="shared" si="152"/>
        <v>39605.199999999997</v>
      </c>
      <c r="E415" s="278">
        <f t="shared" si="152"/>
        <v>39605.199999999997</v>
      </c>
      <c r="F415" s="278">
        <f t="shared" si="152"/>
        <v>39698.800000000003</v>
      </c>
      <c r="G415" s="277">
        <f t="shared" si="150"/>
        <v>100.23633260278955</v>
      </c>
    </row>
    <row r="416" spans="1:7" x14ac:dyDescent="0.25">
      <c r="A416" s="46">
        <v>3631</v>
      </c>
      <c r="B416" s="46" t="s">
        <v>95</v>
      </c>
      <c r="C416" s="241">
        <v>13747.48</v>
      </c>
      <c r="D416" s="241">
        <v>39605.199999999997</v>
      </c>
      <c r="E416" s="241">
        <v>39605.199999999997</v>
      </c>
      <c r="F416" s="241">
        <v>39698.800000000003</v>
      </c>
      <c r="G416" s="274">
        <f t="shared" si="150"/>
        <v>100.23633260278955</v>
      </c>
    </row>
    <row r="417" spans="1:7" x14ac:dyDescent="0.25">
      <c r="A417" s="445"/>
      <c r="B417" s="446"/>
      <c r="C417" s="446"/>
      <c r="D417" s="446"/>
      <c r="E417" s="446"/>
      <c r="F417" s="446"/>
      <c r="G417" s="447"/>
    </row>
    <row r="418" spans="1:7" ht="28.5" customHeight="1" x14ac:dyDescent="0.25">
      <c r="A418" s="209" t="s">
        <v>406</v>
      </c>
      <c r="B418" s="199" t="s">
        <v>203</v>
      </c>
      <c r="C418" s="363">
        <f>SUM(C420,C464,C488,C518,C565,C598,C617,C667)</f>
        <v>591280.02</v>
      </c>
      <c r="D418" s="363">
        <f t="shared" ref="D418:F418" si="156">SUM(D420,D464,D488,D518,D565,D598,D617,D667)</f>
        <v>839493.39</v>
      </c>
      <c r="E418" s="363">
        <f t="shared" si="156"/>
        <v>839493.39</v>
      </c>
      <c r="F418" s="363">
        <f t="shared" si="156"/>
        <v>783995.78999999992</v>
      </c>
      <c r="G418" s="200">
        <f>F418/E418*100</f>
        <v>93.389155809791419</v>
      </c>
    </row>
    <row r="419" spans="1:7" x14ac:dyDescent="0.25">
      <c r="A419" s="437"/>
      <c r="B419" s="438"/>
      <c r="C419" s="438"/>
      <c r="D419" s="438"/>
      <c r="E419" s="438"/>
      <c r="F419" s="438"/>
      <c r="G419" s="439"/>
    </row>
    <row r="420" spans="1:7" ht="28.5" customHeight="1" x14ac:dyDescent="0.25">
      <c r="A420" s="323" t="s">
        <v>204</v>
      </c>
      <c r="B420" s="191" t="s">
        <v>356</v>
      </c>
      <c r="C420" s="181">
        <f t="shared" ref="C420" si="157">C431+C440+C449</f>
        <v>90258.39</v>
      </c>
      <c r="D420" s="181">
        <f>D421+D426+D431+D440+D449</f>
        <v>85815.39</v>
      </c>
      <c r="E420" s="181">
        <f>E421+E426+E431+E440+E449</f>
        <v>85815.39</v>
      </c>
      <c r="F420" s="181">
        <f>F421+F426+F431+F440+F449</f>
        <v>39134</v>
      </c>
      <c r="G420" s="190">
        <f>F420/E420*100</f>
        <v>45.602542853910002</v>
      </c>
    </row>
    <row r="421" spans="1:7" ht="28.5" customHeight="1" x14ac:dyDescent="0.25">
      <c r="A421" s="27" t="s">
        <v>280</v>
      </c>
      <c r="B421" s="185" t="s">
        <v>287</v>
      </c>
      <c r="C421" s="208">
        <v>0</v>
      </c>
      <c r="D421" s="208">
        <f t="shared" ref="D421:F424" si="158">D422</f>
        <v>5500</v>
      </c>
      <c r="E421" s="208">
        <f t="shared" si="158"/>
        <v>5500</v>
      </c>
      <c r="F421" s="208">
        <f t="shared" si="158"/>
        <v>5029.8599999999997</v>
      </c>
      <c r="G421" s="313">
        <f t="shared" ref="G421:G457" si="159">F421/E421*100</f>
        <v>91.451999999999984</v>
      </c>
    </row>
    <row r="422" spans="1:7" ht="15" customHeight="1" x14ac:dyDescent="0.25">
      <c r="A422" s="89">
        <v>3</v>
      </c>
      <c r="B422" s="89" t="s">
        <v>2</v>
      </c>
      <c r="C422" s="279">
        <v>0</v>
      </c>
      <c r="D422" s="279">
        <f t="shared" si="158"/>
        <v>5500</v>
      </c>
      <c r="E422" s="279">
        <f t="shared" si="158"/>
        <v>5500</v>
      </c>
      <c r="F422" s="279">
        <f t="shared" si="158"/>
        <v>5029.8599999999997</v>
      </c>
      <c r="G422" s="275">
        <f t="shared" si="159"/>
        <v>91.451999999999984</v>
      </c>
    </row>
    <row r="423" spans="1:7" ht="15" customHeight="1" x14ac:dyDescent="0.25">
      <c r="A423" s="227">
        <v>32</v>
      </c>
      <c r="B423" s="379" t="s">
        <v>192</v>
      </c>
      <c r="C423" s="232">
        <v>0</v>
      </c>
      <c r="D423" s="232">
        <f t="shared" si="158"/>
        <v>5500</v>
      </c>
      <c r="E423" s="232">
        <f t="shared" si="158"/>
        <v>5500</v>
      </c>
      <c r="F423" s="232">
        <f t="shared" si="158"/>
        <v>5029.8599999999997</v>
      </c>
      <c r="G423" s="276">
        <f t="shared" si="159"/>
        <v>91.451999999999984</v>
      </c>
    </row>
    <row r="424" spans="1:7" ht="15" customHeight="1" x14ac:dyDescent="0.25">
      <c r="A424" s="380">
        <v>322</v>
      </c>
      <c r="B424" s="381" t="s">
        <v>62</v>
      </c>
      <c r="C424" s="334">
        <v>0</v>
      </c>
      <c r="D424" s="334">
        <f t="shared" si="158"/>
        <v>5500</v>
      </c>
      <c r="E424" s="334">
        <f t="shared" si="158"/>
        <v>5500</v>
      </c>
      <c r="F424" s="334">
        <f t="shared" si="158"/>
        <v>5029.8599999999997</v>
      </c>
      <c r="G424" s="277">
        <f t="shared" si="159"/>
        <v>91.451999999999984</v>
      </c>
    </row>
    <row r="425" spans="1:7" ht="15" customHeight="1" x14ac:dyDescent="0.25">
      <c r="A425" s="328">
        <v>3224</v>
      </c>
      <c r="B425" s="327" t="s">
        <v>420</v>
      </c>
      <c r="C425" s="280">
        <v>0</v>
      </c>
      <c r="D425" s="280">
        <v>5500</v>
      </c>
      <c r="E425" s="280">
        <v>5500</v>
      </c>
      <c r="F425" s="280">
        <v>5029.8599999999997</v>
      </c>
      <c r="G425" s="274">
        <f t="shared" si="159"/>
        <v>91.451999999999984</v>
      </c>
    </row>
    <row r="426" spans="1:7" ht="24" customHeight="1" x14ac:dyDescent="0.25">
      <c r="A426" s="27" t="s">
        <v>290</v>
      </c>
      <c r="B426" s="185" t="s">
        <v>291</v>
      </c>
      <c r="C426" s="208">
        <v>0</v>
      </c>
      <c r="D426" s="208">
        <f t="shared" ref="D426:F429" si="160">D427</f>
        <v>5000</v>
      </c>
      <c r="E426" s="208">
        <f t="shared" si="160"/>
        <v>5000</v>
      </c>
      <c r="F426" s="208">
        <f t="shared" si="160"/>
        <v>4295</v>
      </c>
      <c r="G426" s="313">
        <f t="shared" si="159"/>
        <v>85.9</v>
      </c>
    </row>
    <row r="427" spans="1:7" ht="15" customHeight="1" x14ac:dyDescent="0.25">
      <c r="A427" s="89">
        <v>3</v>
      </c>
      <c r="B427" s="89" t="s">
        <v>2</v>
      </c>
      <c r="C427" s="279">
        <v>0</v>
      </c>
      <c r="D427" s="279">
        <f t="shared" si="160"/>
        <v>5000</v>
      </c>
      <c r="E427" s="279">
        <f t="shared" si="160"/>
        <v>5000</v>
      </c>
      <c r="F427" s="279">
        <f t="shared" si="160"/>
        <v>4295</v>
      </c>
      <c r="G427" s="275">
        <f t="shared" si="159"/>
        <v>85.9</v>
      </c>
    </row>
    <row r="428" spans="1:7" ht="15" customHeight="1" x14ac:dyDescent="0.25">
      <c r="A428" s="227">
        <v>32</v>
      </c>
      <c r="B428" s="379" t="s">
        <v>192</v>
      </c>
      <c r="C428" s="232">
        <v>0</v>
      </c>
      <c r="D428" s="232">
        <f t="shared" si="160"/>
        <v>5000</v>
      </c>
      <c r="E428" s="232">
        <f t="shared" si="160"/>
        <v>5000</v>
      </c>
      <c r="F428" s="232">
        <f t="shared" si="160"/>
        <v>4295</v>
      </c>
      <c r="G428" s="276">
        <f t="shared" si="159"/>
        <v>85.9</v>
      </c>
    </row>
    <row r="429" spans="1:7" ht="15" customHeight="1" x14ac:dyDescent="0.25">
      <c r="A429" s="380">
        <v>322</v>
      </c>
      <c r="B429" s="381" t="s">
        <v>62</v>
      </c>
      <c r="C429" s="334">
        <v>0</v>
      </c>
      <c r="D429" s="334">
        <f t="shared" si="160"/>
        <v>5000</v>
      </c>
      <c r="E429" s="334">
        <f t="shared" si="160"/>
        <v>5000</v>
      </c>
      <c r="F429" s="334">
        <f t="shared" si="160"/>
        <v>4295</v>
      </c>
      <c r="G429" s="277">
        <f t="shared" si="159"/>
        <v>85.9</v>
      </c>
    </row>
    <row r="430" spans="1:7" ht="15" customHeight="1" x14ac:dyDescent="0.25">
      <c r="A430" s="328">
        <v>3224</v>
      </c>
      <c r="B430" s="327" t="s">
        <v>420</v>
      </c>
      <c r="C430" s="280">
        <v>0</v>
      </c>
      <c r="D430" s="280">
        <v>5000</v>
      </c>
      <c r="E430" s="280">
        <v>5000</v>
      </c>
      <c r="F430" s="280">
        <v>4295</v>
      </c>
      <c r="G430" s="274">
        <f t="shared" si="159"/>
        <v>85.9</v>
      </c>
    </row>
    <row r="431" spans="1:7" ht="23.25" x14ac:dyDescent="0.25">
      <c r="A431" s="27" t="s">
        <v>281</v>
      </c>
      <c r="B431" s="185" t="s">
        <v>286</v>
      </c>
      <c r="C431" s="189">
        <f t="shared" ref="C431" si="161">SUM(C432,C436)</f>
        <v>23739.84</v>
      </c>
      <c r="D431" s="189">
        <f>D432+D436</f>
        <v>53315.39</v>
      </c>
      <c r="E431" s="189">
        <f>E432+E436</f>
        <v>53315.39</v>
      </c>
      <c r="F431" s="189">
        <f>F432+F436</f>
        <v>4315.3900000000003</v>
      </c>
      <c r="G431" s="313">
        <f t="shared" si="159"/>
        <v>8.0940794018387567</v>
      </c>
    </row>
    <row r="432" spans="1:7" x14ac:dyDescent="0.25">
      <c r="A432" s="89">
        <v>3</v>
      </c>
      <c r="B432" s="89" t="s">
        <v>2</v>
      </c>
      <c r="C432" s="100">
        <f t="shared" ref="C432" si="162">SUM(C433)</f>
        <v>8246.3700000000008</v>
      </c>
      <c r="D432" s="100">
        <f t="shared" ref="D432:F434" si="163">D433</f>
        <v>0</v>
      </c>
      <c r="E432" s="100">
        <f t="shared" si="163"/>
        <v>0</v>
      </c>
      <c r="F432" s="100">
        <f t="shared" si="163"/>
        <v>0</v>
      </c>
      <c r="G432" s="275"/>
    </row>
    <row r="433" spans="1:7" x14ac:dyDescent="0.25">
      <c r="A433" s="50">
        <v>32</v>
      </c>
      <c r="B433" s="50" t="s">
        <v>192</v>
      </c>
      <c r="C433" s="93">
        <f t="shared" ref="C433" si="164">SUM(C434)</f>
        <v>8246.3700000000008</v>
      </c>
      <c r="D433" s="93">
        <f t="shared" si="163"/>
        <v>0</v>
      </c>
      <c r="E433" s="93">
        <f t="shared" si="163"/>
        <v>0</v>
      </c>
      <c r="F433" s="93">
        <f t="shared" si="163"/>
        <v>0</v>
      </c>
      <c r="G433" s="276"/>
    </row>
    <row r="434" spans="1:7" x14ac:dyDescent="0.25">
      <c r="A434" s="106">
        <v>323</v>
      </c>
      <c r="B434" s="106" t="s">
        <v>69</v>
      </c>
      <c r="C434" s="107">
        <f t="shared" ref="C434" si="165">SUM(C435)</f>
        <v>8246.3700000000008</v>
      </c>
      <c r="D434" s="107">
        <f t="shared" si="163"/>
        <v>0</v>
      </c>
      <c r="E434" s="107">
        <f t="shared" si="163"/>
        <v>0</v>
      </c>
      <c r="F434" s="107">
        <f t="shared" si="163"/>
        <v>0</v>
      </c>
      <c r="G434" s="277"/>
    </row>
    <row r="435" spans="1:7" x14ac:dyDescent="0.25">
      <c r="A435" s="46">
        <v>3232</v>
      </c>
      <c r="B435" s="46" t="s">
        <v>71</v>
      </c>
      <c r="C435" s="10">
        <v>8246.3700000000008</v>
      </c>
      <c r="D435" s="10">
        <v>0</v>
      </c>
      <c r="E435" s="10">
        <v>0</v>
      </c>
      <c r="F435" s="10">
        <v>0</v>
      </c>
      <c r="G435" s="313"/>
    </row>
    <row r="436" spans="1:7" x14ac:dyDescent="0.25">
      <c r="A436" s="89">
        <v>4</v>
      </c>
      <c r="B436" s="89" t="s">
        <v>197</v>
      </c>
      <c r="C436" s="100">
        <f t="shared" ref="C436" si="166">SUM(C437)</f>
        <v>15493.47</v>
      </c>
      <c r="D436" s="100">
        <f t="shared" ref="D436:F438" si="167">D437</f>
        <v>53315.39</v>
      </c>
      <c r="E436" s="100">
        <f t="shared" si="167"/>
        <v>53315.39</v>
      </c>
      <c r="F436" s="100">
        <f t="shared" si="167"/>
        <v>4315.3900000000003</v>
      </c>
      <c r="G436" s="275">
        <f t="shared" si="159"/>
        <v>8.0940794018387567</v>
      </c>
    </row>
    <row r="437" spans="1:7" ht="21" customHeight="1" x14ac:dyDescent="0.25">
      <c r="A437" s="50">
        <v>42</v>
      </c>
      <c r="B437" s="192" t="s">
        <v>283</v>
      </c>
      <c r="C437" s="232">
        <f t="shared" ref="C437" si="168">SUM(C438)</f>
        <v>15493.47</v>
      </c>
      <c r="D437" s="232">
        <f t="shared" si="167"/>
        <v>53315.39</v>
      </c>
      <c r="E437" s="232">
        <f t="shared" si="167"/>
        <v>53315.39</v>
      </c>
      <c r="F437" s="232">
        <f t="shared" si="167"/>
        <v>4315.3900000000003</v>
      </c>
      <c r="G437" s="276">
        <f t="shared" si="159"/>
        <v>8.0940794018387567</v>
      </c>
    </row>
    <row r="438" spans="1:7" x14ac:dyDescent="0.25">
      <c r="A438" s="106">
        <v>421</v>
      </c>
      <c r="B438" s="106" t="s">
        <v>103</v>
      </c>
      <c r="C438" s="278">
        <f t="shared" ref="C438" si="169">SUM(C439)</f>
        <v>15493.47</v>
      </c>
      <c r="D438" s="278">
        <f t="shared" si="167"/>
        <v>53315.39</v>
      </c>
      <c r="E438" s="278">
        <f t="shared" si="167"/>
        <v>53315.39</v>
      </c>
      <c r="F438" s="278">
        <f t="shared" si="167"/>
        <v>4315.3900000000003</v>
      </c>
      <c r="G438" s="277">
        <f t="shared" si="159"/>
        <v>8.0940794018387567</v>
      </c>
    </row>
    <row r="439" spans="1:7" x14ac:dyDescent="0.25">
      <c r="A439" s="46">
        <v>4213</v>
      </c>
      <c r="B439" s="46" t="s">
        <v>357</v>
      </c>
      <c r="C439" s="10">
        <v>15493.47</v>
      </c>
      <c r="D439" s="10">
        <v>53315.39</v>
      </c>
      <c r="E439" s="10">
        <v>53315.39</v>
      </c>
      <c r="F439" s="10">
        <v>4315.3900000000003</v>
      </c>
      <c r="G439" s="274">
        <f t="shared" si="159"/>
        <v>8.0940794018387567</v>
      </c>
    </row>
    <row r="440" spans="1:7" ht="23.25" x14ac:dyDescent="0.25">
      <c r="A440" s="27" t="s">
        <v>282</v>
      </c>
      <c r="B440" s="185" t="s">
        <v>285</v>
      </c>
      <c r="C440" s="188">
        <f t="shared" ref="C440" si="170">SUM(C445,C441)</f>
        <v>50059.53</v>
      </c>
      <c r="D440" s="188">
        <f>D441+D445</f>
        <v>21000</v>
      </c>
      <c r="E440" s="188">
        <f>E441+E445</f>
        <v>21000</v>
      </c>
      <c r="F440" s="188">
        <f>F441+F445</f>
        <v>25493.75</v>
      </c>
      <c r="G440" s="313">
        <f t="shared" si="159"/>
        <v>121.39880952380952</v>
      </c>
    </row>
    <row r="441" spans="1:7" x14ac:dyDescent="0.25">
      <c r="A441" s="89">
        <v>3</v>
      </c>
      <c r="B441" s="89" t="s">
        <v>2</v>
      </c>
      <c r="C441" s="100">
        <f t="shared" ref="C441" si="171">SUM(C442)</f>
        <v>9288.9</v>
      </c>
      <c r="D441" s="100">
        <f t="shared" ref="D441:F443" si="172">D442</f>
        <v>0</v>
      </c>
      <c r="E441" s="100">
        <f t="shared" si="172"/>
        <v>0</v>
      </c>
      <c r="F441" s="100">
        <f t="shared" si="172"/>
        <v>0</v>
      </c>
      <c r="G441" s="281"/>
    </row>
    <row r="442" spans="1:7" x14ac:dyDescent="0.25">
      <c r="A442" s="50">
        <v>32</v>
      </c>
      <c r="B442" s="50" t="s">
        <v>192</v>
      </c>
      <c r="C442" s="232">
        <f t="shared" ref="C442:C443" si="173">SUM(C443)</f>
        <v>9288.9</v>
      </c>
      <c r="D442" s="232">
        <f t="shared" si="172"/>
        <v>0</v>
      </c>
      <c r="E442" s="232">
        <f t="shared" si="172"/>
        <v>0</v>
      </c>
      <c r="F442" s="232">
        <f t="shared" si="172"/>
        <v>0</v>
      </c>
      <c r="G442" s="215"/>
    </row>
    <row r="443" spans="1:7" x14ac:dyDescent="0.25">
      <c r="A443" s="106">
        <v>323</v>
      </c>
      <c r="B443" s="106" t="s">
        <v>69</v>
      </c>
      <c r="C443" s="278">
        <f t="shared" si="173"/>
        <v>9288.9</v>
      </c>
      <c r="D443" s="278">
        <f t="shared" si="172"/>
        <v>0</v>
      </c>
      <c r="E443" s="278">
        <f t="shared" si="172"/>
        <v>0</v>
      </c>
      <c r="F443" s="278">
        <f t="shared" si="172"/>
        <v>0</v>
      </c>
      <c r="G443" s="377"/>
    </row>
    <row r="444" spans="1:7" x14ac:dyDescent="0.25">
      <c r="A444" s="46">
        <v>3232</v>
      </c>
      <c r="B444" s="46" t="s">
        <v>71</v>
      </c>
      <c r="C444" s="10">
        <v>9288.9</v>
      </c>
      <c r="D444" s="10">
        <v>0</v>
      </c>
      <c r="E444" s="10">
        <v>0</v>
      </c>
      <c r="F444" s="10">
        <v>0</v>
      </c>
      <c r="G444" s="217"/>
    </row>
    <row r="445" spans="1:7" x14ac:dyDescent="0.25">
      <c r="A445" s="89">
        <v>4</v>
      </c>
      <c r="B445" s="89" t="s">
        <v>197</v>
      </c>
      <c r="C445" s="236">
        <f t="shared" ref="C445" si="174">SUM(C446)</f>
        <v>40770.629999999997</v>
      </c>
      <c r="D445" s="236">
        <f t="shared" ref="D445:F447" si="175">D446</f>
        <v>21000</v>
      </c>
      <c r="E445" s="236">
        <f t="shared" si="175"/>
        <v>21000</v>
      </c>
      <c r="F445" s="236">
        <f t="shared" si="175"/>
        <v>25493.75</v>
      </c>
      <c r="G445" s="275">
        <f t="shared" si="159"/>
        <v>121.39880952380952</v>
      </c>
    </row>
    <row r="446" spans="1:7" ht="19.5" x14ac:dyDescent="0.25">
      <c r="A446" s="50">
        <v>42</v>
      </c>
      <c r="B446" s="31" t="s">
        <v>283</v>
      </c>
      <c r="C446" s="232">
        <f t="shared" ref="C446" si="176">SUM(C447)</f>
        <v>40770.629999999997</v>
      </c>
      <c r="D446" s="232">
        <f t="shared" si="175"/>
        <v>21000</v>
      </c>
      <c r="E446" s="232">
        <f t="shared" si="175"/>
        <v>21000</v>
      </c>
      <c r="F446" s="232">
        <f t="shared" si="175"/>
        <v>25493.75</v>
      </c>
      <c r="G446" s="276">
        <f t="shared" si="159"/>
        <v>121.39880952380952</v>
      </c>
    </row>
    <row r="447" spans="1:7" x14ac:dyDescent="0.25">
      <c r="A447" s="106">
        <v>421</v>
      </c>
      <c r="B447" s="106" t="s">
        <v>103</v>
      </c>
      <c r="C447" s="278">
        <f t="shared" ref="C447" si="177">SUM(C448)</f>
        <v>40770.629999999997</v>
      </c>
      <c r="D447" s="278">
        <f t="shared" si="175"/>
        <v>21000</v>
      </c>
      <c r="E447" s="278">
        <f t="shared" si="175"/>
        <v>21000</v>
      </c>
      <c r="F447" s="278">
        <f t="shared" si="175"/>
        <v>25493.75</v>
      </c>
      <c r="G447" s="277">
        <f t="shared" si="159"/>
        <v>121.39880952380952</v>
      </c>
    </row>
    <row r="448" spans="1:7" x14ac:dyDescent="0.25">
      <c r="A448" s="46">
        <v>4213</v>
      </c>
      <c r="B448" s="46" t="s">
        <v>357</v>
      </c>
      <c r="C448" s="10">
        <v>40770.629999999997</v>
      </c>
      <c r="D448" s="10">
        <v>21000</v>
      </c>
      <c r="E448" s="10">
        <v>21000</v>
      </c>
      <c r="F448" s="10">
        <v>25493.75</v>
      </c>
      <c r="G448" s="274">
        <f t="shared" si="159"/>
        <v>121.39880952380952</v>
      </c>
    </row>
    <row r="449" spans="1:8" ht="23.25" x14ac:dyDescent="0.25">
      <c r="A449" s="27" t="s">
        <v>288</v>
      </c>
      <c r="B449" s="185" t="s">
        <v>289</v>
      </c>
      <c r="C449" s="188">
        <f t="shared" ref="C449" si="178">SUM(C450,C454)</f>
        <v>16459.02</v>
      </c>
      <c r="D449" s="188">
        <f>D450+D454</f>
        <v>1000</v>
      </c>
      <c r="E449" s="188">
        <f>E450+E454</f>
        <v>1000</v>
      </c>
      <c r="F449" s="188">
        <f>F450+F454</f>
        <v>0</v>
      </c>
      <c r="G449" s="313">
        <f t="shared" si="159"/>
        <v>0</v>
      </c>
    </row>
    <row r="450" spans="1:8" x14ac:dyDescent="0.25">
      <c r="A450" s="89">
        <v>3</v>
      </c>
      <c r="B450" s="89" t="s">
        <v>2</v>
      </c>
      <c r="C450" s="88">
        <f t="shared" ref="C450" si="179">SUM(C451)</f>
        <v>4608.71</v>
      </c>
      <c r="D450" s="88">
        <f t="shared" ref="D450:F452" si="180">D451</f>
        <v>0</v>
      </c>
      <c r="E450" s="88">
        <f t="shared" si="180"/>
        <v>0</v>
      </c>
      <c r="F450" s="88">
        <f t="shared" si="180"/>
        <v>0</v>
      </c>
      <c r="G450" s="275"/>
    </row>
    <row r="451" spans="1:8" x14ac:dyDescent="0.25">
      <c r="A451" s="50">
        <v>32</v>
      </c>
      <c r="B451" s="50" t="s">
        <v>192</v>
      </c>
      <c r="C451" s="93">
        <f t="shared" ref="C451" si="181">SUM(C452)</f>
        <v>4608.71</v>
      </c>
      <c r="D451" s="93">
        <f t="shared" si="180"/>
        <v>0</v>
      </c>
      <c r="E451" s="93">
        <f t="shared" si="180"/>
        <v>0</v>
      </c>
      <c r="F451" s="93">
        <f t="shared" si="180"/>
        <v>0</v>
      </c>
      <c r="G451" s="276"/>
    </row>
    <row r="452" spans="1:8" x14ac:dyDescent="0.25">
      <c r="A452" s="106">
        <v>322</v>
      </c>
      <c r="B452" s="106" t="s">
        <v>62</v>
      </c>
      <c r="C452" s="107">
        <f t="shared" ref="C452" si="182">SUM(C453)</f>
        <v>4608.71</v>
      </c>
      <c r="D452" s="107">
        <f t="shared" si="180"/>
        <v>0</v>
      </c>
      <c r="E452" s="107">
        <f t="shared" si="180"/>
        <v>0</v>
      </c>
      <c r="F452" s="107">
        <f t="shared" si="180"/>
        <v>0</v>
      </c>
      <c r="G452" s="277"/>
    </row>
    <row r="453" spans="1:8" x14ac:dyDescent="0.25">
      <c r="A453" s="46">
        <v>3224</v>
      </c>
      <c r="B453" s="49" t="s">
        <v>423</v>
      </c>
      <c r="C453" s="10">
        <v>4608.71</v>
      </c>
      <c r="D453" s="10">
        <v>0</v>
      </c>
      <c r="E453" s="10">
        <v>0</v>
      </c>
      <c r="F453" s="10">
        <v>0</v>
      </c>
      <c r="G453" s="313"/>
    </row>
    <row r="454" spans="1:8" x14ac:dyDescent="0.25">
      <c r="A454" s="89">
        <v>4</v>
      </c>
      <c r="B454" s="89" t="s">
        <v>197</v>
      </c>
      <c r="C454" s="88">
        <f>SUM(C458,C455)</f>
        <v>11850.310000000001</v>
      </c>
      <c r="D454" s="88">
        <f t="shared" ref="D454:F454" si="183">SUM(D458,D455)</f>
        <v>1000</v>
      </c>
      <c r="E454" s="88">
        <f t="shared" si="183"/>
        <v>1000</v>
      </c>
      <c r="F454" s="88">
        <f t="shared" si="183"/>
        <v>0</v>
      </c>
      <c r="G454" s="275">
        <f t="shared" si="159"/>
        <v>0</v>
      </c>
    </row>
    <row r="455" spans="1:8" x14ac:dyDescent="0.25">
      <c r="A455" s="50">
        <v>41</v>
      </c>
      <c r="B455" s="192" t="s">
        <v>421</v>
      </c>
      <c r="C455" s="232">
        <f>SUM(C456)</f>
        <v>0</v>
      </c>
      <c r="D455" s="232">
        <f t="shared" ref="D455:F456" si="184">D456</f>
        <v>1000</v>
      </c>
      <c r="E455" s="232">
        <f t="shared" si="184"/>
        <v>1000</v>
      </c>
      <c r="F455" s="232">
        <f t="shared" si="184"/>
        <v>0</v>
      </c>
      <c r="G455" s="276">
        <f t="shared" si="159"/>
        <v>0</v>
      </c>
    </row>
    <row r="456" spans="1:8" x14ac:dyDescent="0.25">
      <c r="A456" s="106">
        <v>411</v>
      </c>
      <c r="B456" s="106" t="s">
        <v>422</v>
      </c>
      <c r="C456" s="107">
        <f>SUM(C457)</f>
        <v>0</v>
      </c>
      <c r="D456" s="107">
        <f t="shared" si="184"/>
        <v>1000</v>
      </c>
      <c r="E456" s="107">
        <f t="shared" si="184"/>
        <v>1000</v>
      </c>
      <c r="F456" s="107">
        <f t="shared" si="184"/>
        <v>0</v>
      </c>
      <c r="G456" s="277">
        <f t="shared" si="159"/>
        <v>0</v>
      </c>
    </row>
    <row r="457" spans="1:8" x14ac:dyDescent="0.25">
      <c r="A457" s="46">
        <v>4111</v>
      </c>
      <c r="B457" s="46" t="s">
        <v>46</v>
      </c>
      <c r="C457" s="10">
        <v>0</v>
      </c>
      <c r="D457" s="10">
        <v>1000</v>
      </c>
      <c r="E457" s="10">
        <v>1000</v>
      </c>
      <c r="F457" s="10">
        <v>0</v>
      </c>
      <c r="G457" s="274">
        <f t="shared" si="159"/>
        <v>0</v>
      </c>
    </row>
    <row r="458" spans="1:8" ht="18" x14ac:dyDescent="0.25">
      <c r="A458" s="50">
        <v>42</v>
      </c>
      <c r="B458" s="192" t="s">
        <v>283</v>
      </c>
      <c r="C458" s="232">
        <f t="shared" ref="C458" si="185">SUM(C459,C461)</f>
        <v>11850.310000000001</v>
      </c>
      <c r="D458" s="232">
        <f>D459+D461</f>
        <v>0</v>
      </c>
      <c r="E458" s="232">
        <f>E459+E461</f>
        <v>0</v>
      </c>
      <c r="F458" s="232">
        <f>F459+F461</f>
        <v>0</v>
      </c>
      <c r="G458" s="276"/>
    </row>
    <row r="459" spans="1:8" x14ac:dyDescent="0.25">
      <c r="A459" s="106">
        <v>421</v>
      </c>
      <c r="B459" s="106" t="s">
        <v>103</v>
      </c>
      <c r="C459" s="107">
        <f t="shared" ref="C459" si="186">SUM(C460)</f>
        <v>10348.290000000001</v>
      </c>
      <c r="D459" s="107">
        <f>D460</f>
        <v>0</v>
      </c>
      <c r="E459" s="107">
        <f>E460</f>
        <v>0</v>
      </c>
      <c r="F459" s="107">
        <f>F460</f>
        <v>0</v>
      </c>
      <c r="G459" s="377"/>
    </row>
    <row r="460" spans="1:8" x14ac:dyDescent="0.25">
      <c r="A460" s="46">
        <v>4213</v>
      </c>
      <c r="B460" s="46" t="s">
        <v>357</v>
      </c>
      <c r="C460" s="10">
        <v>10348.290000000001</v>
      </c>
      <c r="D460" s="10">
        <v>0</v>
      </c>
      <c r="E460" s="10">
        <v>0</v>
      </c>
      <c r="F460" s="10">
        <v>0</v>
      </c>
      <c r="G460" s="217"/>
    </row>
    <row r="461" spans="1:8" x14ac:dyDescent="0.25">
      <c r="A461" s="106">
        <v>422</v>
      </c>
      <c r="B461" s="106" t="s">
        <v>107</v>
      </c>
      <c r="C461" s="107">
        <f t="shared" ref="C461" si="187">SUM(C462)</f>
        <v>1502.02</v>
      </c>
      <c r="D461" s="107">
        <f>D462</f>
        <v>0</v>
      </c>
      <c r="E461" s="107">
        <f>E462</f>
        <v>0</v>
      </c>
      <c r="F461" s="107">
        <f>F462</f>
        <v>0</v>
      </c>
      <c r="G461" s="377"/>
    </row>
    <row r="462" spans="1:8" x14ac:dyDescent="0.25">
      <c r="A462" s="46">
        <v>4227</v>
      </c>
      <c r="B462" s="46" t="s">
        <v>111</v>
      </c>
      <c r="C462" s="10">
        <v>1502.02</v>
      </c>
      <c r="D462" s="10">
        <v>0</v>
      </c>
      <c r="E462" s="10">
        <v>0</v>
      </c>
      <c r="F462" s="10">
        <v>0</v>
      </c>
      <c r="G462" s="217"/>
    </row>
    <row r="463" spans="1:8" x14ac:dyDescent="0.25">
      <c r="A463" s="428"/>
      <c r="B463" s="429"/>
      <c r="C463" s="429"/>
      <c r="D463" s="429"/>
      <c r="E463" s="429"/>
      <c r="F463" s="429"/>
      <c r="G463" s="430"/>
    </row>
    <row r="464" spans="1:8" ht="24.75" customHeight="1" x14ac:dyDescent="0.25">
      <c r="A464" s="323" t="s">
        <v>206</v>
      </c>
      <c r="B464" s="193" t="s">
        <v>361</v>
      </c>
      <c r="C464" s="181">
        <f>SUM(C470,C478)</f>
        <v>51874.289999999994</v>
      </c>
      <c r="D464" s="181">
        <f>D465+D470+D478</f>
        <v>73901.56</v>
      </c>
      <c r="E464" s="181">
        <f>E465+E470+E478</f>
        <v>73901.56</v>
      </c>
      <c r="F464" s="181">
        <f>F465+F470+F478</f>
        <v>74059.150000000009</v>
      </c>
      <c r="G464" s="190">
        <f>F464/E464*100</f>
        <v>100.21324313045625</v>
      </c>
      <c r="H464" s="18"/>
    </row>
    <row r="465" spans="1:8" ht="24.75" customHeight="1" x14ac:dyDescent="0.25">
      <c r="A465" s="27" t="s">
        <v>280</v>
      </c>
      <c r="B465" s="185" t="s">
        <v>424</v>
      </c>
      <c r="C465" s="208">
        <f t="shared" ref="C465:F468" si="188">C466</f>
        <v>0</v>
      </c>
      <c r="D465" s="208">
        <f t="shared" si="188"/>
        <v>4000</v>
      </c>
      <c r="E465" s="208">
        <f t="shared" si="188"/>
        <v>4000</v>
      </c>
      <c r="F465" s="208">
        <f t="shared" si="188"/>
        <v>3273.5</v>
      </c>
      <c r="G465" s="313">
        <f t="shared" ref="G465:G486" si="189">F465/E465*100</f>
        <v>81.837499999999991</v>
      </c>
      <c r="H465" s="18"/>
    </row>
    <row r="466" spans="1:8" ht="15" customHeight="1" x14ac:dyDescent="0.25">
      <c r="A466" s="8">
        <v>3</v>
      </c>
      <c r="B466" s="8" t="s">
        <v>2</v>
      </c>
      <c r="C466" s="279">
        <f t="shared" si="188"/>
        <v>0</v>
      </c>
      <c r="D466" s="279">
        <f t="shared" si="188"/>
        <v>4000</v>
      </c>
      <c r="E466" s="279">
        <f t="shared" si="188"/>
        <v>4000</v>
      </c>
      <c r="F466" s="279">
        <f t="shared" si="188"/>
        <v>3273.5</v>
      </c>
      <c r="G466" s="275">
        <f t="shared" si="189"/>
        <v>81.837499999999991</v>
      </c>
      <c r="H466" s="18"/>
    </row>
    <row r="467" spans="1:8" ht="15" customHeight="1" x14ac:dyDescent="0.25">
      <c r="A467" s="50">
        <v>32</v>
      </c>
      <c r="B467" s="50" t="s">
        <v>192</v>
      </c>
      <c r="C467" s="232">
        <f t="shared" si="188"/>
        <v>0</v>
      </c>
      <c r="D467" s="232">
        <f t="shared" si="188"/>
        <v>4000</v>
      </c>
      <c r="E467" s="232">
        <f t="shared" si="188"/>
        <v>4000</v>
      </c>
      <c r="F467" s="232">
        <f t="shared" si="188"/>
        <v>3273.5</v>
      </c>
      <c r="G467" s="276">
        <f t="shared" si="189"/>
        <v>81.837499999999991</v>
      </c>
      <c r="H467" s="18"/>
    </row>
    <row r="468" spans="1:8" ht="15" customHeight="1" x14ac:dyDescent="0.25">
      <c r="A468" s="106">
        <v>322</v>
      </c>
      <c r="B468" s="106" t="s">
        <v>62</v>
      </c>
      <c r="C468" s="278">
        <f t="shared" si="188"/>
        <v>0</v>
      </c>
      <c r="D468" s="278">
        <f t="shared" si="188"/>
        <v>4000</v>
      </c>
      <c r="E468" s="278">
        <f t="shared" si="188"/>
        <v>4000</v>
      </c>
      <c r="F468" s="278">
        <f t="shared" si="188"/>
        <v>3273.5</v>
      </c>
      <c r="G468" s="277">
        <f t="shared" si="189"/>
        <v>81.837499999999991</v>
      </c>
      <c r="H468" s="18"/>
    </row>
    <row r="469" spans="1:8" ht="20.100000000000001" customHeight="1" x14ac:dyDescent="0.25">
      <c r="A469" s="285">
        <v>3224</v>
      </c>
      <c r="B469" s="49" t="s">
        <v>66</v>
      </c>
      <c r="C469" s="280">
        <v>0</v>
      </c>
      <c r="D469" s="280">
        <v>4000</v>
      </c>
      <c r="E469" s="280">
        <v>4000</v>
      </c>
      <c r="F469" s="280">
        <v>3273.5</v>
      </c>
      <c r="G469" s="274">
        <f t="shared" si="189"/>
        <v>81.837499999999991</v>
      </c>
      <c r="H469" s="18"/>
    </row>
    <row r="470" spans="1:8" ht="23.25" x14ac:dyDescent="0.25">
      <c r="A470" s="27" t="s">
        <v>290</v>
      </c>
      <c r="B470" s="185" t="s">
        <v>291</v>
      </c>
      <c r="C470" s="188">
        <f t="shared" ref="C470" si="190">SUM(C471)</f>
        <v>39783.229999999996</v>
      </c>
      <c r="D470" s="188">
        <f t="shared" ref="D470:F471" si="191">D471</f>
        <v>61000</v>
      </c>
      <c r="E470" s="188">
        <f t="shared" si="191"/>
        <v>61000</v>
      </c>
      <c r="F470" s="188">
        <f t="shared" si="191"/>
        <v>61884.090000000004</v>
      </c>
      <c r="G470" s="313">
        <f t="shared" si="189"/>
        <v>101.44932786885246</v>
      </c>
      <c r="H470" s="77"/>
    </row>
    <row r="471" spans="1:8" x14ac:dyDescent="0.25">
      <c r="A471" s="8">
        <v>3</v>
      </c>
      <c r="B471" s="8" t="s">
        <v>2</v>
      </c>
      <c r="C471" s="279">
        <f t="shared" ref="C471" si="192">SUM(C472)</f>
        <v>39783.229999999996</v>
      </c>
      <c r="D471" s="279">
        <f t="shared" si="191"/>
        <v>61000</v>
      </c>
      <c r="E471" s="279">
        <f t="shared" si="191"/>
        <v>61000</v>
      </c>
      <c r="F471" s="279">
        <f t="shared" si="191"/>
        <v>61884.090000000004</v>
      </c>
      <c r="G471" s="275">
        <f t="shared" si="189"/>
        <v>101.44932786885246</v>
      </c>
      <c r="H471" s="5"/>
    </row>
    <row r="472" spans="1:8" x14ac:dyDescent="0.25">
      <c r="A472" s="50">
        <v>32</v>
      </c>
      <c r="B472" s="50" t="s">
        <v>192</v>
      </c>
      <c r="C472" s="232">
        <f t="shared" ref="C472" si="193">SUM(C473)</f>
        <v>39783.229999999996</v>
      </c>
      <c r="D472" s="232">
        <f>D473+D476</f>
        <v>61000</v>
      </c>
      <c r="E472" s="232">
        <f>E473+E476</f>
        <v>61000</v>
      </c>
      <c r="F472" s="232">
        <f>F473+F476</f>
        <v>61884.090000000004</v>
      </c>
      <c r="G472" s="276">
        <f t="shared" si="189"/>
        <v>101.44932786885246</v>
      </c>
      <c r="H472" s="5"/>
    </row>
    <row r="473" spans="1:8" x14ac:dyDescent="0.25">
      <c r="A473" s="106">
        <v>322</v>
      </c>
      <c r="B473" s="106" t="s">
        <v>62</v>
      </c>
      <c r="C473" s="278">
        <f t="shared" ref="C473" si="194">SUM(C474,C475)</f>
        <v>39783.229999999996</v>
      </c>
      <c r="D473" s="278">
        <f>SUM(D474:D475)</f>
        <v>40000</v>
      </c>
      <c r="E473" s="278">
        <f>SUM(E474:E475)</f>
        <v>40000</v>
      </c>
      <c r="F473" s="278">
        <f>F474+F475</f>
        <v>42255.73</v>
      </c>
      <c r="G473" s="277">
        <f t="shared" si="189"/>
        <v>105.63932500000001</v>
      </c>
      <c r="H473" s="5"/>
    </row>
    <row r="474" spans="1:8" x14ac:dyDescent="0.25">
      <c r="A474" s="46">
        <v>3223</v>
      </c>
      <c r="B474" s="46" t="s">
        <v>65</v>
      </c>
      <c r="C474" s="241">
        <v>37051.99</v>
      </c>
      <c r="D474" s="241">
        <v>40000</v>
      </c>
      <c r="E474" s="241">
        <v>40000</v>
      </c>
      <c r="F474" s="241">
        <v>42255.73</v>
      </c>
      <c r="G474" s="274">
        <f t="shared" si="189"/>
        <v>105.63932500000001</v>
      </c>
      <c r="H474" s="5"/>
    </row>
    <row r="475" spans="1:8" ht="24" customHeight="1" x14ac:dyDescent="0.25">
      <c r="A475" s="285">
        <v>3224</v>
      </c>
      <c r="B475" s="49" t="s">
        <v>66</v>
      </c>
      <c r="C475" s="241">
        <v>2731.24</v>
      </c>
      <c r="D475" s="241">
        <v>0</v>
      </c>
      <c r="E475" s="241">
        <v>0</v>
      </c>
      <c r="F475" s="241">
        <v>0</v>
      </c>
      <c r="G475" s="313"/>
      <c r="H475" s="5"/>
    </row>
    <row r="476" spans="1:8" ht="15" customHeight="1" x14ac:dyDescent="0.25">
      <c r="A476" s="106">
        <v>323</v>
      </c>
      <c r="B476" s="106" t="s">
        <v>69</v>
      </c>
      <c r="C476" s="278">
        <f t="shared" ref="C476" si="195">SUM(C477)</f>
        <v>12091.06</v>
      </c>
      <c r="D476" s="278">
        <f>D477</f>
        <v>21000</v>
      </c>
      <c r="E476" s="278">
        <f>E477</f>
        <v>21000</v>
      </c>
      <c r="F476" s="278">
        <f>F477</f>
        <v>19628.36</v>
      </c>
      <c r="G476" s="277">
        <f t="shared" si="189"/>
        <v>93.468380952380954</v>
      </c>
      <c r="H476" s="5"/>
    </row>
    <row r="477" spans="1:8" ht="15" customHeight="1" x14ac:dyDescent="0.25">
      <c r="A477" s="46">
        <v>3232</v>
      </c>
      <c r="B477" s="46" t="s">
        <v>71</v>
      </c>
      <c r="C477" s="241">
        <v>12091.06</v>
      </c>
      <c r="D477" s="241">
        <v>21000</v>
      </c>
      <c r="E477" s="241">
        <v>21000</v>
      </c>
      <c r="F477" s="241">
        <v>19628.36</v>
      </c>
      <c r="G477" s="274">
        <f t="shared" si="189"/>
        <v>93.468380952380954</v>
      </c>
      <c r="H477" s="5"/>
    </row>
    <row r="478" spans="1:8" ht="23.25" x14ac:dyDescent="0.25">
      <c r="A478" s="27" t="s">
        <v>281</v>
      </c>
      <c r="B478" s="185" t="s">
        <v>286</v>
      </c>
      <c r="C478" s="188">
        <f t="shared" ref="C478" si="196">SUM(C479,C483)</f>
        <v>12091.06</v>
      </c>
      <c r="D478" s="188">
        <f>D479+D483</f>
        <v>8901.56</v>
      </c>
      <c r="E478" s="188">
        <f>E479+E483</f>
        <v>8901.56</v>
      </c>
      <c r="F478" s="188">
        <f>F479+F483</f>
        <v>8901.56</v>
      </c>
      <c r="G478" s="313">
        <f t="shared" si="189"/>
        <v>100</v>
      </c>
      <c r="H478" s="5"/>
    </row>
    <row r="479" spans="1:8" x14ac:dyDescent="0.25">
      <c r="A479" s="8">
        <v>3</v>
      </c>
      <c r="B479" s="8" t="s">
        <v>2</v>
      </c>
      <c r="C479" s="279">
        <f t="shared" ref="C479" si="197">SUM(C480)</f>
        <v>12091.06</v>
      </c>
      <c r="D479" s="279">
        <f t="shared" ref="D479:F481" si="198">D480</f>
        <v>0</v>
      </c>
      <c r="E479" s="279">
        <f t="shared" si="198"/>
        <v>0</v>
      </c>
      <c r="F479" s="279">
        <f t="shared" si="198"/>
        <v>0</v>
      </c>
      <c r="G479" s="275"/>
      <c r="H479" s="5"/>
    </row>
    <row r="480" spans="1:8" x14ac:dyDescent="0.25">
      <c r="A480" s="50">
        <v>32</v>
      </c>
      <c r="B480" s="50" t="s">
        <v>192</v>
      </c>
      <c r="C480" s="232">
        <f t="shared" ref="C480" si="199">SUM(C481)</f>
        <v>12091.06</v>
      </c>
      <c r="D480" s="232">
        <f t="shared" si="198"/>
        <v>0</v>
      </c>
      <c r="E480" s="232">
        <f t="shared" si="198"/>
        <v>0</v>
      </c>
      <c r="F480" s="232">
        <f t="shared" si="198"/>
        <v>0</v>
      </c>
      <c r="G480" s="276"/>
      <c r="H480" s="5"/>
    </row>
    <row r="481" spans="1:8" x14ac:dyDescent="0.25">
      <c r="A481" s="106">
        <v>323</v>
      </c>
      <c r="B481" s="106" t="s">
        <v>69</v>
      </c>
      <c r="C481" s="278">
        <f t="shared" ref="C481" si="200">SUM(C482)</f>
        <v>12091.06</v>
      </c>
      <c r="D481" s="278">
        <f t="shared" si="198"/>
        <v>0</v>
      </c>
      <c r="E481" s="278">
        <f t="shared" si="198"/>
        <v>0</v>
      </c>
      <c r="F481" s="278">
        <f t="shared" si="198"/>
        <v>0</v>
      </c>
      <c r="G481" s="277"/>
      <c r="H481" s="5"/>
    </row>
    <row r="482" spans="1:8" x14ac:dyDescent="0.25">
      <c r="A482" s="46">
        <v>3232</v>
      </c>
      <c r="B482" s="46" t="s">
        <v>71</v>
      </c>
      <c r="C482" s="241">
        <v>12091.06</v>
      </c>
      <c r="D482" s="241">
        <v>0</v>
      </c>
      <c r="E482" s="241">
        <v>0</v>
      </c>
      <c r="F482" s="241">
        <v>0</v>
      </c>
      <c r="G482" s="313"/>
      <c r="H482" s="5"/>
    </row>
    <row r="483" spans="1:8" x14ac:dyDescent="0.25">
      <c r="A483" s="8">
        <v>4</v>
      </c>
      <c r="B483" s="8" t="s">
        <v>197</v>
      </c>
      <c r="C483" s="279">
        <f t="shared" ref="C483" si="201">SUM(C484)</f>
        <v>0</v>
      </c>
      <c r="D483" s="279">
        <f t="shared" ref="D483:F485" si="202">D484</f>
        <v>8901.56</v>
      </c>
      <c r="E483" s="279">
        <f t="shared" si="202"/>
        <v>8901.56</v>
      </c>
      <c r="F483" s="279">
        <f t="shared" si="202"/>
        <v>8901.56</v>
      </c>
      <c r="G483" s="275">
        <f t="shared" si="189"/>
        <v>100</v>
      </c>
      <c r="H483" s="5"/>
    </row>
    <row r="484" spans="1:8" ht="19.5" x14ac:dyDescent="0.25">
      <c r="A484" s="50">
        <v>42</v>
      </c>
      <c r="B484" s="31" t="s">
        <v>201</v>
      </c>
      <c r="C484" s="232">
        <f t="shared" ref="C484" si="203">SUM(C485)</f>
        <v>0</v>
      </c>
      <c r="D484" s="232">
        <f t="shared" si="202"/>
        <v>8901.56</v>
      </c>
      <c r="E484" s="232">
        <f t="shared" si="202"/>
        <v>8901.56</v>
      </c>
      <c r="F484" s="232">
        <f t="shared" si="202"/>
        <v>8901.56</v>
      </c>
      <c r="G484" s="276">
        <f t="shared" si="189"/>
        <v>100</v>
      </c>
      <c r="H484" s="5"/>
    </row>
    <row r="485" spans="1:8" x14ac:dyDescent="0.25">
      <c r="A485" s="106">
        <v>421</v>
      </c>
      <c r="B485" s="106" t="s">
        <v>309</v>
      </c>
      <c r="C485" s="278">
        <f t="shared" ref="C485" si="204">SUM(C486)</f>
        <v>0</v>
      </c>
      <c r="D485" s="278">
        <f t="shared" si="202"/>
        <v>8901.56</v>
      </c>
      <c r="E485" s="278">
        <f t="shared" si="202"/>
        <v>8901.56</v>
      </c>
      <c r="F485" s="278">
        <f t="shared" si="202"/>
        <v>8901.56</v>
      </c>
      <c r="G485" s="277">
        <f t="shared" si="189"/>
        <v>100</v>
      </c>
      <c r="H485" s="5"/>
    </row>
    <row r="486" spans="1:8" x14ac:dyDescent="0.25">
      <c r="A486" s="46">
        <v>4214</v>
      </c>
      <c r="B486" s="46" t="s">
        <v>284</v>
      </c>
      <c r="C486" s="241">
        <v>0</v>
      </c>
      <c r="D486" s="241">
        <v>8901.56</v>
      </c>
      <c r="E486" s="241">
        <v>8901.56</v>
      </c>
      <c r="F486" s="241">
        <v>8901.56</v>
      </c>
      <c r="G486" s="274">
        <f t="shared" si="189"/>
        <v>100</v>
      </c>
      <c r="H486" s="5"/>
    </row>
    <row r="487" spans="1:8" x14ac:dyDescent="0.25">
      <c r="A487" s="428"/>
      <c r="B487" s="429"/>
      <c r="C487" s="429"/>
      <c r="D487" s="429"/>
      <c r="E487" s="429"/>
      <c r="F487" s="429"/>
      <c r="G487" s="430"/>
      <c r="H487" s="55"/>
    </row>
    <row r="488" spans="1:8" ht="24.75" customHeight="1" x14ac:dyDescent="0.25">
      <c r="A488" s="323" t="s">
        <v>207</v>
      </c>
      <c r="B488" s="180" t="s">
        <v>362</v>
      </c>
      <c r="C488" s="181">
        <f t="shared" ref="C488" si="205">SUM(C502,C512)</f>
        <v>34746.730000000003</v>
      </c>
      <c r="D488" s="181">
        <f>D489+D498+D507+D512</f>
        <v>114422.33</v>
      </c>
      <c r="E488" s="181">
        <f>E489+E498+E507+E512</f>
        <v>114422.33</v>
      </c>
      <c r="F488" s="181">
        <f>F489+F498+F507</f>
        <v>104134.83</v>
      </c>
      <c r="G488" s="190">
        <f>F488/E488*100</f>
        <v>91.009185007856416</v>
      </c>
      <c r="H488" s="5"/>
    </row>
    <row r="489" spans="1:8" ht="24.75" customHeight="1" x14ac:dyDescent="0.25">
      <c r="A489" s="75" t="s">
        <v>280</v>
      </c>
      <c r="B489" s="186" t="s">
        <v>287</v>
      </c>
      <c r="C489" s="187">
        <f>C490+C494</f>
        <v>0</v>
      </c>
      <c r="D489" s="187">
        <f>D490+D494</f>
        <v>102095</v>
      </c>
      <c r="E489" s="187">
        <f>E490+E494</f>
        <v>102095</v>
      </c>
      <c r="F489" s="187">
        <f>F490+F494</f>
        <v>91807.5</v>
      </c>
      <c r="G489" s="217">
        <f t="shared" ref="G489:G511" si="206">F489/E489*100</f>
        <v>89.923600568098337</v>
      </c>
      <c r="H489" s="5"/>
    </row>
    <row r="490" spans="1:8" ht="15" customHeight="1" x14ac:dyDescent="0.25">
      <c r="A490" s="8">
        <v>3</v>
      </c>
      <c r="B490" s="8" t="s">
        <v>2</v>
      </c>
      <c r="C490" s="279">
        <v>0</v>
      </c>
      <c r="D490" s="279">
        <f t="shared" ref="D490:F492" si="207">D491</f>
        <v>15195</v>
      </c>
      <c r="E490" s="279">
        <f t="shared" si="207"/>
        <v>15195</v>
      </c>
      <c r="F490" s="279">
        <f t="shared" si="207"/>
        <v>18032.5</v>
      </c>
      <c r="G490" s="275">
        <f t="shared" si="206"/>
        <v>118.67390589009543</v>
      </c>
      <c r="H490" s="5"/>
    </row>
    <row r="491" spans="1:8" ht="15" customHeight="1" x14ac:dyDescent="0.25">
      <c r="A491" s="50">
        <v>32</v>
      </c>
      <c r="B491" s="50" t="s">
        <v>192</v>
      </c>
      <c r="C491" s="232">
        <v>0</v>
      </c>
      <c r="D491" s="232">
        <f t="shared" si="207"/>
        <v>15195</v>
      </c>
      <c r="E491" s="232">
        <f t="shared" si="207"/>
        <v>15195</v>
      </c>
      <c r="F491" s="232">
        <f t="shared" si="207"/>
        <v>18032.5</v>
      </c>
      <c r="G491" s="276">
        <f t="shared" si="206"/>
        <v>118.67390589009543</v>
      </c>
      <c r="H491" s="5"/>
    </row>
    <row r="492" spans="1:8" ht="15" customHeight="1" x14ac:dyDescent="0.25">
      <c r="A492" s="106">
        <v>323</v>
      </c>
      <c r="B492" s="106" t="s">
        <v>69</v>
      </c>
      <c r="C492" s="278">
        <v>0</v>
      </c>
      <c r="D492" s="278">
        <f t="shared" si="207"/>
        <v>15195</v>
      </c>
      <c r="E492" s="278">
        <f t="shared" si="207"/>
        <v>15195</v>
      </c>
      <c r="F492" s="278">
        <f t="shared" si="207"/>
        <v>18032.5</v>
      </c>
      <c r="G492" s="277">
        <f t="shared" si="206"/>
        <v>118.67390589009543</v>
      </c>
      <c r="H492" s="5"/>
    </row>
    <row r="493" spans="1:8" ht="15" customHeight="1" x14ac:dyDescent="0.25">
      <c r="A493" s="46">
        <v>3237</v>
      </c>
      <c r="B493" s="46" t="s">
        <v>76</v>
      </c>
      <c r="C493" s="219">
        <v>0</v>
      </c>
      <c r="D493" s="241">
        <v>15195</v>
      </c>
      <c r="E493" s="241">
        <v>15195</v>
      </c>
      <c r="F493" s="219">
        <v>18032.5</v>
      </c>
      <c r="G493" s="274">
        <f t="shared" si="206"/>
        <v>118.67390589009543</v>
      </c>
      <c r="H493" s="5"/>
    </row>
    <row r="494" spans="1:8" ht="15" customHeight="1" x14ac:dyDescent="0.25">
      <c r="A494" s="8">
        <v>4</v>
      </c>
      <c r="B494" s="8" t="s">
        <v>197</v>
      </c>
      <c r="C494" s="279">
        <f t="shared" ref="C494:C496" si="208">SUM(C495)</f>
        <v>0</v>
      </c>
      <c r="D494" s="279">
        <f t="shared" ref="D494:F496" si="209">D495</f>
        <v>86900</v>
      </c>
      <c r="E494" s="279">
        <f t="shared" si="209"/>
        <v>86900</v>
      </c>
      <c r="F494" s="279">
        <f t="shared" si="209"/>
        <v>73775</v>
      </c>
      <c r="G494" s="275">
        <f t="shared" si="206"/>
        <v>84.8964326812428</v>
      </c>
      <c r="H494" s="5"/>
    </row>
    <row r="495" spans="1:8" ht="20.100000000000001" customHeight="1" x14ac:dyDescent="0.25">
      <c r="A495" s="50">
        <v>42</v>
      </c>
      <c r="B495" s="192" t="s">
        <v>201</v>
      </c>
      <c r="C495" s="232">
        <f t="shared" si="208"/>
        <v>0</v>
      </c>
      <c r="D495" s="232">
        <f t="shared" si="209"/>
        <v>86900</v>
      </c>
      <c r="E495" s="232">
        <f t="shared" si="209"/>
        <v>86900</v>
      </c>
      <c r="F495" s="232">
        <f t="shared" si="209"/>
        <v>73775</v>
      </c>
      <c r="G495" s="276">
        <f t="shared" si="206"/>
        <v>84.8964326812428</v>
      </c>
      <c r="H495" s="5"/>
    </row>
    <row r="496" spans="1:8" ht="15" customHeight="1" x14ac:dyDescent="0.25">
      <c r="A496" s="106">
        <v>426</v>
      </c>
      <c r="B496" s="106" t="s">
        <v>114</v>
      </c>
      <c r="C496" s="278">
        <f t="shared" si="208"/>
        <v>0</v>
      </c>
      <c r="D496" s="278">
        <f t="shared" si="209"/>
        <v>86900</v>
      </c>
      <c r="E496" s="278">
        <f t="shared" si="209"/>
        <v>86900</v>
      </c>
      <c r="F496" s="278">
        <f t="shared" si="209"/>
        <v>73775</v>
      </c>
      <c r="G496" s="277">
        <f t="shared" si="206"/>
        <v>84.8964326812428</v>
      </c>
      <c r="H496" s="5"/>
    </row>
    <row r="497" spans="1:8" ht="15" customHeight="1" x14ac:dyDescent="0.25">
      <c r="A497" s="46">
        <v>4263</v>
      </c>
      <c r="B497" s="46" t="s">
        <v>116</v>
      </c>
      <c r="C497" s="241">
        <v>0</v>
      </c>
      <c r="D497" s="241">
        <v>86900</v>
      </c>
      <c r="E497" s="241">
        <v>86900</v>
      </c>
      <c r="F497" s="241">
        <v>73775</v>
      </c>
      <c r="G497" s="274">
        <f t="shared" si="206"/>
        <v>84.8964326812428</v>
      </c>
      <c r="H497" s="5"/>
    </row>
    <row r="498" spans="1:8" ht="30" customHeight="1" x14ac:dyDescent="0.25">
      <c r="A498" s="27" t="s">
        <v>290</v>
      </c>
      <c r="B498" s="185" t="s">
        <v>291</v>
      </c>
      <c r="C498" s="188">
        <f>C499</f>
        <v>0</v>
      </c>
      <c r="D498" s="188">
        <f>D499+D503</f>
        <v>9327.33</v>
      </c>
      <c r="E498" s="188">
        <f>E499+E503</f>
        <v>9327.33</v>
      </c>
      <c r="F498" s="188">
        <f>F499+F503</f>
        <v>9327.33</v>
      </c>
      <c r="G498" s="313">
        <f t="shared" si="206"/>
        <v>100</v>
      </c>
      <c r="H498" s="5"/>
    </row>
    <row r="499" spans="1:8" ht="15" customHeight="1" x14ac:dyDescent="0.25">
      <c r="A499" s="8">
        <v>4</v>
      </c>
      <c r="B499" s="8" t="s">
        <v>197</v>
      </c>
      <c r="C499" s="279">
        <f>C500</f>
        <v>0</v>
      </c>
      <c r="D499" s="279">
        <f t="shared" ref="D499:F501" si="210">D500</f>
        <v>9327.33</v>
      </c>
      <c r="E499" s="279">
        <f t="shared" si="210"/>
        <v>9327.33</v>
      </c>
      <c r="F499" s="279">
        <f t="shared" si="210"/>
        <v>9327.33</v>
      </c>
      <c r="G499" s="275">
        <f t="shared" si="206"/>
        <v>100</v>
      </c>
      <c r="H499" s="5"/>
    </row>
    <row r="500" spans="1:8" ht="20.100000000000001" customHeight="1" x14ac:dyDescent="0.25">
      <c r="A500" s="50">
        <v>42</v>
      </c>
      <c r="B500" s="192" t="s">
        <v>201</v>
      </c>
      <c r="C500" s="232">
        <f>C501</f>
        <v>0</v>
      </c>
      <c r="D500" s="232">
        <f t="shared" si="210"/>
        <v>9327.33</v>
      </c>
      <c r="E500" s="232">
        <f t="shared" si="210"/>
        <v>9327.33</v>
      </c>
      <c r="F500" s="232">
        <f t="shared" si="210"/>
        <v>9327.33</v>
      </c>
      <c r="G500" s="276">
        <f t="shared" si="206"/>
        <v>100</v>
      </c>
      <c r="H500" s="5"/>
    </row>
    <row r="501" spans="1:8" ht="15" customHeight="1" x14ac:dyDescent="0.25">
      <c r="A501" s="106">
        <v>426</v>
      </c>
      <c r="B501" s="106" t="s">
        <v>114</v>
      </c>
      <c r="C501" s="278">
        <f t="shared" ref="C501" si="211">SUM(C502)</f>
        <v>0</v>
      </c>
      <c r="D501" s="278">
        <f t="shared" si="210"/>
        <v>9327.33</v>
      </c>
      <c r="E501" s="278">
        <f t="shared" si="210"/>
        <v>9327.33</v>
      </c>
      <c r="F501" s="278">
        <f t="shared" si="210"/>
        <v>9327.33</v>
      </c>
      <c r="G501" s="277">
        <f t="shared" si="206"/>
        <v>100</v>
      </c>
      <c r="H501" s="5"/>
    </row>
    <row r="502" spans="1:8" x14ac:dyDescent="0.25">
      <c r="A502" s="46">
        <v>4263</v>
      </c>
      <c r="B502" s="46" t="s">
        <v>116</v>
      </c>
      <c r="C502" s="241">
        <v>0</v>
      </c>
      <c r="D502" s="241">
        <v>9327.33</v>
      </c>
      <c r="E502" s="241">
        <v>9327.33</v>
      </c>
      <c r="F502" s="241">
        <v>9327.33</v>
      </c>
      <c r="G502" s="274">
        <f t="shared" si="206"/>
        <v>100</v>
      </c>
      <c r="H502" s="62"/>
    </row>
    <row r="503" spans="1:8" x14ac:dyDescent="0.25">
      <c r="A503" s="8">
        <v>3</v>
      </c>
      <c r="B503" s="8" t="s">
        <v>2</v>
      </c>
      <c r="C503" s="279">
        <f t="shared" ref="C503" si="212">SUM(C504)</f>
        <v>3200</v>
      </c>
      <c r="D503" s="279">
        <f t="shared" ref="D503:F505" si="213">D504</f>
        <v>0</v>
      </c>
      <c r="E503" s="279">
        <f t="shared" si="213"/>
        <v>0</v>
      </c>
      <c r="F503" s="279">
        <f t="shared" si="213"/>
        <v>0</v>
      </c>
      <c r="G503" s="275"/>
      <c r="H503" s="5"/>
    </row>
    <row r="504" spans="1:8" x14ac:dyDescent="0.25">
      <c r="A504" s="50">
        <v>32</v>
      </c>
      <c r="B504" s="50" t="s">
        <v>192</v>
      </c>
      <c r="C504" s="232">
        <f t="shared" ref="C504" si="214">SUM(C505)</f>
        <v>3200</v>
      </c>
      <c r="D504" s="232">
        <f t="shared" si="213"/>
        <v>0</v>
      </c>
      <c r="E504" s="232">
        <f t="shared" si="213"/>
        <v>0</v>
      </c>
      <c r="F504" s="232">
        <f t="shared" si="213"/>
        <v>0</v>
      </c>
      <c r="G504" s="276"/>
      <c r="H504" s="5"/>
    </row>
    <row r="505" spans="1:8" x14ac:dyDescent="0.25">
      <c r="A505" s="106">
        <v>323</v>
      </c>
      <c r="B505" s="106" t="s">
        <v>69</v>
      </c>
      <c r="C505" s="278">
        <f t="shared" ref="C505" si="215">SUM(C506)</f>
        <v>3200</v>
      </c>
      <c r="D505" s="278">
        <f t="shared" si="213"/>
        <v>0</v>
      </c>
      <c r="E505" s="278">
        <f t="shared" si="213"/>
        <v>0</v>
      </c>
      <c r="F505" s="278">
        <f t="shared" si="213"/>
        <v>0</v>
      </c>
      <c r="G505" s="277"/>
      <c r="H505" s="5"/>
    </row>
    <row r="506" spans="1:8" x14ac:dyDescent="0.25">
      <c r="A506" s="46">
        <v>3237</v>
      </c>
      <c r="B506" s="46" t="s">
        <v>76</v>
      </c>
      <c r="C506" s="219">
        <v>3200</v>
      </c>
      <c r="D506" s="241">
        <v>0</v>
      </c>
      <c r="E506" s="241">
        <v>0</v>
      </c>
      <c r="F506" s="219">
        <v>0</v>
      </c>
      <c r="G506" s="313"/>
      <c r="H506" s="5"/>
    </row>
    <row r="507" spans="1:8" ht="23.25" x14ac:dyDescent="0.25">
      <c r="A507" s="110" t="s">
        <v>282</v>
      </c>
      <c r="B507" s="186" t="s">
        <v>285</v>
      </c>
      <c r="C507" s="188">
        <f t="shared" ref="C507:C510" si="216">SUM(C508)</f>
        <v>0</v>
      </c>
      <c r="D507" s="188">
        <f t="shared" ref="D507:F510" si="217">D508</f>
        <v>3000</v>
      </c>
      <c r="E507" s="188">
        <f t="shared" si="217"/>
        <v>3000</v>
      </c>
      <c r="F507" s="188">
        <f t="shared" si="217"/>
        <v>3000</v>
      </c>
      <c r="G507" s="313">
        <f t="shared" si="206"/>
        <v>100</v>
      </c>
      <c r="H507" s="5"/>
    </row>
    <row r="508" spans="1:8" x14ac:dyDescent="0.25">
      <c r="A508" s="8">
        <v>4</v>
      </c>
      <c r="B508" s="8" t="s">
        <v>197</v>
      </c>
      <c r="C508" s="279">
        <f t="shared" si="216"/>
        <v>0</v>
      </c>
      <c r="D508" s="279">
        <f t="shared" si="217"/>
        <v>3000</v>
      </c>
      <c r="E508" s="279">
        <f t="shared" si="217"/>
        <v>3000</v>
      </c>
      <c r="F508" s="279">
        <f t="shared" si="217"/>
        <v>3000</v>
      </c>
      <c r="G508" s="275">
        <f t="shared" si="206"/>
        <v>100</v>
      </c>
      <c r="H508" s="5"/>
    </row>
    <row r="509" spans="1:8" ht="18" x14ac:dyDescent="0.25">
      <c r="A509" s="50">
        <v>42</v>
      </c>
      <c r="B509" s="192" t="s">
        <v>283</v>
      </c>
      <c r="C509" s="232">
        <f t="shared" si="216"/>
        <v>0</v>
      </c>
      <c r="D509" s="232">
        <f t="shared" si="217"/>
        <v>3000</v>
      </c>
      <c r="E509" s="232">
        <f t="shared" si="217"/>
        <v>3000</v>
      </c>
      <c r="F509" s="232">
        <f t="shared" si="217"/>
        <v>3000</v>
      </c>
      <c r="G509" s="276">
        <f t="shared" si="206"/>
        <v>100</v>
      </c>
      <c r="H509" s="5"/>
    </row>
    <row r="510" spans="1:8" x14ac:dyDescent="0.25">
      <c r="A510" s="106">
        <v>421</v>
      </c>
      <c r="B510" s="106" t="s">
        <v>103</v>
      </c>
      <c r="C510" s="278">
        <f t="shared" si="216"/>
        <v>0</v>
      </c>
      <c r="D510" s="278">
        <f t="shared" si="217"/>
        <v>3000</v>
      </c>
      <c r="E510" s="278">
        <f t="shared" si="217"/>
        <v>3000</v>
      </c>
      <c r="F510" s="278">
        <f t="shared" si="217"/>
        <v>3000</v>
      </c>
      <c r="G510" s="277">
        <f t="shared" si="206"/>
        <v>100</v>
      </c>
      <c r="H510" s="5"/>
    </row>
    <row r="511" spans="1:8" x14ac:dyDescent="0.25">
      <c r="A511" s="46">
        <v>4212</v>
      </c>
      <c r="B511" s="46" t="s">
        <v>104</v>
      </c>
      <c r="C511" s="241">
        <v>0</v>
      </c>
      <c r="D511" s="241">
        <v>3000</v>
      </c>
      <c r="E511" s="241">
        <v>3000</v>
      </c>
      <c r="F511" s="241">
        <v>3000</v>
      </c>
      <c r="G511" s="274">
        <f t="shared" si="206"/>
        <v>100</v>
      </c>
      <c r="H511" s="5"/>
    </row>
    <row r="512" spans="1:8" ht="23.25" x14ac:dyDescent="0.25">
      <c r="A512" s="27" t="s">
        <v>288</v>
      </c>
      <c r="B512" s="185" t="s">
        <v>289</v>
      </c>
      <c r="C512" s="188">
        <f t="shared" ref="C512" si="218">SUM(C513)</f>
        <v>34746.730000000003</v>
      </c>
      <c r="D512" s="188">
        <f t="shared" ref="D512:F515" si="219">D513</f>
        <v>0</v>
      </c>
      <c r="E512" s="188">
        <f t="shared" si="219"/>
        <v>0</v>
      </c>
      <c r="F512" s="188">
        <f t="shared" si="219"/>
        <v>0</v>
      </c>
      <c r="G512" s="217"/>
      <c r="H512" s="5"/>
    </row>
    <row r="513" spans="1:8" x14ac:dyDescent="0.25">
      <c r="A513" s="8">
        <v>4</v>
      </c>
      <c r="B513" s="8" t="s">
        <v>197</v>
      </c>
      <c r="C513" s="279">
        <f t="shared" ref="C513" si="220">SUM(C514)</f>
        <v>34746.730000000003</v>
      </c>
      <c r="D513" s="279">
        <f t="shared" si="219"/>
        <v>0</v>
      </c>
      <c r="E513" s="279">
        <f t="shared" si="219"/>
        <v>0</v>
      </c>
      <c r="F513" s="279">
        <f t="shared" si="219"/>
        <v>0</v>
      </c>
      <c r="G513" s="281"/>
      <c r="H513" s="5"/>
    </row>
    <row r="514" spans="1:8" ht="22.5" customHeight="1" x14ac:dyDescent="0.25">
      <c r="A514" s="50">
        <v>42</v>
      </c>
      <c r="B514" s="192" t="s">
        <v>201</v>
      </c>
      <c r="C514" s="232">
        <f t="shared" ref="C514" si="221">SUM(C515)</f>
        <v>34746.730000000003</v>
      </c>
      <c r="D514" s="232">
        <f t="shared" si="219"/>
        <v>0</v>
      </c>
      <c r="E514" s="232">
        <f t="shared" si="219"/>
        <v>0</v>
      </c>
      <c r="F514" s="232">
        <f t="shared" si="219"/>
        <v>0</v>
      </c>
      <c r="G514" s="215"/>
      <c r="H514" s="5"/>
    </row>
    <row r="515" spans="1:8" x14ac:dyDescent="0.25">
      <c r="A515" s="106">
        <v>426</v>
      </c>
      <c r="B515" s="106" t="s">
        <v>114</v>
      </c>
      <c r="C515" s="278">
        <f t="shared" ref="C515" si="222">SUM(C516)</f>
        <v>34746.730000000003</v>
      </c>
      <c r="D515" s="278">
        <f t="shared" si="219"/>
        <v>0</v>
      </c>
      <c r="E515" s="278">
        <f t="shared" si="219"/>
        <v>0</v>
      </c>
      <c r="F515" s="278">
        <f t="shared" si="219"/>
        <v>0</v>
      </c>
      <c r="G515" s="377"/>
      <c r="H515" s="5"/>
    </row>
    <row r="516" spans="1:8" x14ac:dyDescent="0.25">
      <c r="A516" s="46">
        <v>4263</v>
      </c>
      <c r="B516" s="46" t="s">
        <v>116</v>
      </c>
      <c r="C516" s="241">
        <v>34746.730000000003</v>
      </c>
      <c r="D516" s="241">
        <v>0</v>
      </c>
      <c r="E516" s="241">
        <v>0</v>
      </c>
      <c r="F516" s="241">
        <v>0</v>
      </c>
      <c r="G516" s="217"/>
      <c r="H516" s="5"/>
    </row>
    <row r="517" spans="1:8" x14ac:dyDescent="0.25">
      <c r="A517" s="428"/>
      <c r="B517" s="429"/>
      <c r="C517" s="429"/>
      <c r="D517" s="429"/>
      <c r="E517" s="429"/>
      <c r="F517" s="429"/>
      <c r="G517" s="430"/>
      <c r="H517" s="5"/>
    </row>
    <row r="518" spans="1:8" ht="25.5" customHeight="1" x14ac:dyDescent="0.25">
      <c r="A518" s="323" t="s">
        <v>208</v>
      </c>
      <c r="B518" s="203" t="s">
        <v>363</v>
      </c>
      <c r="C518" s="181">
        <f t="shared" ref="C518" si="223">SUM(C519,C527,C539,C553,C548)</f>
        <v>37325.97</v>
      </c>
      <c r="D518" s="181">
        <f>D519+D527+D539+D548+D553</f>
        <v>31962.510000000002</v>
      </c>
      <c r="E518" s="181">
        <f>E519+E527+E539+E548+E553</f>
        <v>31962.510000000002</v>
      </c>
      <c r="F518" s="181">
        <f>F519+F527+F539+F548+F553</f>
        <v>34687.619999999995</v>
      </c>
      <c r="G518" s="194">
        <f>F518/E518*100</f>
        <v>108.52595744201562</v>
      </c>
      <c r="H518" s="5"/>
    </row>
    <row r="519" spans="1:8" ht="23.25" x14ac:dyDescent="0.25">
      <c r="A519" s="75" t="s">
        <v>280</v>
      </c>
      <c r="B519" s="186" t="s">
        <v>287</v>
      </c>
      <c r="C519" s="187">
        <f t="shared" ref="C519" si="224">SUM(C520)</f>
        <v>8125.54</v>
      </c>
      <c r="D519" s="187">
        <f t="shared" ref="D519:F520" si="225">D520</f>
        <v>3350</v>
      </c>
      <c r="E519" s="187">
        <f t="shared" si="225"/>
        <v>3350</v>
      </c>
      <c r="F519" s="187">
        <f t="shared" si="225"/>
        <v>2975.7799999999997</v>
      </c>
      <c r="G519" s="382">
        <f t="shared" ref="G519:G561" si="226">F519/E519*100</f>
        <v>88.829253731343272</v>
      </c>
      <c r="H519" s="61"/>
    </row>
    <row r="520" spans="1:8" x14ac:dyDescent="0.25">
      <c r="A520" s="8">
        <v>3</v>
      </c>
      <c r="B520" s="8" t="s">
        <v>2</v>
      </c>
      <c r="C520" s="279">
        <f t="shared" ref="C520" si="227">SUM(C521)</f>
        <v>8125.54</v>
      </c>
      <c r="D520" s="279">
        <f t="shared" si="225"/>
        <v>3350</v>
      </c>
      <c r="E520" s="279">
        <f t="shared" si="225"/>
        <v>3350</v>
      </c>
      <c r="F520" s="279">
        <f t="shared" si="225"/>
        <v>2975.7799999999997</v>
      </c>
      <c r="G520" s="383">
        <f t="shared" si="226"/>
        <v>88.829253731343272</v>
      </c>
      <c r="H520" s="5"/>
    </row>
    <row r="521" spans="1:8" x14ac:dyDescent="0.25">
      <c r="A521" s="50">
        <v>32</v>
      </c>
      <c r="B521" s="50" t="s">
        <v>192</v>
      </c>
      <c r="C521" s="232">
        <f t="shared" ref="C521" si="228">SUM(C522)</f>
        <v>8125.54</v>
      </c>
      <c r="D521" s="232">
        <f>D522+D524</f>
        <v>3350</v>
      </c>
      <c r="E521" s="232">
        <f>E522+E524</f>
        <v>3350</v>
      </c>
      <c r="F521" s="232">
        <f>F522+F524</f>
        <v>2975.7799999999997</v>
      </c>
      <c r="G521" s="385">
        <f t="shared" si="226"/>
        <v>88.829253731343272</v>
      </c>
      <c r="H521" s="5"/>
    </row>
    <row r="522" spans="1:8" x14ac:dyDescent="0.25">
      <c r="A522" s="106">
        <v>323</v>
      </c>
      <c r="B522" s="106" t="s">
        <v>69</v>
      </c>
      <c r="C522" s="278">
        <f t="shared" ref="C522" si="229">SUM(C523)</f>
        <v>8125.54</v>
      </c>
      <c r="D522" s="278">
        <f>D523</f>
        <v>1500</v>
      </c>
      <c r="E522" s="278">
        <f>E523</f>
        <v>1500</v>
      </c>
      <c r="F522" s="278">
        <f>F523</f>
        <v>1057.23</v>
      </c>
      <c r="G522" s="386">
        <f t="shared" si="226"/>
        <v>70.481999999999999</v>
      </c>
      <c r="H522" s="5"/>
    </row>
    <row r="523" spans="1:8" x14ac:dyDescent="0.25">
      <c r="A523" s="46">
        <v>3232</v>
      </c>
      <c r="B523" s="46" t="s">
        <v>71</v>
      </c>
      <c r="C523" s="241">
        <v>8125.54</v>
      </c>
      <c r="D523" s="241">
        <v>1500</v>
      </c>
      <c r="E523" s="241">
        <v>1500</v>
      </c>
      <c r="F523" s="241">
        <v>1057.23</v>
      </c>
      <c r="G523" s="384">
        <f t="shared" si="226"/>
        <v>70.481999999999999</v>
      </c>
      <c r="H523" s="5"/>
    </row>
    <row r="524" spans="1:8" x14ac:dyDescent="0.25">
      <c r="A524" s="106">
        <v>322</v>
      </c>
      <c r="B524" s="106" t="s">
        <v>62</v>
      </c>
      <c r="C524" s="278">
        <f t="shared" ref="C524" si="230">SUM(C525)</f>
        <v>0</v>
      </c>
      <c r="D524" s="278">
        <f>SUM(D525:D526)</f>
        <v>1850</v>
      </c>
      <c r="E524" s="278">
        <f>SUM(E525:E526)</f>
        <v>1850</v>
      </c>
      <c r="F524" s="278">
        <f>SUM(F525:F526)</f>
        <v>1918.55</v>
      </c>
      <c r="G524" s="386">
        <f t="shared" si="226"/>
        <v>103.7054054054054</v>
      </c>
      <c r="H524" s="5"/>
    </row>
    <row r="525" spans="1:8" x14ac:dyDescent="0.25">
      <c r="A525" s="46">
        <v>3221</v>
      </c>
      <c r="B525" s="49" t="s">
        <v>425</v>
      </c>
      <c r="C525" s="241">
        <v>0</v>
      </c>
      <c r="D525" s="241">
        <v>450</v>
      </c>
      <c r="E525" s="241">
        <v>450</v>
      </c>
      <c r="F525" s="241">
        <v>609.46</v>
      </c>
      <c r="G525" s="384">
        <f t="shared" si="226"/>
        <v>135.43555555555557</v>
      </c>
      <c r="H525" s="5"/>
    </row>
    <row r="526" spans="1:8" x14ac:dyDescent="0.25">
      <c r="A526" s="46">
        <v>3224</v>
      </c>
      <c r="B526" s="49" t="s">
        <v>426</v>
      </c>
      <c r="C526" s="241">
        <v>0</v>
      </c>
      <c r="D526" s="241">
        <v>1400</v>
      </c>
      <c r="E526" s="241">
        <v>1400</v>
      </c>
      <c r="F526" s="241">
        <v>1309.0899999999999</v>
      </c>
      <c r="G526" s="384">
        <f t="shared" si="226"/>
        <v>93.506428571428572</v>
      </c>
      <c r="H526" s="5"/>
    </row>
    <row r="527" spans="1:8" ht="23.25" x14ac:dyDescent="0.25">
      <c r="A527" s="27" t="s">
        <v>290</v>
      </c>
      <c r="B527" s="185" t="s">
        <v>291</v>
      </c>
      <c r="C527" s="188">
        <f t="shared" ref="C527" si="231">SUM(C528,C535)</f>
        <v>7985.62</v>
      </c>
      <c r="D527" s="188">
        <f>D528+D535</f>
        <v>20912.510000000002</v>
      </c>
      <c r="E527" s="188">
        <f>E528+E535</f>
        <v>20912.510000000002</v>
      </c>
      <c r="F527" s="188">
        <f>F528+F535</f>
        <v>24011.84</v>
      </c>
      <c r="G527" s="382">
        <f t="shared" si="226"/>
        <v>114.82045914144211</v>
      </c>
      <c r="H527" s="5"/>
    </row>
    <row r="528" spans="1:8" x14ac:dyDescent="0.25">
      <c r="A528" s="89">
        <v>3</v>
      </c>
      <c r="B528" s="89" t="s">
        <v>2</v>
      </c>
      <c r="C528" s="236">
        <f t="shared" ref="C528" si="232">SUM(C529)</f>
        <v>7245.62</v>
      </c>
      <c r="D528" s="236">
        <f>D529</f>
        <v>20912.510000000002</v>
      </c>
      <c r="E528" s="236">
        <f>E529</f>
        <v>20912.510000000002</v>
      </c>
      <c r="F528" s="236">
        <f>F529</f>
        <v>22817.439999999999</v>
      </c>
      <c r="G528" s="383">
        <f t="shared" si="226"/>
        <v>109.10904525568665</v>
      </c>
      <c r="H528" s="5"/>
    </row>
    <row r="529" spans="1:8" x14ac:dyDescent="0.25">
      <c r="A529" s="50">
        <v>32</v>
      </c>
      <c r="B529" s="50" t="s">
        <v>192</v>
      </c>
      <c r="C529" s="232">
        <f t="shared" ref="C529" si="233">SUM(C530,C532)</f>
        <v>7245.62</v>
      </c>
      <c r="D529" s="232">
        <f>D530+D532</f>
        <v>20912.510000000002</v>
      </c>
      <c r="E529" s="232">
        <f>E530+E532</f>
        <v>20912.510000000002</v>
      </c>
      <c r="F529" s="232">
        <f>F530+F532</f>
        <v>22817.439999999999</v>
      </c>
      <c r="G529" s="385">
        <f t="shared" si="226"/>
        <v>109.10904525568665</v>
      </c>
      <c r="H529" s="5"/>
    </row>
    <row r="530" spans="1:8" x14ac:dyDescent="0.25">
      <c r="A530" s="106">
        <v>322</v>
      </c>
      <c r="B530" s="106" t="s">
        <v>62</v>
      </c>
      <c r="C530" s="278">
        <f t="shared" ref="C530" si="234">SUM(C531)</f>
        <v>4577.08</v>
      </c>
      <c r="D530" s="278">
        <f>D531</f>
        <v>3200</v>
      </c>
      <c r="E530" s="278">
        <f>E531</f>
        <v>3200</v>
      </c>
      <c r="F530" s="278">
        <f>F531</f>
        <v>3014.31</v>
      </c>
      <c r="G530" s="386">
        <f t="shared" si="226"/>
        <v>94.197187499999998</v>
      </c>
      <c r="H530" s="5"/>
    </row>
    <row r="531" spans="1:8" x14ac:dyDescent="0.25">
      <c r="A531" s="46">
        <v>3223</v>
      </c>
      <c r="B531" s="46" t="s">
        <v>65</v>
      </c>
      <c r="C531" s="241">
        <v>4577.08</v>
      </c>
      <c r="D531" s="241">
        <v>3200</v>
      </c>
      <c r="E531" s="241">
        <v>3200</v>
      </c>
      <c r="F531" s="241">
        <v>3014.31</v>
      </c>
      <c r="G531" s="384">
        <f t="shared" si="226"/>
        <v>94.197187499999998</v>
      </c>
      <c r="H531" s="5"/>
    </row>
    <row r="532" spans="1:8" x14ac:dyDescent="0.25">
      <c r="A532" s="106">
        <v>323</v>
      </c>
      <c r="B532" s="106" t="s">
        <v>69</v>
      </c>
      <c r="C532" s="278">
        <f t="shared" ref="C532" si="235">SUM(C534)</f>
        <v>2668.54</v>
      </c>
      <c r="D532" s="278">
        <f>SUM(D533:D534)</f>
        <v>17712.510000000002</v>
      </c>
      <c r="E532" s="278">
        <f>SUM(E533:E534)</f>
        <v>17712.510000000002</v>
      </c>
      <c r="F532" s="278">
        <f>SUM(F533:F534)</f>
        <v>19803.129999999997</v>
      </c>
      <c r="G532" s="386">
        <f t="shared" si="226"/>
        <v>111.80307025938161</v>
      </c>
      <c r="H532" s="5"/>
    </row>
    <row r="533" spans="1:8" x14ac:dyDescent="0.25">
      <c r="A533" s="13">
        <v>3232</v>
      </c>
      <c r="B533" s="46" t="s">
        <v>71</v>
      </c>
      <c r="C533" s="280">
        <v>0</v>
      </c>
      <c r="D533" s="280">
        <v>14312.51</v>
      </c>
      <c r="E533" s="280">
        <v>14312.51</v>
      </c>
      <c r="F533" s="280">
        <v>16462.509999999998</v>
      </c>
      <c r="G533" s="384">
        <f t="shared" si="226"/>
        <v>115.02182356553811</v>
      </c>
      <c r="H533" s="5"/>
    </row>
    <row r="534" spans="1:8" x14ac:dyDescent="0.25">
      <c r="A534" s="46">
        <v>3234</v>
      </c>
      <c r="B534" s="46" t="s">
        <v>73</v>
      </c>
      <c r="C534" s="241">
        <v>2668.54</v>
      </c>
      <c r="D534" s="241">
        <v>3400</v>
      </c>
      <c r="E534" s="241">
        <v>3400</v>
      </c>
      <c r="F534" s="241">
        <v>3340.62</v>
      </c>
      <c r="G534" s="384">
        <f t="shared" si="226"/>
        <v>98.253529411764703</v>
      </c>
      <c r="H534" s="5"/>
    </row>
    <row r="535" spans="1:8" x14ac:dyDescent="0.25">
      <c r="A535" s="89">
        <v>4</v>
      </c>
      <c r="B535" s="89" t="s">
        <v>197</v>
      </c>
      <c r="C535" s="236">
        <f t="shared" ref="C535" si="236">SUM(C536)</f>
        <v>740</v>
      </c>
      <c r="D535" s="236">
        <f t="shared" ref="D535:F537" si="237">D536</f>
        <v>0</v>
      </c>
      <c r="E535" s="236">
        <f t="shared" si="237"/>
        <v>0</v>
      </c>
      <c r="F535" s="236">
        <f t="shared" si="237"/>
        <v>1194.4000000000001</v>
      </c>
      <c r="G535" s="373"/>
      <c r="H535" s="5"/>
    </row>
    <row r="536" spans="1:8" ht="18" x14ac:dyDescent="0.25">
      <c r="A536" s="50">
        <v>42</v>
      </c>
      <c r="B536" s="192" t="s">
        <v>201</v>
      </c>
      <c r="C536" s="232">
        <f t="shared" ref="C536" si="238">SUM(C537)</f>
        <v>740</v>
      </c>
      <c r="D536" s="232">
        <f t="shared" si="237"/>
        <v>0</v>
      </c>
      <c r="E536" s="232">
        <f t="shared" si="237"/>
        <v>0</v>
      </c>
      <c r="F536" s="232">
        <f t="shared" si="237"/>
        <v>1194.4000000000001</v>
      </c>
      <c r="G536" s="387"/>
      <c r="H536" s="5"/>
    </row>
    <row r="537" spans="1:8" x14ac:dyDescent="0.25">
      <c r="A537" s="106">
        <v>422</v>
      </c>
      <c r="B537" s="106" t="s">
        <v>107</v>
      </c>
      <c r="C537" s="286">
        <f t="shared" ref="C537" si="239">SUM(C538)</f>
        <v>740</v>
      </c>
      <c r="D537" s="286">
        <f t="shared" si="237"/>
        <v>0</v>
      </c>
      <c r="E537" s="286">
        <f t="shared" si="237"/>
        <v>0</v>
      </c>
      <c r="F537" s="286">
        <f t="shared" si="237"/>
        <v>1194.4000000000001</v>
      </c>
      <c r="G537" s="388"/>
      <c r="H537" s="5"/>
    </row>
    <row r="538" spans="1:8" x14ac:dyDescent="0.25">
      <c r="A538" s="46">
        <v>4223</v>
      </c>
      <c r="B538" s="46" t="s">
        <v>110</v>
      </c>
      <c r="C538" s="241">
        <v>740</v>
      </c>
      <c r="D538" s="241">
        <v>0</v>
      </c>
      <c r="E538" s="241">
        <v>0</v>
      </c>
      <c r="F538" s="241">
        <v>1194.4000000000001</v>
      </c>
      <c r="G538" s="374"/>
      <c r="H538" s="5"/>
    </row>
    <row r="539" spans="1:8" ht="23.25" x14ac:dyDescent="0.25">
      <c r="A539" s="27" t="s">
        <v>281</v>
      </c>
      <c r="B539" s="185" t="s">
        <v>286</v>
      </c>
      <c r="C539" s="188">
        <f t="shared" ref="C539" si="240">SUM(C540,C544)</f>
        <v>6757</v>
      </c>
      <c r="D539" s="188">
        <f>D540+D544</f>
        <v>0</v>
      </c>
      <c r="E539" s="188">
        <f>E540+E544</f>
        <v>0</v>
      </c>
      <c r="F539" s="188">
        <f>F540+F544</f>
        <v>0</v>
      </c>
      <c r="G539" s="374"/>
      <c r="H539" s="5"/>
    </row>
    <row r="540" spans="1:8" x14ac:dyDescent="0.25">
      <c r="A540" s="89">
        <v>3</v>
      </c>
      <c r="B540" s="89" t="s">
        <v>2</v>
      </c>
      <c r="C540" s="236">
        <f t="shared" ref="C540" si="241">SUM(C541)</f>
        <v>6757</v>
      </c>
      <c r="D540" s="236">
        <f t="shared" ref="D540:F542" si="242">D541</f>
        <v>0</v>
      </c>
      <c r="E540" s="236">
        <f t="shared" si="242"/>
        <v>0</v>
      </c>
      <c r="F540" s="236">
        <f t="shared" si="242"/>
        <v>0</v>
      </c>
      <c r="G540" s="373"/>
      <c r="H540" s="5"/>
    </row>
    <row r="541" spans="1:8" x14ac:dyDescent="0.25">
      <c r="A541" s="50">
        <v>32</v>
      </c>
      <c r="B541" s="50" t="s">
        <v>192</v>
      </c>
      <c r="C541" s="232">
        <f t="shared" ref="C541" si="243">SUM(C542)</f>
        <v>6757</v>
      </c>
      <c r="D541" s="232">
        <f t="shared" si="242"/>
        <v>0</v>
      </c>
      <c r="E541" s="232">
        <f t="shared" si="242"/>
        <v>0</v>
      </c>
      <c r="F541" s="232">
        <f t="shared" si="242"/>
        <v>0</v>
      </c>
      <c r="G541" s="387"/>
      <c r="H541" s="5"/>
    </row>
    <row r="542" spans="1:8" x14ac:dyDescent="0.25">
      <c r="A542" s="106">
        <v>323</v>
      </c>
      <c r="B542" s="106" t="s">
        <v>69</v>
      </c>
      <c r="C542" s="278">
        <f t="shared" ref="C542" si="244">SUM(C543)</f>
        <v>6757</v>
      </c>
      <c r="D542" s="278">
        <f t="shared" si="242"/>
        <v>0</v>
      </c>
      <c r="E542" s="278">
        <f t="shared" si="242"/>
        <v>0</v>
      </c>
      <c r="F542" s="278">
        <f t="shared" si="242"/>
        <v>0</v>
      </c>
      <c r="G542" s="388"/>
      <c r="H542" s="5"/>
    </row>
    <row r="543" spans="1:8" x14ac:dyDescent="0.25">
      <c r="A543" s="46">
        <v>3237</v>
      </c>
      <c r="B543" s="46" t="s">
        <v>76</v>
      </c>
      <c r="C543" s="241">
        <v>6757</v>
      </c>
      <c r="D543" s="241">
        <v>0</v>
      </c>
      <c r="E543" s="241">
        <v>0</v>
      </c>
      <c r="F543" s="241">
        <v>0</v>
      </c>
      <c r="G543" s="374"/>
      <c r="H543" s="5"/>
    </row>
    <row r="544" spans="1:8" x14ac:dyDescent="0.25">
      <c r="A544" s="89">
        <v>4</v>
      </c>
      <c r="B544" s="89" t="s">
        <v>197</v>
      </c>
      <c r="C544" s="236">
        <f t="shared" ref="C544" si="245">SUM(C545)</f>
        <v>0</v>
      </c>
      <c r="D544" s="236">
        <f t="shared" ref="D544:F546" si="246">D545</f>
        <v>0</v>
      </c>
      <c r="E544" s="236">
        <f t="shared" si="246"/>
        <v>0</v>
      </c>
      <c r="F544" s="236">
        <f t="shared" si="246"/>
        <v>0</v>
      </c>
      <c r="G544" s="373"/>
      <c r="H544" s="5"/>
    </row>
    <row r="545" spans="1:8" ht="22.5" customHeight="1" x14ac:dyDescent="0.25">
      <c r="A545" s="50">
        <v>42</v>
      </c>
      <c r="B545" s="192" t="s">
        <v>283</v>
      </c>
      <c r="C545" s="232">
        <f t="shared" ref="C545" si="247">SUM(C546)</f>
        <v>0</v>
      </c>
      <c r="D545" s="232">
        <f t="shared" si="246"/>
        <v>0</v>
      </c>
      <c r="E545" s="232">
        <f t="shared" si="246"/>
        <v>0</v>
      </c>
      <c r="F545" s="232">
        <f t="shared" si="246"/>
        <v>0</v>
      </c>
      <c r="G545" s="387"/>
      <c r="H545" s="5"/>
    </row>
    <row r="546" spans="1:8" x14ac:dyDescent="0.25">
      <c r="A546" s="106">
        <v>421</v>
      </c>
      <c r="B546" s="106" t="s">
        <v>103</v>
      </c>
      <c r="C546" s="278">
        <f t="shared" ref="C546" si="248">SUM(C547)</f>
        <v>0</v>
      </c>
      <c r="D546" s="278">
        <f t="shared" si="246"/>
        <v>0</v>
      </c>
      <c r="E546" s="278">
        <f t="shared" si="246"/>
        <v>0</v>
      </c>
      <c r="F546" s="278">
        <f t="shared" si="246"/>
        <v>0</v>
      </c>
      <c r="G546" s="388"/>
      <c r="H546" s="5"/>
    </row>
    <row r="547" spans="1:8" x14ac:dyDescent="0.25">
      <c r="A547" s="46">
        <v>4212</v>
      </c>
      <c r="B547" s="46" t="s">
        <v>104</v>
      </c>
      <c r="C547" s="241">
        <v>0</v>
      </c>
      <c r="D547" s="241">
        <v>0</v>
      </c>
      <c r="E547" s="241">
        <v>0</v>
      </c>
      <c r="F547" s="241">
        <v>0</v>
      </c>
      <c r="G547" s="374"/>
      <c r="H547" s="5"/>
    </row>
    <row r="548" spans="1:8" ht="23.25" x14ac:dyDescent="0.25">
      <c r="A548" s="110" t="s">
        <v>282</v>
      </c>
      <c r="B548" s="186" t="s">
        <v>285</v>
      </c>
      <c r="C548" s="188">
        <f t="shared" ref="C548" si="249">SUM(C549)</f>
        <v>10666.45</v>
      </c>
      <c r="D548" s="188">
        <f t="shared" ref="D548:F551" si="250">D549</f>
        <v>0</v>
      </c>
      <c r="E548" s="188">
        <f t="shared" si="250"/>
        <v>0</v>
      </c>
      <c r="F548" s="188">
        <f t="shared" si="250"/>
        <v>0</v>
      </c>
      <c r="G548" s="374"/>
      <c r="H548" s="5"/>
    </row>
    <row r="549" spans="1:8" x14ac:dyDescent="0.25">
      <c r="A549" s="8">
        <v>4</v>
      </c>
      <c r="B549" s="8" t="s">
        <v>197</v>
      </c>
      <c r="C549" s="279">
        <f t="shared" ref="C549:C551" si="251">SUM(C550)</f>
        <v>10666.45</v>
      </c>
      <c r="D549" s="279">
        <f t="shared" si="250"/>
        <v>0</v>
      </c>
      <c r="E549" s="279">
        <f t="shared" si="250"/>
        <v>0</v>
      </c>
      <c r="F549" s="279">
        <f t="shared" si="250"/>
        <v>0</v>
      </c>
      <c r="G549" s="373"/>
      <c r="H549" s="5"/>
    </row>
    <row r="550" spans="1:8" ht="18" x14ac:dyDescent="0.25">
      <c r="A550" s="50">
        <v>42</v>
      </c>
      <c r="B550" s="192" t="s">
        <v>283</v>
      </c>
      <c r="C550" s="232">
        <f t="shared" si="251"/>
        <v>10666.45</v>
      </c>
      <c r="D550" s="232">
        <f t="shared" si="250"/>
        <v>0</v>
      </c>
      <c r="E550" s="232">
        <f t="shared" si="250"/>
        <v>0</v>
      </c>
      <c r="F550" s="232">
        <f t="shared" si="250"/>
        <v>0</v>
      </c>
      <c r="G550" s="387"/>
      <c r="H550" s="5"/>
    </row>
    <row r="551" spans="1:8" x14ac:dyDescent="0.25">
      <c r="A551" s="106">
        <v>421</v>
      </c>
      <c r="B551" s="106" t="s">
        <v>103</v>
      </c>
      <c r="C551" s="278">
        <f t="shared" si="251"/>
        <v>10666.45</v>
      </c>
      <c r="D551" s="278">
        <f t="shared" si="250"/>
        <v>0</v>
      </c>
      <c r="E551" s="278">
        <f t="shared" si="250"/>
        <v>0</v>
      </c>
      <c r="F551" s="278">
        <f t="shared" si="250"/>
        <v>0</v>
      </c>
      <c r="G551" s="388"/>
      <c r="H551" s="5"/>
    </row>
    <row r="552" spans="1:8" x14ac:dyDescent="0.25">
      <c r="A552" s="46">
        <v>4212</v>
      </c>
      <c r="B552" s="46" t="s">
        <v>104</v>
      </c>
      <c r="C552" s="241">
        <v>10666.45</v>
      </c>
      <c r="D552" s="241">
        <v>0</v>
      </c>
      <c r="E552" s="241">
        <v>0</v>
      </c>
      <c r="F552" s="241">
        <v>0</v>
      </c>
      <c r="G552" s="374"/>
      <c r="H552" s="5"/>
    </row>
    <row r="553" spans="1:8" ht="23.25" x14ac:dyDescent="0.25">
      <c r="A553" s="27" t="s">
        <v>288</v>
      </c>
      <c r="B553" s="185" t="s">
        <v>289</v>
      </c>
      <c r="C553" s="188">
        <f t="shared" ref="C553" si="252">SUM(C554,C558)</f>
        <v>3791.36</v>
      </c>
      <c r="D553" s="188">
        <f>D554+D558</f>
        <v>7700</v>
      </c>
      <c r="E553" s="188">
        <f>E554+E558</f>
        <v>7700</v>
      </c>
      <c r="F553" s="188">
        <f>F554+F558</f>
        <v>7700</v>
      </c>
      <c r="G553" s="382">
        <f t="shared" si="226"/>
        <v>100</v>
      </c>
      <c r="H553" s="5"/>
    </row>
    <row r="554" spans="1:8" x14ac:dyDescent="0.25">
      <c r="A554" s="89">
        <v>3</v>
      </c>
      <c r="B554" s="89" t="s">
        <v>2</v>
      </c>
      <c r="C554" s="236">
        <f t="shared" ref="C554" si="253">SUM(C555)</f>
        <v>3624.26</v>
      </c>
      <c r="D554" s="236">
        <f t="shared" ref="D554:F556" si="254">D555</f>
        <v>0</v>
      </c>
      <c r="E554" s="236">
        <f t="shared" si="254"/>
        <v>0</v>
      </c>
      <c r="F554" s="236">
        <f t="shared" si="254"/>
        <v>0</v>
      </c>
      <c r="G554" s="383"/>
      <c r="H554" s="5"/>
    </row>
    <row r="555" spans="1:8" x14ac:dyDescent="0.25">
      <c r="A555" s="50">
        <v>32</v>
      </c>
      <c r="B555" s="50" t="s">
        <v>192</v>
      </c>
      <c r="C555" s="232">
        <f t="shared" ref="C555" si="255">SUM(C556)</f>
        <v>3624.26</v>
      </c>
      <c r="D555" s="232">
        <f t="shared" si="254"/>
        <v>0</v>
      </c>
      <c r="E555" s="232">
        <f t="shared" si="254"/>
        <v>0</v>
      </c>
      <c r="F555" s="232">
        <f t="shared" si="254"/>
        <v>0</v>
      </c>
      <c r="G555" s="385"/>
      <c r="H555" s="5"/>
    </row>
    <row r="556" spans="1:8" x14ac:dyDescent="0.25">
      <c r="A556" s="106">
        <v>322</v>
      </c>
      <c r="B556" s="106" t="s">
        <v>62</v>
      </c>
      <c r="C556" s="278">
        <f t="shared" ref="C556" si="256">SUM(C557)</f>
        <v>3624.26</v>
      </c>
      <c r="D556" s="278">
        <f t="shared" si="254"/>
        <v>0</v>
      </c>
      <c r="E556" s="278">
        <f t="shared" si="254"/>
        <v>0</v>
      </c>
      <c r="F556" s="278">
        <f t="shared" si="254"/>
        <v>0</v>
      </c>
      <c r="G556" s="386"/>
      <c r="H556" s="5"/>
    </row>
    <row r="557" spans="1:8" ht="19.5" x14ac:dyDescent="0.25">
      <c r="A557" s="46">
        <v>3224</v>
      </c>
      <c r="B557" s="49" t="s">
        <v>66</v>
      </c>
      <c r="C557" s="241">
        <v>3624.26</v>
      </c>
      <c r="D557" s="241">
        <v>0</v>
      </c>
      <c r="E557" s="241">
        <v>0</v>
      </c>
      <c r="F557" s="241">
        <v>0</v>
      </c>
      <c r="G557" s="382"/>
      <c r="H557" s="5"/>
    </row>
    <row r="558" spans="1:8" x14ac:dyDescent="0.25">
      <c r="A558" s="89">
        <v>4</v>
      </c>
      <c r="B558" s="89" t="s">
        <v>197</v>
      </c>
      <c r="C558" s="236">
        <f t="shared" ref="C558" si="257">SUM(C559)</f>
        <v>167.1</v>
      </c>
      <c r="D558" s="236">
        <f>D559</f>
        <v>7700</v>
      </c>
      <c r="E558" s="236">
        <f>E559</f>
        <v>7700</v>
      </c>
      <c r="F558" s="236">
        <f>F559</f>
        <v>7700</v>
      </c>
      <c r="G558" s="383">
        <f t="shared" si="226"/>
        <v>100</v>
      </c>
      <c r="H558" s="5"/>
    </row>
    <row r="559" spans="1:8" ht="19.5" x14ac:dyDescent="0.25">
      <c r="A559" s="50">
        <v>42</v>
      </c>
      <c r="B559" s="31" t="s">
        <v>201</v>
      </c>
      <c r="C559" s="232">
        <f t="shared" ref="C559" si="258">SUM(C562)</f>
        <v>167.1</v>
      </c>
      <c r="D559" s="232">
        <f>D560+D562</f>
        <v>7700</v>
      </c>
      <c r="E559" s="232">
        <f>E560+E562</f>
        <v>7700</v>
      </c>
      <c r="F559" s="232">
        <f>F560+F562</f>
        <v>7700</v>
      </c>
      <c r="G559" s="385">
        <f t="shared" si="226"/>
        <v>100</v>
      </c>
      <c r="H559" s="5"/>
    </row>
    <row r="560" spans="1:8" x14ac:dyDescent="0.25">
      <c r="A560" s="106">
        <v>421</v>
      </c>
      <c r="B560" s="329" t="s">
        <v>309</v>
      </c>
      <c r="C560" s="278">
        <v>0</v>
      </c>
      <c r="D560" s="278">
        <f>D561</f>
        <v>7700</v>
      </c>
      <c r="E560" s="278">
        <f>E561</f>
        <v>7700</v>
      </c>
      <c r="F560" s="278">
        <f>F561</f>
        <v>7700</v>
      </c>
      <c r="G560" s="386">
        <f t="shared" si="226"/>
        <v>100</v>
      </c>
      <c r="H560" s="5"/>
    </row>
    <row r="561" spans="1:15" x14ac:dyDescent="0.25">
      <c r="A561" s="330">
        <v>4212</v>
      </c>
      <c r="B561" s="331" t="s">
        <v>104</v>
      </c>
      <c r="C561" s="280">
        <v>0</v>
      </c>
      <c r="D561" s="280">
        <v>7700</v>
      </c>
      <c r="E561" s="280">
        <v>7700</v>
      </c>
      <c r="F561" s="280">
        <v>7700</v>
      </c>
      <c r="G561" s="384">
        <f t="shared" si="226"/>
        <v>100</v>
      </c>
      <c r="H561" s="5"/>
    </row>
    <row r="562" spans="1:15" x14ac:dyDescent="0.25">
      <c r="A562" s="108">
        <v>422</v>
      </c>
      <c r="B562" s="108" t="s">
        <v>107</v>
      </c>
      <c r="C562" s="278">
        <f t="shared" ref="C562" si="259">SUM(C563)</f>
        <v>167.1</v>
      </c>
      <c r="D562" s="278">
        <f>D563</f>
        <v>0</v>
      </c>
      <c r="E562" s="278">
        <f>E563</f>
        <v>0</v>
      </c>
      <c r="F562" s="278">
        <f>F563</f>
        <v>0</v>
      </c>
      <c r="G562" s="386"/>
      <c r="H562" s="5"/>
    </row>
    <row r="563" spans="1:15" x14ac:dyDescent="0.25">
      <c r="A563" s="221">
        <v>4227</v>
      </c>
      <c r="B563" s="221" t="s">
        <v>111</v>
      </c>
      <c r="C563" s="219">
        <v>167.1</v>
      </c>
      <c r="D563" s="219">
        <v>0</v>
      </c>
      <c r="E563" s="219">
        <v>0</v>
      </c>
      <c r="F563" s="219">
        <v>0</v>
      </c>
      <c r="G563" s="382"/>
      <c r="H563" s="5"/>
    </row>
    <row r="564" spans="1:15" x14ac:dyDescent="0.25">
      <c r="A564" s="428"/>
      <c r="B564" s="429"/>
      <c r="C564" s="429"/>
      <c r="D564" s="429"/>
      <c r="E564" s="429"/>
      <c r="F564" s="429"/>
      <c r="G564" s="430"/>
      <c r="H564" s="5"/>
    </row>
    <row r="565" spans="1:15" ht="28.5" customHeight="1" x14ac:dyDescent="0.25">
      <c r="A565" s="324" t="s">
        <v>209</v>
      </c>
      <c r="B565" s="195" t="s">
        <v>364</v>
      </c>
      <c r="C565" s="197">
        <f>SUM(C566,C579,C591)</f>
        <v>88830.760000000009</v>
      </c>
      <c r="D565" s="197">
        <f>D566+D572+D579+D591</f>
        <v>127927.51999999999</v>
      </c>
      <c r="E565" s="197">
        <f>E566+E572+E579+E591</f>
        <v>127927.51999999999</v>
      </c>
      <c r="F565" s="197">
        <f>F566+F572+F579+F591</f>
        <v>127637.4</v>
      </c>
      <c r="G565" s="389">
        <f>F565/E565*100</f>
        <v>99.773215333182421</v>
      </c>
      <c r="H565" s="5"/>
    </row>
    <row r="566" spans="1:15" ht="23.25" x14ac:dyDescent="0.25">
      <c r="A566" s="75" t="s">
        <v>280</v>
      </c>
      <c r="B566" s="186" t="s">
        <v>287</v>
      </c>
      <c r="C566" s="187">
        <f t="shared" ref="C566" si="260">SUM(C567)</f>
        <v>21273.68</v>
      </c>
      <c r="D566" s="187">
        <f t="shared" ref="D566:F568" si="261">D567</f>
        <v>21273.68</v>
      </c>
      <c r="E566" s="187">
        <f t="shared" si="261"/>
        <v>21273.68</v>
      </c>
      <c r="F566" s="187">
        <f t="shared" si="261"/>
        <v>21273.68</v>
      </c>
      <c r="G566" s="391">
        <f t="shared" ref="G566:G596" si="262">F566/E566*100</f>
        <v>100</v>
      </c>
      <c r="H566" s="77"/>
    </row>
    <row r="567" spans="1:15" x14ac:dyDescent="0.25">
      <c r="A567" s="78">
        <v>3</v>
      </c>
      <c r="B567" s="78" t="s">
        <v>2</v>
      </c>
      <c r="C567" s="288">
        <f t="shared" ref="C567" si="263">SUM(C568)</f>
        <v>21273.68</v>
      </c>
      <c r="D567" s="288">
        <f t="shared" si="261"/>
        <v>21273.68</v>
      </c>
      <c r="E567" s="288">
        <f t="shared" si="261"/>
        <v>21273.68</v>
      </c>
      <c r="F567" s="288">
        <f t="shared" si="261"/>
        <v>21273.68</v>
      </c>
      <c r="G567" s="390">
        <f t="shared" si="262"/>
        <v>100</v>
      </c>
      <c r="H567" s="5"/>
    </row>
    <row r="568" spans="1:15" x14ac:dyDescent="0.25">
      <c r="A568" s="50">
        <v>32</v>
      </c>
      <c r="B568" s="50" t="s">
        <v>192</v>
      </c>
      <c r="C568" s="232">
        <f t="shared" ref="C568" si="264">SUM(C569)</f>
        <v>21273.68</v>
      </c>
      <c r="D568" s="232">
        <f t="shared" si="261"/>
        <v>21273.68</v>
      </c>
      <c r="E568" s="232">
        <f t="shared" si="261"/>
        <v>21273.68</v>
      </c>
      <c r="F568" s="232">
        <f t="shared" si="261"/>
        <v>21273.68</v>
      </c>
      <c r="G568" s="292">
        <f t="shared" si="262"/>
        <v>100</v>
      </c>
      <c r="H568" s="5"/>
      <c r="K568" s="53"/>
      <c r="L568" s="53"/>
      <c r="M568" s="53"/>
      <c r="N568" s="53"/>
      <c r="O568" s="53"/>
    </row>
    <row r="569" spans="1:15" x14ac:dyDescent="0.25">
      <c r="A569" s="106">
        <v>323</v>
      </c>
      <c r="B569" s="106" t="s">
        <v>69</v>
      </c>
      <c r="C569" s="239">
        <f t="shared" ref="C569" si="265">SUM(C570:C571)</f>
        <v>21273.68</v>
      </c>
      <c r="D569" s="239">
        <f>D570+D571</f>
        <v>21273.68</v>
      </c>
      <c r="E569" s="239">
        <f>E570+E571</f>
        <v>21273.68</v>
      </c>
      <c r="F569" s="239">
        <f>F570+F571</f>
        <v>21273.68</v>
      </c>
      <c r="G569" s="293">
        <f t="shared" si="262"/>
        <v>100</v>
      </c>
      <c r="H569" s="5"/>
    </row>
    <row r="570" spans="1:15" x14ac:dyDescent="0.25">
      <c r="A570" s="46">
        <v>3235</v>
      </c>
      <c r="B570" s="46" t="s">
        <v>74</v>
      </c>
      <c r="C570" s="241">
        <v>750</v>
      </c>
      <c r="D570" s="241">
        <v>750</v>
      </c>
      <c r="E570" s="241">
        <v>750</v>
      </c>
      <c r="F570" s="241">
        <v>750</v>
      </c>
      <c r="G570" s="291">
        <f t="shared" si="262"/>
        <v>100</v>
      </c>
      <c r="H570" s="5"/>
    </row>
    <row r="571" spans="1:15" x14ac:dyDescent="0.25">
      <c r="A571" s="46">
        <v>3239</v>
      </c>
      <c r="B571" s="46" t="s">
        <v>78</v>
      </c>
      <c r="C571" s="241">
        <v>20523.68</v>
      </c>
      <c r="D571" s="241">
        <v>20523.68</v>
      </c>
      <c r="E571" s="241">
        <v>20523.68</v>
      </c>
      <c r="F571" s="241">
        <v>20523.68</v>
      </c>
      <c r="G571" s="291">
        <f t="shared" si="262"/>
        <v>100</v>
      </c>
      <c r="H571" s="5"/>
    </row>
    <row r="572" spans="1:15" ht="23.25" x14ac:dyDescent="0.25">
      <c r="A572" s="27" t="s">
        <v>290</v>
      </c>
      <c r="B572" s="185" t="s">
        <v>291</v>
      </c>
      <c r="C572" s="188">
        <f>C573</f>
        <v>0</v>
      </c>
      <c r="D572" s="188">
        <f>D573</f>
        <v>4828</v>
      </c>
      <c r="E572" s="188">
        <f>E573</f>
        <v>4828</v>
      </c>
      <c r="F572" s="188">
        <f>F573</f>
        <v>4537.88</v>
      </c>
      <c r="G572" s="391">
        <f t="shared" si="262"/>
        <v>93.990886495443249</v>
      </c>
      <c r="H572" s="5"/>
    </row>
    <row r="573" spans="1:15" x14ac:dyDescent="0.25">
      <c r="A573" s="78">
        <v>3</v>
      </c>
      <c r="B573" s="78" t="s">
        <v>2</v>
      </c>
      <c r="C573" s="288">
        <f t="shared" ref="C573" si="266">SUM(C574)</f>
        <v>0</v>
      </c>
      <c r="D573" s="288">
        <f>D574</f>
        <v>4828</v>
      </c>
      <c r="E573" s="288">
        <f>E574</f>
        <v>4828</v>
      </c>
      <c r="F573" s="288">
        <f>F574</f>
        <v>4537.88</v>
      </c>
      <c r="G573" s="390">
        <f t="shared" si="262"/>
        <v>93.990886495443249</v>
      </c>
      <c r="H573" s="5"/>
    </row>
    <row r="574" spans="1:15" x14ac:dyDescent="0.25">
      <c r="A574" s="50">
        <v>32</v>
      </c>
      <c r="B574" s="50" t="s">
        <v>192</v>
      </c>
      <c r="C574" s="232">
        <f t="shared" ref="C574:C575" si="267">SUM(C575)</f>
        <v>0</v>
      </c>
      <c r="D574" s="232">
        <f>D575+D577</f>
        <v>4828</v>
      </c>
      <c r="E574" s="232">
        <f>E575+E577</f>
        <v>4828</v>
      </c>
      <c r="F574" s="232">
        <f>F575+F577</f>
        <v>4537.88</v>
      </c>
      <c r="G574" s="292">
        <f t="shared" si="262"/>
        <v>93.990886495443249</v>
      </c>
      <c r="H574" s="5"/>
    </row>
    <row r="575" spans="1:15" x14ac:dyDescent="0.25">
      <c r="A575" s="106">
        <v>322</v>
      </c>
      <c r="B575" s="106" t="s">
        <v>62</v>
      </c>
      <c r="C575" s="278">
        <f t="shared" si="267"/>
        <v>0</v>
      </c>
      <c r="D575" s="278">
        <f>D576</f>
        <v>3800</v>
      </c>
      <c r="E575" s="278">
        <f>E576</f>
        <v>3800</v>
      </c>
      <c r="F575" s="278">
        <f>F576</f>
        <v>3509.88</v>
      </c>
      <c r="G575" s="293">
        <f t="shared" si="262"/>
        <v>92.365263157894745</v>
      </c>
      <c r="H575" s="5"/>
    </row>
    <row r="576" spans="1:15" ht="19.5" x14ac:dyDescent="0.25">
      <c r="A576" s="46">
        <v>3224</v>
      </c>
      <c r="B576" s="49" t="s">
        <v>66</v>
      </c>
      <c r="C576" s="241">
        <v>0</v>
      </c>
      <c r="D576" s="241">
        <v>3800</v>
      </c>
      <c r="E576" s="241">
        <v>3800</v>
      </c>
      <c r="F576" s="241">
        <v>3509.88</v>
      </c>
      <c r="G576" s="291">
        <f t="shared" si="262"/>
        <v>92.365263157894745</v>
      </c>
      <c r="H576" s="5"/>
    </row>
    <row r="577" spans="1:8" x14ac:dyDescent="0.25">
      <c r="A577" s="106">
        <v>323</v>
      </c>
      <c r="B577" s="106" t="s">
        <v>69</v>
      </c>
      <c r="C577" s="278">
        <f t="shared" ref="C577" si="268">SUM(C578)</f>
        <v>0</v>
      </c>
      <c r="D577" s="278">
        <f>D578</f>
        <v>1028</v>
      </c>
      <c r="E577" s="278">
        <f>E578</f>
        <v>1028</v>
      </c>
      <c r="F577" s="278">
        <f>F578</f>
        <v>1028</v>
      </c>
      <c r="G577" s="293">
        <f t="shared" si="262"/>
        <v>100</v>
      </c>
      <c r="H577" s="5"/>
    </row>
    <row r="578" spans="1:8" x14ac:dyDescent="0.25">
      <c r="A578" s="46">
        <v>3232</v>
      </c>
      <c r="B578" s="46" t="s">
        <v>71</v>
      </c>
      <c r="C578" s="241">
        <v>0</v>
      </c>
      <c r="D578" s="241">
        <v>1028</v>
      </c>
      <c r="E578" s="241">
        <v>1028</v>
      </c>
      <c r="F578" s="241">
        <v>1028</v>
      </c>
      <c r="G578" s="291">
        <f t="shared" si="262"/>
        <v>100</v>
      </c>
      <c r="H578" s="5"/>
    </row>
    <row r="579" spans="1:8" ht="23.25" x14ac:dyDescent="0.25">
      <c r="A579" s="27" t="s">
        <v>281</v>
      </c>
      <c r="B579" s="185" t="s">
        <v>286</v>
      </c>
      <c r="C579" s="188">
        <f t="shared" ref="C579" si="269">SUM(C580,C586)</f>
        <v>33493.72</v>
      </c>
      <c r="D579" s="188">
        <f>D580+D586</f>
        <v>33825.839999999997</v>
      </c>
      <c r="E579" s="188">
        <f>E580+E586</f>
        <v>33825.839999999997</v>
      </c>
      <c r="F579" s="188">
        <f>F580+F586</f>
        <v>33825.839999999997</v>
      </c>
      <c r="G579" s="391">
        <f t="shared" si="262"/>
        <v>100</v>
      </c>
      <c r="H579" s="5"/>
    </row>
    <row r="580" spans="1:8" x14ac:dyDescent="0.25">
      <c r="A580" s="78">
        <v>3</v>
      </c>
      <c r="B580" s="78" t="s">
        <v>2</v>
      </c>
      <c r="C580" s="288">
        <f t="shared" ref="C580" si="270">SUM(C581)</f>
        <v>8765.33</v>
      </c>
      <c r="D580" s="288">
        <f>D581</f>
        <v>5355.75</v>
      </c>
      <c r="E580" s="288">
        <f>E581</f>
        <v>5355.75</v>
      </c>
      <c r="F580" s="288">
        <f>F581</f>
        <v>5355.75</v>
      </c>
      <c r="G580" s="390">
        <f t="shared" si="262"/>
        <v>100</v>
      </c>
      <c r="H580" s="5"/>
    </row>
    <row r="581" spans="1:8" x14ac:dyDescent="0.25">
      <c r="A581" s="50">
        <v>32</v>
      </c>
      <c r="B581" s="50" t="s">
        <v>192</v>
      </c>
      <c r="C581" s="232">
        <f t="shared" ref="C581" si="271">SUM(C582,C584)</f>
        <v>8765.33</v>
      </c>
      <c r="D581" s="232">
        <f>D582+D584</f>
        <v>5355.75</v>
      </c>
      <c r="E581" s="232">
        <f>E582+E584</f>
        <v>5355.75</v>
      </c>
      <c r="F581" s="232">
        <f>F582+F584</f>
        <v>5355.75</v>
      </c>
      <c r="G581" s="292">
        <f t="shared" si="262"/>
        <v>100</v>
      </c>
      <c r="H581" s="5"/>
    </row>
    <row r="582" spans="1:8" x14ac:dyDescent="0.25">
      <c r="A582" s="106">
        <v>322</v>
      </c>
      <c r="B582" s="106" t="s">
        <v>62</v>
      </c>
      <c r="C582" s="239">
        <f t="shared" ref="C582" si="272">SUM(C583)</f>
        <v>2721.58</v>
      </c>
      <c r="D582" s="239">
        <f>D583</f>
        <v>0</v>
      </c>
      <c r="E582" s="239">
        <f>E583</f>
        <v>0</v>
      </c>
      <c r="F582" s="239">
        <f>F583</f>
        <v>0</v>
      </c>
      <c r="G582" s="293"/>
      <c r="H582" s="5"/>
    </row>
    <row r="583" spans="1:8" ht="19.5" x14ac:dyDescent="0.25">
      <c r="A583" s="46">
        <v>3224</v>
      </c>
      <c r="B583" s="49" t="s">
        <v>66</v>
      </c>
      <c r="C583" s="241">
        <v>2721.58</v>
      </c>
      <c r="D583" s="241">
        <v>0</v>
      </c>
      <c r="E583" s="241">
        <v>0</v>
      </c>
      <c r="F583" s="241">
        <v>0</v>
      </c>
      <c r="G583" s="391"/>
      <c r="H583" s="5"/>
    </row>
    <row r="584" spans="1:8" x14ac:dyDescent="0.25">
      <c r="A584" s="106">
        <v>323</v>
      </c>
      <c r="B584" s="106" t="s">
        <v>69</v>
      </c>
      <c r="C584" s="239">
        <f t="shared" ref="C584" si="273">SUM(C585)</f>
        <v>6043.75</v>
      </c>
      <c r="D584" s="239">
        <f>D585</f>
        <v>5355.75</v>
      </c>
      <c r="E584" s="239">
        <f>E585</f>
        <v>5355.75</v>
      </c>
      <c r="F584" s="239">
        <f>F585</f>
        <v>5355.75</v>
      </c>
      <c r="G584" s="293">
        <f t="shared" si="262"/>
        <v>100</v>
      </c>
      <c r="H584" s="5"/>
    </row>
    <row r="585" spans="1:8" x14ac:dyDescent="0.25">
      <c r="A585" s="46">
        <v>3232</v>
      </c>
      <c r="B585" s="46" t="s">
        <v>71</v>
      </c>
      <c r="C585" s="241">
        <v>6043.75</v>
      </c>
      <c r="D585" s="241">
        <v>5355.75</v>
      </c>
      <c r="E585" s="241">
        <v>5355.75</v>
      </c>
      <c r="F585" s="241">
        <v>5355.75</v>
      </c>
      <c r="G585" s="291">
        <f t="shared" si="262"/>
        <v>100</v>
      </c>
      <c r="H585" s="5"/>
    </row>
    <row r="586" spans="1:8" x14ac:dyDescent="0.25">
      <c r="A586" s="8">
        <v>4</v>
      </c>
      <c r="B586" s="8" t="s">
        <v>197</v>
      </c>
      <c r="C586" s="279">
        <f t="shared" ref="C586:C587" si="274">SUM(C587)</f>
        <v>24728.39</v>
      </c>
      <c r="D586" s="279">
        <f t="shared" ref="D586:F587" si="275">D587</f>
        <v>28470.09</v>
      </c>
      <c r="E586" s="279">
        <f t="shared" si="275"/>
        <v>28470.09</v>
      </c>
      <c r="F586" s="279">
        <f t="shared" si="275"/>
        <v>28470.09</v>
      </c>
      <c r="G586" s="390">
        <f t="shared" si="262"/>
        <v>100</v>
      </c>
      <c r="H586" s="5"/>
    </row>
    <row r="587" spans="1:8" ht="18" x14ac:dyDescent="0.25">
      <c r="A587" s="50">
        <v>42</v>
      </c>
      <c r="B587" s="192" t="s">
        <v>201</v>
      </c>
      <c r="C587" s="232">
        <f t="shared" si="274"/>
        <v>24728.39</v>
      </c>
      <c r="D587" s="232">
        <f t="shared" si="275"/>
        <v>28470.09</v>
      </c>
      <c r="E587" s="232">
        <f t="shared" si="275"/>
        <v>28470.09</v>
      </c>
      <c r="F587" s="232">
        <f t="shared" si="275"/>
        <v>28470.09</v>
      </c>
      <c r="G587" s="292">
        <f t="shared" si="262"/>
        <v>100</v>
      </c>
      <c r="H587" s="5"/>
    </row>
    <row r="588" spans="1:8" x14ac:dyDescent="0.25">
      <c r="A588" s="106">
        <v>421</v>
      </c>
      <c r="B588" s="106" t="s">
        <v>103</v>
      </c>
      <c r="C588" s="239">
        <f t="shared" ref="C588" si="276">SUM(C589)</f>
        <v>24728.39</v>
      </c>
      <c r="D588" s="239">
        <f>SUM(D589:D590)</f>
        <v>28470.09</v>
      </c>
      <c r="E588" s="239">
        <f>SUM(E589:E590)</f>
        <v>28470.09</v>
      </c>
      <c r="F588" s="239">
        <f>F589+F590</f>
        <v>28470.09</v>
      </c>
      <c r="G588" s="297">
        <f t="shared" si="262"/>
        <v>100</v>
      </c>
      <c r="H588" s="5"/>
    </row>
    <row r="589" spans="1:8" x14ac:dyDescent="0.25">
      <c r="A589" s="46">
        <v>4213</v>
      </c>
      <c r="B589" s="46" t="s">
        <v>105</v>
      </c>
      <c r="C589" s="241">
        <v>24728.39</v>
      </c>
      <c r="D589" s="241">
        <v>22058.04</v>
      </c>
      <c r="E589" s="241">
        <v>22058.04</v>
      </c>
      <c r="F589" s="241">
        <v>22058.04</v>
      </c>
      <c r="G589" s="291">
        <f t="shared" si="262"/>
        <v>100</v>
      </c>
      <c r="H589" s="5"/>
    </row>
    <row r="590" spans="1:8" x14ac:dyDescent="0.25">
      <c r="A590" s="46">
        <v>4214</v>
      </c>
      <c r="B590" s="46" t="s">
        <v>284</v>
      </c>
      <c r="C590" s="241">
        <v>0</v>
      </c>
      <c r="D590" s="241">
        <v>6412.05</v>
      </c>
      <c r="E590" s="241">
        <v>6412.05</v>
      </c>
      <c r="F590" s="241">
        <v>6412.05</v>
      </c>
      <c r="G590" s="291">
        <f t="shared" si="262"/>
        <v>100</v>
      </c>
      <c r="H590" s="5"/>
    </row>
    <row r="591" spans="1:8" ht="23.25" x14ac:dyDescent="0.25">
      <c r="A591" s="27" t="s">
        <v>282</v>
      </c>
      <c r="B591" s="185" t="s">
        <v>285</v>
      </c>
      <c r="C591" s="188">
        <f t="shared" ref="C591" si="277">SUM(C592)</f>
        <v>34063.360000000001</v>
      </c>
      <c r="D591" s="188">
        <f t="shared" ref="D591:F593" si="278">D592</f>
        <v>68000</v>
      </c>
      <c r="E591" s="188">
        <f t="shared" si="278"/>
        <v>68000</v>
      </c>
      <c r="F591" s="188">
        <f t="shared" si="278"/>
        <v>68000</v>
      </c>
      <c r="G591" s="391">
        <f t="shared" si="262"/>
        <v>100</v>
      </c>
      <c r="H591" s="5"/>
    </row>
    <row r="592" spans="1:8" x14ac:dyDescent="0.25">
      <c r="A592" s="8">
        <v>4</v>
      </c>
      <c r="B592" s="8" t="s">
        <v>197</v>
      </c>
      <c r="C592" s="279">
        <f t="shared" ref="C592" si="279">SUM(C593)</f>
        <v>34063.360000000001</v>
      </c>
      <c r="D592" s="279">
        <f t="shared" si="278"/>
        <v>68000</v>
      </c>
      <c r="E592" s="279">
        <f t="shared" si="278"/>
        <v>68000</v>
      </c>
      <c r="F592" s="279">
        <f t="shared" si="278"/>
        <v>68000</v>
      </c>
      <c r="G592" s="390">
        <f t="shared" si="262"/>
        <v>100</v>
      </c>
      <c r="H592" s="5"/>
    </row>
    <row r="593" spans="1:8" ht="19.5" x14ac:dyDescent="0.25">
      <c r="A593" s="50">
        <v>42</v>
      </c>
      <c r="B593" s="31" t="s">
        <v>201</v>
      </c>
      <c r="C593" s="232">
        <f t="shared" ref="C593" si="280">SUM(C594)</f>
        <v>34063.360000000001</v>
      </c>
      <c r="D593" s="232">
        <f t="shared" si="278"/>
        <v>68000</v>
      </c>
      <c r="E593" s="232">
        <f t="shared" si="278"/>
        <v>68000</v>
      </c>
      <c r="F593" s="232">
        <f t="shared" si="278"/>
        <v>68000</v>
      </c>
      <c r="G593" s="292">
        <f t="shared" si="262"/>
        <v>100</v>
      </c>
      <c r="H593" s="5"/>
    </row>
    <row r="594" spans="1:8" x14ac:dyDescent="0.25">
      <c r="A594" s="135">
        <v>421</v>
      </c>
      <c r="B594" s="135" t="s">
        <v>103</v>
      </c>
      <c r="C594" s="286">
        <f>C595+C596</f>
        <v>34063.360000000001</v>
      </c>
      <c r="D594" s="286">
        <f>D595+D596</f>
        <v>68000</v>
      </c>
      <c r="E594" s="286">
        <f>E595+E596</f>
        <v>68000</v>
      </c>
      <c r="F594" s="286">
        <f>F595+F596</f>
        <v>68000</v>
      </c>
      <c r="G594" s="297">
        <f t="shared" si="262"/>
        <v>100</v>
      </c>
      <c r="H594" s="5"/>
    </row>
    <row r="595" spans="1:8" x14ac:dyDescent="0.25">
      <c r="A595" s="46">
        <v>4213</v>
      </c>
      <c r="B595" s="46" t="s">
        <v>105</v>
      </c>
      <c r="C595" s="241">
        <v>34063.360000000001</v>
      </c>
      <c r="D595" s="241">
        <v>50000</v>
      </c>
      <c r="E595" s="241">
        <v>50000</v>
      </c>
      <c r="F595" s="241">
        <v>50000</v>
      </c>
      <c r="G595" s="291">
        <f t="shared" si="262"/>
        <v>100</v>
      </c>
      <c r="H595" s="5"/>
    </row>
    <row r="596" spans="1:8" x14ac:dyDescent="0.25">
      <c r="A596" s="46">
        <v>4214</v>
      </c>
      <c r="B596" s="46" t="s">
        <v>284</v>
      </c>
      <c r="C596" s="241">
        <v>0</v>
      </c>
      <c r="D596" s="241">
        <v>18000</v>
      </c>
      <c r="E596" s="241">
        <v>18000</v>
      </c>
      <c r="F596" s="241">
        <v>18000</v>
      </c>
      <c r="G596" s="291">
        <f t="shared" si="262"/>
        <v>100</v>
      </c>
      <c r="H596" s="5"/>
    </row>
    <row r="597" spans="1:8" x14ac:dyDescent="0.25">
      <c r="A597" s="428"/>
      <c r="B597" s="429"/>
      <c r="C597" s="429"/>
      <c r="D597" s="429"/>
      <c r="E597" s="429"/>
      <c r="F597" s="429"/>
      <c r="G597" s="430"/>
      <c r="H597" s="5"/>
    </row>
    <row r="598" spans="1:8" ht="27.75" customHeight="1" x14ac:dyDescent="0.25">
      <c r="A598" s="324" t="s">
        <v>210</v>
      </c>
      <c r="B598" s="195" t="s">
        <v>365</v>
      </c>
      <c r="C598" s="197">
        <f t="shared" ref="C598" si="281">SUM(C599,C611)</f>
        <v>204453.80000000002</v>
      </c>
      <c r="D598" s="197">
        <f>D599+D611</f>
        <v>57569</v>
      </c>
      <c r="E598" s="197">
        <f>E599+E611</f>
        <v>57569</v>
      </c>
      <c r="F598" s="197">
        <f>F599+F611</f>
        <v>80034.659999999989</v>
      </c>
      <c r="G598" s="287">
        <f>F598/E598*100</f>
        <v>139.02388438221956</v>
      </c>
      <c r="H598" s="5"/>
    </row>
    <row r="599" spans="1:8" ht="23.25" x14ac:dyDescent="0.25">
      <c r="A599" s="27" t="s">
        <v>281</v>
      </c>
      <c r="B599" s="185" t="s">
        <v>286</v>
      </c>
      <c r="C599" s="189">
        <f t="shared" ref="C599" si="282">SUM(C600,C604)</f>
        <v>191176.2</v>
      </c>
      <c r="D599" s="189">
        <f>D600+D604</f>
        <v>57569</v>
      </c>
      <c r="E599" s="189">
        <f>E600+E604</f>
        <v>57569</v>
      </c>
      <c r="F599" s="189">
        <f>F600+F604</f>
        <v>80034.659999999989</v>
      </c>
      <c r="G599" s="391">
        <f t="shared" ref="G599:G610" si="283">F599/E599*100</f>
        <v>139.02388438221956</v>
      </c>
      <c r="H599" s="123"/>
    </row>
    <row r="600" spans="1:8" x14ac:dyDescent="0.25">
      <c r="A600" s="78">
        <v>3</v>
      </c>
      <c r="B600" s="78" t="s">
        <v>2</v>
      </c>
      <c r="C600" s="288">
        <f t="shared" ref="C600" si="284">SUM(C601)</f>
        <v>646.26</v>
      </c>
      <c r="D600" s="288">
        <f t="shared" ref="D600:F602" si="285">D601</f>
        <v>1000</v>
      </c>
      <c r="E600" s="288">
        <f t="shared" si="285"/>
        <v>1000</v>
      </c>
      <c r="F600" s="288">
        <f t="shared" si="285"/>
        <v>218.04</v>
      </c>
      <c r="G600" s="390">
        <f t="shared" si="283"/>
        <v>21.803999999999998</v>
      </c>
      <c r="H600" s="5"/>
    </row>
    <row r="601" spans="1:8" x14ac:dyDescent="0.25">
      <c r="A601" s="50">
        <v>32</v>
      </c>
      <c r="B601" s="50" t="s">
        <v>192</v>
      </c>
      <c r="C601" s="232">
        <f t="shared" ref="C601" si="286">SUM(C602)</f>
        <v>646.26</v>
      </c>
      <c r="D601" s="232">
        <f t="shared" si="285"/>
        <v>1000</v>
      </c>
      <c r="E601" s="232">
        <f t="shared" si="285"/>
        <v>1000</v>
      </c>
      <c r="F601" s="232">
        <f t="shared" si="285"/>
        <v>218.04</v>
      </c>
      <c r="G601" s="292">
        <f t="shared" si="283"/>
        <v>21.803999999999998</v>
      </c>
      <c r="H601" s="5"/>
    </row>
    <row r="602" spans="1:8" x14ac:dyDescent="0.25">
      <c r="A602" s="135">
        <v>323</v>
      </c>
      <c r="B602" s="135" t="s">
        <v>69</v>
      </c>
      <c r="C602" s="290">
        <f t="shared" ref="C602" si="287">SUM(C603)</f>
        <v>646.26</v>
      </c>
      <c r="D602" s="290">
        <f t="shared" si="285"/>
        <v>1000</v>
      </c>
      <c r="E602" s="290">
        <f t="shared" si="285"/>
        <v>1000</v>
      </c>
      <c r="F602" s="290">
        <f t="shared" si="285"/>
        <v>218.04</v>
      </c>
      <c r="G602" s="293">
        <f t="shared" si="283"/>
        <v>21.803999999999998</v>
      </c>
      <c r="H602" s="5"/>
    </row>
    <row r="603" spans="1:8" x14ac:dyDescent="0.25">
      <c r="A603" s="46">
        <v>3232</v>
      </c>
      <c r="B603" s="46" t="s">
        <v>71</v>
      </c>
      <c r="C603" s="241">
        <v>646.26</v>
      </c>
      <c r="D603" s="241">
        <v>1000</v>
      </c>
      <c r="E603" s="241">
        <v>1000</v>
      </c>
      <c r="F603" s="241">
        <v>218.04</v>
      </c>
      <c r="G603" s="291">
        <f t="shared" si="283"/>
        <v>21.803999999999998</v>
      </c>
      <c r="H603" s="5"/>
    </row>
    <row r="604" spans="1:8" x14ac:dyDescent="0.25">
      <c r="A604" s="8">
        <v>4</v>
      </c>
      <c r="B604" s="8" t="s">
        <v>197</v>
      </c>
      <c r="C604" s="279">
        <f t="shared" ref="C604" si="288">SUM(C605,C608)</f>
        <v>190529.94</v>
      </c>
      <c r="D604" s="279">
        <f>D605+D608</f>
        <v>56569</v>
      </c>
      <c r="E604" s="279">
        <f>E605+E608</f>
        <v>56569</v>
      </c>
      <c r="F604" s="279">
        <f>F605+F608</f>
        <v>79816.62</v>
      </c>
      <c r="G604" s="390">
        <f t="shared" si="283"/>
        <v>141.09604200180311</v>
      </c>
      <c r="H604" s="5"/>
    </row>
    <row r="605" spans="1:8" ht="19.5" x14ac:dyDescent="0.25">
      <c r="A605" s="50">
        <v>42</v>
      </c>
      <c r="B605" s="31" t="s">
        <v>201</v>
      </c>
      <c r="C605" s="232">
        <f t="shared" ref="C605:C606" si="289">SUM(C606)</f>
        <v>0</v>
      </c>
      <c r="D605" s="232">
        <f t="shared" ref="D605:F606" si="290">D606</f>
        <v>0</v>
      </c>
      <c r="E605" s="232">
        <f t="shared" si="290"/>
        <v>0</v>
      </c>
      <c r="F605" s="232">
        <f t="shared" si="290"/>
        <v>0</v>
      </c>
      <c r="G605" s="292"/>
      <c r="H605" s="5"/>
    </row>
    <row r="606" spans="1:8" x14ac:dyDescent="0.25">
      <c r="A606" s="135">
        <v>421</v>
      </c>
      <c r="B606" s="135" t="s">
        <v>103</v>
      </c>
      <c r="C606" s="286">
        <f t="shared" si="289"/>
        <v>0</v>
      </c>
      <c r="D606" s="286">
        <f t="shared" si="290"/>
        <v>0</v>
      </c>
      <c r="E606" s="286">
        <f t="shared" si="290"/>
        <v>0</v>
      </c>
      <c r="F606" s="286">
        <f t="shared" si="290"/>
        <v>0</v>
      </c>
      <c r="G606" s="293"/>
      <c r="H606" s="5"/>
    </row>
    <row r="607" spans="1:8" x14ac:dyDescent="0.25">
      <c r="A607" s="46">
        <v>4214</v>
      </c>
      <c r="B607" s="46" t="s">
        <v>284</v>
      </c>
      <c r="C607" s="241">
        <v>0</v>
      </c>
      <c r="D607" s="241">
        <v>0</v>
      </c>
      <c r="E607" s="241">
        <v>0</v>
      </c>
      <c r="F607" s="241">
        <v>0</v>
      </c>
      <c r="G607" s="391"/>
      <c r="H607" s="5"/>
    </row>
    <row r="608" spans="1:8" ht="18" x14ac:dyDescent="0.25">
      <c r="A608" s="50">
        <v>45</v>
      </c>
      <c r="B608" s="192" t="s">
        <v>205</v>
      </c>
      <c r="C608" s="232">
        <f t="shared" ref="C608" si="291">SUM(C609)</f>
        <v>190529.94</v>
      </c>
      <c r="D608" s="232">
        <f t="shared" ref="D608:F609" si="292">D609</f>
        <v>56569</v>
      </c>
      <c r="E608" s="232">
        <f t="shared" si="292"/>
        <v>56569</v>
      </c>
      <c r="F608" s="232">
        <f t="shared" si="292"/>
        <v>79816.62</v>
      </c>
      <c r="G608" s="292">
        <f t="shared" si="283"/>
        <v>141.09604200180311</v>
      </c>
      <c r="H608" s="5"/>
    </row>
    <row r="609" spans="1:8" ht="16.5" customHeight="1" x14ac:dyDescent="0.25">
      <c r="A609" s="135">
        <v>451</v>
      </c>
      <c r="B609" s="135" t="s">
        <v>117</v>
      </c>
      <c r="C609" s="286">
        <f t="shared" ref="C609" si="293">SUM(C610)</f>
        <v>190529.94</v>
      </c>
      <c r="D609" s="286">
        <f t="shared" si="292"/>
        <v>56569</v>
      </c>
      <c r="E609" s="286">
        <f t="shared" si="292"/>
        <v>56569</v>
      </c>
      <c r="F609" s="286">
        <f t="shared" si="292"/>
        <v>79816.62</v>
      </c>
      <c r="G609" s="293">
        <f t="shared" si="283"/>
        <v>141.09604200180311</v>
      </c>
      <c r="H609" s="5"/>
    </row>
    <row r="610" spans="1:8" ht="16.5" customHeight="1" x14ac:dyDescent="0.25">
      <c r="A610" s="46">
        <v>4511</v>
      </c>
      <c r="B610" s="46" t="s">
        <v>117</v>
      </c>
      <c r="C610" s="241">
        <v>190529.94</v>
      </c>
      <c r="D610" s="241">
        <v>56569</v>
      </c>
      <c r="E610" s="241">
        <v>56569</v>
      </c>
      <c r="F610" s="241">
        <v>79816.62</v>
      </c>
      <c r="G610" s="291">
        <f t="shared" si="283"/>
        <v>141.09604200180311</v>
      </c>
      <c r="H610" s="5"/>
    </row>
    <row r="611" spans="1:8" ht="24.75" customHeight="1" x14ac:dyDescent="0.25">
      <c r="A611" s="27" t="s">
        <v>282</v>
      </c>
      <c r="B611" s="185" t="s">
        <v>285</v>
      </c>
      <c r="C611" s="188">
        <f t="shared" ref="C611" si="294">SUM(C612)</f>
        <v>13277.6</v>
      </c>
      <c r="D611" s="188">
        <f t="shared" ref="D611:F614" si="295">D612</f>
        <v>0</v>
      </c>
      <c r="E611" s="188">
        <f t="shared" si="295"/>
        <v>0</v>
      </c>
      <c r="F611" s="188">
        <f t="shared" si="295"/>
        <v>0</v>
      </c>
      <c r="G611" s="392"/>
      <c r="H611" s="5"/>
    </row>
    <row r="612" spans="1:8" ht="18.75" customHeight="1" x14ac:dyDescent="0.25">
      <c r="A612" s="8">
        <v>4</v>
      </c>
      <c r="B612" s="8" t="s">
        <v>197</v>
      </c>
      <c r="C612" s="279">
        <f t="shared" ref="C612" si="296">SUM(C613)</f>
        <v>13277.6</v>
      </c>
      <c r="D612" s="279">
        <f t="shared" si="295"/>
        <v>0</v>
      </c>
      <c r="E612" s="279">
        <f t="shared" si="295"/>
        <v>0</v>
      </c>
      <c r="F612" s="279">
        <f t="shared" si="295"/>
        <v>0</v>
      </c>
      <c r="G612" s="289"/>
      <c r="H612" s="5"/>
    </row>
    <row r="613" spans="1:8" ht="18.75" customHeight="1" x14ac:dyDescent="0.25">
      <c r="A613" s="50">
        <v>42</v>
      </c>
      <c r="B613" s="192" t="s">
        <v>201</v>
      </c>
      <c r="C613" s="232">
        <f t="shared" ref="C613:C614" si="297">SUM(C614)</f>
        <v>13277.6</v>
      </c>
      <c r="D613" s="232">
        <f t="shared" si="295"/>
        <v>0</v>
      </c>
      <c r="E613" s="232">
        <f t="shared" si="295"/>
        <v>0</v>
      </c>
      <c r="F613" s="232">
        <f t="shared" si="295"/>
        <v>0</v>
      </c>
      <c r="G613" s="393"/>
      <c r="H613" s="5"/>
    </row>
    <row r="614" spans="1:8" ht="15.75" customHeight="1" x14ac:dyDescent="0.25">
      <c r="A614" s="135">
        <v>421</v>
      </c>
      <c r="B614" s="135" t="s">
        <v>103</v>
      </c>
      <c r="C614" s="286">
        <f t="shared" si="297"/>
        <v>13277.6</v>
      </c>
      <c r="D614" s="286">
        <f t="shared" si="295"/>
        <v>0</v>
      </c>
      <c r="E614" s="286">
        <f t="shared" si="295"/>
        <v>0</v>
      </c>
      <c r="F614" s="286">
        <f t="shared" si="295"/>
        <v>0</v>
      </c>
      <c r="G614" s="394"/>
      <c r="H614" s="5"/>
    </row>
    <row r="615" spans="1:8" ht="16.5" customHeight="1" x14ac:dyDescent="0.25">
      <c r="A615" s="46">
        <v>4214</v>
      </c>
      <c r="B615" s="46" t="s">
        <v>284</v>
      </c>
      <c r="C615" s="241">
        <v>13277.6</v>
      </c>
      <c r="D615" s="241">
        <v>0</v>
      </c>
      <c r="E615" s="241">
        <v>0</v>
      </c>
      <c r="F615" s="241">
        <v>0</v>
      </c>
      <c r="G615" s="392"/>
      <c r="H615" s="5"/>
    </row>
    <row r="616" spans="1:8" x14ac:dyDescent="0.25">
      <c r="A616" s="428"/>
      <c r="B616" s="429"/>
      <c r="C616" s="429"/>
      <c r="D616" s="429"/>
      <c r="E616" s="429"/>
      <c r="F616" s="429"/>
      <c r="G616" s="430"/>
      <c r="H616" s="5"/>
    </row>
    <row r="617" spans="1:8" ht="27" customHeight="1" x14ac:dyDescent="0.25">
      <c r="A617" s="324" t="s">
        <v>211</v>
      </c>
      <c r="B617" s="196" t="s">
        <v>366</v>
      </c>
      <c r="C617" s="197">
        <f t="shared" ref="C617" si="298">SUM(C618,C632,C640,C654)</f>
        <v>78239.599999999991</v>
      </c>
      <c r="D617" s="197">
        <f>D618+D632+D640+D654</f>
        <v>105334.97</v>
      </c>
      <c r="E617" s="197">
        <f>E618+E632+E640+E654</f>
        <v>105334.97</v>
      </c>
      <c r="F617" s="197">
        <f>F618+F632+F640+F654</f>
        <v>103976.4</v>
      </c>
      <c r="G617" s="294">
        <f>F617/E617*100</f>
        <v>98.710238394713542</v>
      </c>
      <c r="H617" s="5"/>
    </row>
    <row r="618" spans="1:8" ht="25.5" customHeight="1" x14ac:dyDescent="0.25">
      <c r="A618" s="75" t="s">
        <v>280</v>
      </c>
      <c r="B618" s="186" t="s">
        <v>287</v>
      </c>
      <c r="C618" s="189">
        <f t="shared" ref="C618" si="299">SUM(C619)</f>
        <v>1914.29</v>
      </c>
      <c r="D618" s="189">
        <f t="shared" ref="D618:F619" si="300">D619</f>
        <v>12481.22</v>
      </c>
      <c r="E618" s="189">
        <f t="shared" si="300"/>
        <v>12481.22</v>
      </c>
      <c r="F618" s="189">
        <f t="shared" si="300"/>
        <v>12769.619999999999</v>
      </c>
      <c r="G618" s="391">
        <f t="shared" ref="G618:G662" si="301">F618/E618*100</f>
        <v>102.31067155294113</v>
      </c>
      <c r="H618" s="5"/>
    </row>
    <row r="619" spans="1:8" x14ac:dyDescent="0.25">
      <c r="A619" s="78">
        <v>3</v>
      </c>
      <c r="B619" s="78" t="s">
        <v>2</v>
      </c>
      <c r="C619" s="288">
        <f t="shared" ref="C619" si="302">SUM(C620)</f>
        <v>1914.29</v>
      </c>
      <c r="D619" s="288">
        <f t="shared" si="300"/>
        <v>12481.22</v>
      </c>
      <c r="E619" s="288">
        <f t="shared" si="300"/>
        <v>12481.22</v>
      </c>
      <c r="F619" s="288">
        <f t="shared" si="300"/>
        <v>12769.619999999999</v>
      </c>
      <c r="G619" s="390">
        <f t="shared" si="301"/>
        <v>102.31067155294113</v>
      </c>
      <c r="H619" s="77"/>
    </row>
    <row r="620" spans="1:8" x14ac:dyDescent="0.25">
      <c r="A620" s="50">
        <v>32</v>
      </c>
      <c r="B620" s="50" t="s">
        <v>192</v>
      </c>
      <c r="C620" s="232">
        <f t="shared" ref="C620" si="303">SUM(C621,C625)</f>
        <v>1914.29</v>
      </c>
      <c r="D620" s="232">
        <f>D621+D625+D630</f>
        <v>12481.22</v>
      </c>
      <c r="E620" s="232">
        <f>E621+E625+E630</f>
        <v>12481.22</v>
      </c>
      <c r="F620" s="232">
        <f>F621+F625+F630</f>
        <v>12769.619999999999</v>
      </c>
      <c r="G620" s="292">
        <f t="shared" si="301"/>
        <v>102.31067155294113</v>
      </c>
      <c r="H620" s="77"/>
    </row>
    <row r="621" spans="1:8" x14ac:dyDescent="0.25">
      <c r="A621" s="135">
        <v>322</v>
      </c>
      <c r="B621" s="135" t="s">
        <v>62</v>
      </c>
      <c r="C621" s="333">
        <f t="shared" ref="C621" si="304">SUM(C623)</f>
        <v>45.3</v>
      </c>
      <c r="D621" s="333">
        <f>SUM(D622:D624)</f>
        <v>7173.5599999999995</v>
      </c>
      <c r="E621" s="333">
        <f>SUM(E622:E624)</f>
        <v>7173.5599999999995</v>
      </c>
      <c r="F621" s="333">
        <f>SUM(F622:F624)</f>
        <v>7512.0899999999992</v>
      </c>
      <c r="G621" s="293">
        <f t="shared" si="301"/>
        <v>104.7191352689599</v>
      </c>
      <c r="H621" s="77"/>
    </row>
    <row r="622" spans="1:8" ht="24.75" customHeight="1" x14ac:dyDescent="0.25">
      <c r="A622" s="13">
        <v>3224</v>
      </c>
      <c r="B622" s="111" t="s">
        <v>66</v>
      </c>
      <c r="C622" s="244">
        <v>0</v>
      </c>
      <c r="D622" s="244">
        <v>6000</v>
      </c>
      <c r="E622" s="244">
        <v>6000</v>
      </c>
      <c r="F622" s="244">
        <v>6171.73</v>
      </c>
      <c r="G622" s="291">
        <f t="shared" si="301"/>
        <v>102.86216666666665</v>
      </c>
      <c r="H622" s="77"/>
    </row>
    <row r="623" spans="1:8" x14ac:dyDescent="0.25">
      <c r="A623" s="46">
        <v>3225</v>
      </c>
      <c r="B623" s="46" t="s">
        <v>310</v>
      </c>
      <c r="C623" s="241">
        <v>45.3</v>
      </c>
      <c r="D623" s="241">
        <v>0</v>
      </c>
      <c r="E623" s="241">
        <v>0</v>
      </c>
      <c r="F623" s="241">
        <v>0</v>
      </c>
      <c r="G623" s="391"/>
      <c r="H623" s="77"/>
    </row>
    <row r="624" spans="1:8" x14ac:dyDescent="0.25">
      <c r="A624" s="46">
        <v>3227</v>
      </c>
      <c r="B624" s="46" t="s">
        <v>427</v>
      </c>
      <c r="C624" s="241">
        <v>0</v>
      </c>
      <c r="D624" s="241">
        <v>1173.56</v>
      </c>
      <c r="E624" s="241">
        <v>1173.56</v>
      </c>
      <c r="F624" s="241">
        <v>1340.36</v>
      </c>
      <c r="G624" s="291">
        <f t="shared" si="301"/>
        <v>114.21316336616789</v>
      </c>
      <c r="H624" s="77"/>
    </row>
    <row r="625" spans="1:8" x14ac:dyDescent="0.25">
      <c r="A625" s="135">
        <v>323</v>
      </c>
      <c r="B625" s="135" t="s">
        <v>69</v>
      </c>
      <c r="C625" s="290">
        <f>SUM(C626:C629)</f>
        <v>1868.99</v>
      </c>
      <c r="D625" s="290">
        <f>SUM(D626:D629)</f>
        <v>5017</v>
      </c>
      <c r="E625" s="290">
        <f>SUM(E626:E629)</f>
        <v>5017</v>
      </c>
      <c r="F625" s="290">
        <f>SUM(F626:F629)</f>
        <v>4966.87</v>
      </c>
      <c r="G625" s="293">
        <f t="shared" si="301"/>
        <v>99.000797289216663</v>
      </c>
      <c r="H625" s="77"/>
    </row>
    <row r="626" spans="1:8" x14ac:dyDescent="0.25">
      <c r="A626" s="46">
        <v>3231</v>
      </c>
      <c r="B626" s="15" t="s">
        <v>292</v>
      </c>
      <c r="C626" s="295">
        <v>1012.5</v>
      </c>
      <c r="D626" s="295">
        <v>465</v>
      </c>
      <c r="E626" s="295">
        <v>465</v>
      </c>
      <c r="F626" s="295">
        <v>465</v>
      </c>
      <c r="G626" s="291">
        <f t="shared" si="301"/>
        <v>100</v>
      </c>
      <c r="H626" s="77"/>
    </row>
    <row r="627" spans="1:8" x14ac:dyDescent="0.25">
      <c r="A627" s="46">
        <v>3232</v>
      </c>
      <c r="B627" s="46" t="s">
        <v>71</v>
      </c>
      <c r="C627" s="241">
        <v>856.49</v>
      </c>
      <c r="D627" s="241">
        <v>1500</v>
      </c>
      <c r="E627" s="241">
        <v>1500</v>
      </c>
      <c r="F627" s="241">
        <v>1282.04</v>
      </c>
      <c r="G627" s="291">
        <f t="shared" si="301"/>
        <v>85.469333333333324</v>
      </c>
      <c r="H627" s="77"/>
    </row>
    <row r="628" spans="1:8" x14ac:dyDescent="0.25">
      <c r="A628" s="46">
        <v>3234</v>
      </c>
      <c r="B628" s="46" t="s">
        <v>73</v>
      </c>
      <c r="C628" s="241">
        <v>0</v>
      </c>
      <c r="D628" s="241">
        <v>3052</v>
      </c>
      <c r="E628" s="241">
        <v>3052</v>
      </c>
      <c r="F628" s="241">
        <v>3219.83</v>
      </c>
      <c r="G628" s="291">
        <f t="shared" si="301"/>
        <v>105.49901703800786</v>
      </c>
      <c r="H628" s="77"/>
    </row>
    <row r="629" spans="1:8" x14ac:dyDescent="0.25">
      <c r="A629" s="46">
        <v>3239</v>
      </c>
      <c r="B629" s="46" t="s">
        <v>78</v>
      </c>
      <c r="C629" s="296">
        <v>0</v>
      </c>
      <c r="D629" s="241">
        <v>0</v>
      </c>
      <c r="E629" s="241">
        <v>0</v>
      </c>
      <c r="F629" s="296">
        <v>0</v>
      </c>
      <c r="G629" s="391"/>
      <c r="H629" s="77"/>
    </row>
    <row r="630" spans="1:8" x14ac:dyDescent="0.25">
      <c r="A630" s="135">
        <v>329</v>
      </c>
      <c r="B630" s="135" t="s">
        <v>79</v>
      </c>
      <c r="C630" s="395">
        <v>0</v>
      </c>
      <c r="D630" s="334">
        <f>D631</f>
        <v>290.66000000000003</v>
      </c>
      <c r="E630" s="334">
        <f>E631</f>
        <v>290.66000000000003</v>
      </c>
      <c r="F630" s="395">
        <f>F631</f>
        <v>290.66000000000003</v>
      </c>
      <c r="G630" s="293">
        <f t="shared" si="301"/>
        <v>100</v>
      </c>
      <c r="H630" s="77"/>
    </row>
    <row r="631" spans="1:8" x14ac:dyDescent="0.25">
      <c r="A631" s="46">
        <v>3292</v>
      </c>
      <c r="B631" s="46" t="s">
        <v>80</v>
      </c>
      <c r="C631" s="296">
        <v>0</v>
      </c>
      <c r="D631" s="241">
        <v>290.66000000000003</v>
      </c>
      <c r="E631" s="241">
        <v>290.66000000000003</v>
      </c>
      <c r="F631" s="296">
        <v>290.66000000000003</v>
      </c>
      <c r="G631" s="291">
        <f t="shared" si="301"/>
        <v>100</v>
      </c>
      <c r="H631" s="77"/>
    </row>
    <row r="632" spans="1:8" ht="23.25" x14ac:dyDescent="0.25">
      <c r="A632" s="27" t="s">
        <v>290</v>
      </c>
      <c r="B632" s="185" t="s">
        <v>291</v>
      </c>
      <c r="C632" s="188">
        <f t="shared" ref="C632" si="305">SUM(C633)</f>
        <v>26985.040000000001</v>
      </c>
      <c r="D632" s="188">
        <f t="shared" ref="D632:F633" si="306">D633</f>
        <v>35300</v>
      </c>
      <c r="E632" s="188">
        <f t="shared" si="306"/>
        <v>35300</v>
      </c>
      <c r="F632" s="188">
        <f t="shared" si="306"/>
        <v>36730.58</v>
      </c>
      <c r="G632" s="391">
        <f t="shared" si="301"/>
        <v>104.05263456090653</v>
      </c>
      <c r="H632" s="77"/>
    </row>
    <row r="633" spans="1:8" x14ac:dyDescent="0.25">
      <c r="A633" s="78">
        <v>3</v>
      </c>
      <c r="B633" s="78" t="s">
        <v>2</v>
      </c>
      <c r="C633" s="288">
        <f t="shared" ref="C633" si="307">SUM(C634)</f>
        <v>26985.040000000001</v>
      </c>
      <c r="D633" s="288">
        <f t="shared" si="306"/>
        <v>35300</v>
      </c>
      <c r="E633" s="288">
        <f t="shared" si="306"/>
        <v>35300</v>
      </c>
      <c r="F633" s="288">
        <f t="shared" si="306"/>
        <v>36730.58</v>
      </c>
      <c r="G633" s="390">
        <f t="shared" si="301"/>
        <v>104.05263456090653</v>
      </c>
      <c r="H633" s="77"/>
    </row>
    <row r="634" spans="1:8" x14ac:dyDescent="0.25">
      <c r="A634" s="50">
        <v>32</v>
      </c>
      <c r="B634" s="50" t="s">
        <v>192</v>
      </c>
      <c r="C634" s="232">
        <f t="shared" ref="C634" si="308">SUM(C637)</f>
        <v>26985.040000000001</v>
      </c>
      <c r="D634" s="232">
        <f>D635+D637</f>
        <v>35300</v>
      </c>
      <c r="E634" s="232">
        <f>E635+E637</f>
        <v>35300</v>
      </c>
      <c r="F634" s="232">
        <f>F635+F637</f>
        <v>36730.58</v>
      </c>
      <c r="G634" s="292">
        <f t="shared" si="301"/>
        <v>104.05263456090653</v>
      </c>
      <c r="H634" s="77"/>
    </row>
    <row r="635" spans="1:8" x14ac:dyDescent="0.25">
      <c r="A635" s="135">
        <v>322</v>
      </c>
      <c r="B635" s="135" t="s">
        <v>62</v>
      </c>
      <c r="C635" s="278">
        <v>0</v>
      </c>
      <c r="D635" s="278">
        <f>D636</f>
        <v>9000</v>
      </c>
      <c r="E635" s="278">
        <f>E636</f>
        <v>9000</v>
      </c>
      <c r="F635" s="278">
        <f>F636</f>
        <v>11240.03</v>
      </c>
      <c r="G635" s="293">
        <f t="shared" si="301"/>
        <v>124.88922222222223</v>
      </c>
      <c r="H635" s="77"/>
    </row>
    <row r="636" spans="1:8" ht="18" x14ac:dyDescent="0.25">
      <c r="A636" s="46">
        <v>3224</v>
      </c>
      <c r="B636" s="184" t="s">
        <v>66</v>
      </c>
      <c r="C636" s="280">
        <v>0</v>
      </c>
      <c r="D636" s="280">
        <v>9000</v>
      </c>
      <c r="E636" s="280">
        <v>9000</v>
      </c>
      <c r="F636" s="280">
        <v>11240.03</v>
      </c>
      <c r="G636" s="291">
        <f t="shared" si="301"/>
        <v>124.88922222222223</v>
      </c>
      <c r="H636" s="77"/>
    </row>
    <row r="637" spans="1:8" x14ac:dyDescent="0.25">
      <c r="A637" s="135">
        <v>323</v>
      </c>
      <c r="B637" s="135" t="s">
        <v>69</v>
      </c>
      <c r="C637" s="334">
        <f t="shared" ref="C637" si="309">SUM(C639)</f>
        <v>26985.040000000001</v>
      </c>
      <c r="D637" s="334">
        <f>SUM(D638:D639)</f>
        <v>26300</v>
      </c>
      <c r="E637" s="334">
        <f>SUM(E638:E639)</f>
        <v>26300</v>
      </c>
      <c r="F637" s="334">
        <f>F638+F639</f>
        <v>25490.55</v>
      </c>
      <c r="G637" s="293">
        <f t="shared" si="301"/>
        <v>96.922243346007591</v>
      </c>
      <c r="H637" s="77"/>
    </row>
    <row r="638" spans="1:8" x14ac:dyDescent="0.25">
      <c r="A638" s="13">
        <v>3232</v>
      </c>
      <c r="B638" s="13" t="s">
        <v>428</v>
      </c>
      <c r="C638" s="244">
        <v>0</v>
      </c>
      <c r="D638" s="244">
        <v>2800</v>
      </c>
      <c r="E638" s="244">
        <v>2800</v>
      </c>
      <c r="F638" s="244">
        <v>2787.5</v>
      </c>
      <c r="G638" s="291">
        <f t="shared" si="301"/>
        <v>99.553571428571431</v>
      </c>
      <c r="H638" s="77"/>
    </row>
    <row r="639" spans="1:8" x14ac:dyDescent="0.25">
      <c r="A639" s="46">
        <v>3234</v>
      </c>
      <c r="B639" s="46" t="s">
        <v>73</v>
      </c>
      <c r="C639" s="241">
        <v>26985.040000000001</v>
      </c>
      <c r="D639" s="241">
        <v>23500</v>
      </c>
      <c r="E639" s="241">
        <v>23500</v>
      </c>
      <c r="F639" s="241">
        <v>22703.05</v>
      </c>
      <c r="G639" s="291">
        <f t="shared" si="301"/>
        <v>96.608723404255315</v>
      </c>
      <c r="H639" s="77"/>
    </row>
    <row r="640" spans="1:8" ht="23.25" x14ac:dyDescent="0.25">
      <c r="A640" s="27" t="s">
        <v>281</v>
      </c>
      <c r="B640" s="185" t="s">
        <v>286</v>
      </c>
      <c r="C640" s="188">
        <f t="shared" ref="C640" si="310">SUM(C641)</f>
        <v>39851.26</v>
      </c>
      <c r="D640" s="188">
        <f>D641+D648</f>
        <v>56322.5</v>
      </c>
      <c r="E640" s="188">
        <f>E641+E648</f>
        <v>56322.5</v>
      </c>
      <c r="F640" s="188">
        <f>F641+F648</f>
        <v>53244.95</v>
      </c>
      <c r="G640" s="391">
        <f t="shared" si="301"/>
        <v>94.535842691641875</v>
      </c>
      <c r="H640" s="77"/>
    </row>
    <row r="641" spans="1:8" x14ac:dyDescent="0.25">
      <c r="A641" s="78">
        <v>3</v>
      </c>
      <c r="B641" s="78" t="s">
        <v>2</v>
      </c>
      <c r="C641" s="288">
        <f t="shared" ref="C641" si="311">SUM(C642)</f>
        <v>39851.26</v>
      </c>
      <c r="D641" s="288">
        <f>D642</f>
        <v>12600</v>
      </c>
      <c r="E641" s="288">
        <f>E642</f>
        <v>12600</v>
      </c>
      <c r="F641" s="288">
        <f>F642</f>
        <v>12046.36</v>
      </c>
      <c r="G641" s="390">
        <f t="shared" si="301"/>
        <v>95.606031746031746</v>
      </c>
      <c r="H641" s="77"/>
    </row>
    <row r="642" spans="1:8" x14ac:dyDescent="0.25">
      <c r="A642" s="50">
        <v>32</v>
      </c>
      <c r="B642" s="50" t="s">
        <v>192</v>
      </c>
      <c r="C642" s="232">
        <f t="shared" ref="C642" si="312">SUM(C643,C646)</f>
        <v>39851.26</v>
      </c>
      <c r="D642" s="232">
        <f>D643+D646</f>
        <v>12600</v>
      </c>
      <c r="E642" s="232">
        <f>E643+E646</f>
        <v>12600</v>
      </c>
      <c r="F642" s="232">
        <f>F643+F646</f>
        <v>12046.36</v>
      </c>
      <c r="G642" s="292">
        <f t="shared" si="301"/>
        <v>95.606031746031746</v>
      </c>
      <c r="H642" s="77"/>
    </row>
    <row r="643" spans="1:8" x14ac:dyDescent="0.25">
      <c r="A643" s="135">
        <v>322</v>
      </c>
      <c r="B643" s="135" t="s">
        <v>62</v>
      </c>
      <c r="C643" s="334">
        <f t="shared" ref="C643" si="313">SUM(C644:C645)</f>
        <v>15104.460000000001</v>
      </c>
      <c r="D643" s="334">
        <f>D644+D645</f>
        <v>4600</v>
      </c>
      <c r="E643" s="334">
        <f>E644+E645</f>
        <v>4600</v>
      </c>
      <c r="F643" s="334">
        <f>F644+F645</f>
        <v>4310.66</v>
      </c>
      <c r="G643" s="293">
        <f t="shared" si="301"/>
        <v>93.71</v>
      </c>
      <c r="H643" s="77"/>
    </row>
    <row r="644" spans="1:8" x14ac:dyDescent="0.25">
      <c r="A644" s="46">
        <v>3223</v>
      </c>
      <c r="B644" s="46" t="s">
        <v>65</v>
      </c>
      <c r="C644" s="219">
        <v>1747.94</v>
      </c>
      <c r="D644" s="219">
        <v>4600</v>
      </c>
      <c r="E644" s="219">
        <v>4600</v>
      </c>
      <c r="F644" s="219">
        <v>4310.66</v>
      </c>
      <c r="G644" s="291">
        <f t="shared" si="301"/>
        <v>93.71</v>
      </c>
      <c r="H644" s="77"/>
    </row>
    <row r="645" spans="1:8" ht="18" x14ac:dyDescent="0.25">
      <c r="A645" s="46">
        <v>3224</v>
      </c>
      <c r="B645" s="184" t="s">
        <v>66</v>
      </c>
      <c r="C645" s="219">
        <v>13356.52</v>
      </c>
      <c r="D645" s="219">
        <v>0</v>
      </c>
      <c r="E645" s="219">
        <v>0</v>
      </c>
      <c r="F645" s="219">
        <v>0</v>
      </c>
      <c r="G645" s="391"/>
      <c r="H645" s="77"/>
    </row>
    <row r="646" spans="1:8" x14ac:dyDescent="0.25">
      <c r="A646" s="135">
        <v>323</v>
      </c>
      <c r="B646" s="135" t="s">
        <v>69</v>
      </c>
      <c r="C646" s="334">
        <f t="shared" ref="C646" si="314">SUM(C647)</f>
        <v>24746.799999999999</v>
      </c>
      <c r="D646" s="334">
        <f>D647</f>
        <v>8000</v>
      </c>
      <c r="E646" s="334">
        <f>E647</f>
        <v>8000</v>
      </c>
      <c r="F646" s="334">
        <f>F647</f>
        <v>7735.7</v>
      </c>
      <c r="G646" s="293">
        <f t="shared" si="301"/>
        <v>96.696249999999992</v>
      </c>
      <c r="H646" s="77"/>
    </row>
    <row r="647" spans="1:8" x14ac:dyDescent="0.25">
      <c r="A647" s="46">
        <v>3232</v>
      </c>
      <c r="B647" s="46" t="s">
        <v>71</v>
      </c>
      <c r="C647" s="219">
        <v>24746.799999999999</v>
      </c>
      <c r="D647" s="219">
        <v>8000</v>
      </c>
      <c r="E647" s="219">
        <v>8000</v>
      </c>
      <c r="F647" s="219">
        <v>7735.7</v>
      </c>
      <c r="G647" s="291">
        <f t="shared" si="301"/>
        <v>96.696249999999992</v>
      </c>
      <c r="H647" s="77"/>
    </row>
    <row r="648" spans="1:8" x14ac:dyDescent="0.25">
      <c r="A648" s="8">
        <v>4</v>
      </c>
      <c r="B648" s="8" t="s">
        <v>197</v>
      </c>
      <c r="C648" s="279">
        <v>0</v>
      </c>
      <c r="D648" s="279">
        <f>D649</f>
        <v>43722.5</v>
      </c>
      <c r="E648" s="279">
        <f>E649</f>
        <v>43722.5</v>
      </c>
      <c r="F648" s="279">
        <f>F649</f>
        <v>41198.589999999997</v>
      </c>
      <c r="G648" s="390">
        <f t="shared" si="301"/>
        <v>94.227434387329168</v>
      </c>
      <c r="H648" s="77"/>
    </row>
    <row r="649" spans="1:8" ht="19.5" x14ac:dyDescent="0.25">
      <c r="A649" s="50">
        <v>42</v>
      </c>
      <c r="B649" s="31" t="s">
        <v>201</v>
      </c>
      <c r="C649" s="232">
        <v>0</v>
      </c>
      <c r="D649" s="232">
        <f>D650+D652</f>
        <v>43722.5</v>
      </c>
      <c r="E649" s="232">
        <f>E650+E652</f>
        <v>43722.5</v>
      </c>
      <c r="F649" s="232">
        <f>F650+F652</f>
        <v>41198.589999999997</v>
      </c>
      <c r="G649" s="292">
        <f t="shared" si="301"/>
        <v>94.227434387329168</v>
      </c>
      <c r="H649" s="77"/>
    </row>
    <row r="650" spans="1:8" x14ac:dyDescent="0.25">
      <c r="A650" s="106">
        <v>421</v>
      </c>
      <c r="B650" s="329" t="s">
        <v>309</v>
      </c>
      <c r="C650" s="278">
        <v>0</v>
      </c>
      <c r="D650" s="278">
        <f>D651</f>
        <v>26722.5</v>
      </c>
      <c r="E650" s="278">
        <f>E651</f>
        <v>26722.5</v>
      </c>
      <c r="F650" s="278">
        <f>F651</f>
        <v>26246.46</v>
      </c>
      <c r="G650" s="293">
        <f t="shared" si="301"/>
        <v>98.218579848442317</v>
      </c>
      <c r="H650" s="77"/>
    </row>
    <row r="651" spans="1:8" x14ac:dyDescent="0.25">
      <c r="A651" s="13">
        <v>4214</v>
      </c>
      <c r="B651" s="111" t="s">
        <v>284</v>
      </c>
      <c r="C651" s="280">
        <v>0</v>
      </c>
      <c r="D651" s="280">
        <v>26722.5</v>
      </c>
      <c r="E651" s="280">
        <v>26722.5</v>
      </c>
      <c r="F651" s="280">
        <v>26246.46</v>
      </c>
      <c r="G651" s="291">
        <f t="shared" si="301"/>
        <v>98.218579848442317</v>
      </c>
      <c r="H651" s="77"/>
    </row>
    <row r="652" spans="1:8" x14ac:dyDescent="0.25">
      <c r="A652" s="135">
        <v>422</v>
      </c>
      <c r="B652" s="135" t="s">
        <v>107</v>
      </c>
      <c r="C652" s="286">
        <v>0</v>
      </c>
      <c r="D652" s="286">
        <f>D653</f>
        <v>17000</v>
      </c>
      <c r="E652" s="286">
        <f>E653</f>
        <v>17000</v>
      </c>
      <c r="F652" s="286">
        <f>F653</f>
        <v>14952.13</v>
      </c>
      <c r="G652" s="297">
        <f t="shared" si="301"/>
        <v>87.953705882352935</v>
      </c>
      <c r="H652" s="77"/>
    </row>
    <row r="653" spans="1:8" x14ac:dyDescent="0.25">
      <c r="A653" s="46">
        <v>4227</v>
      </c>
      <c r="B653" s="46" t="s">
        <v>111</v>
      </c>
      <c r="C653" s="241">
        <v>0</v>
      </c>
      <c r="D653" s="241">
        <v>17000</v>
      </c>
      <c r="E653" s="241">
        <v>17000</v>
      </c>
      <c r="F653" s="241">
        <v>14952.13</v>
      </c>
      <c r="G653" s="291">
        <f t="shared" si="301"/>
        <v>87.953705882352935</v>
      </c>
      <c r="H653" s="77"/>
    </row>
    <row r="654" spans="1:8" ht="23.25" x14ac:dyDescent="0.25">
      <c r="A654" s="27" t="s">
        <v>288</v>
      </c>
      <c r="B654" s="185" t="s">
        <v>289</v>
      </c>
      <c r="C654" s="188">
        <f t="shared" ref="C654" si="315">SUM(C655,C659)</f>
        <v>9489.01</v>
      </c>
      <c r="D654" s="188">
        <f>D655+D659</f>
        <v>1231.25</v>
      </c>
      <c r="E654" s="188">
        <f>E655+E659</f>
        <v>1231.25</v>
      </c>
      <c r="F654" s="188">
        <f>F655+F659</f>
        <v>1231.25</v>
      </c>
      <c r="G654" s="391">
        <f t="shared" si="301"/>
        <v>100</v>
      </c>
      <c r="H654" s="77"/>
    </row>
    <row r="655" spans="1:8" x14ac:dyDescent="0.25">
      <c r="A655" s="332">
        <v>3</v>
      </c>
      <c r="B655" s="332" t="s">
        <v>2</v>
      </c>
      <c r="C655" s="288">
        <f t="shared" ref="C655" si="316">SUM(C656)</f>
        <v>899.62</v>
      </c>
      <c r="D655" s="288">
        <f t="shared" ref="D655:F657" si="317">D656</f>
        <v>0</v>
      </c>
      <c r="E655" s="288">
        <f t="shared" si="317"/>
        <v>0</v>
      </c>
      <c r="F655" s="288">
        <f t="shared" si="317"/>
        <v>0</v>
      </c>
      <c r="G655" s="390"/>
      <c r="H655" s="77"/>
    </row>
    <row r="656" spans="1:8" x14ac:dyDescent="0.25">
      <c r="A656" s="50">
        <v>32</v>
      </c>
      <c r="B656" s="50" t="s">
        <v>192</v>
      </c>
      <c r="C656" s="232">
        <f t="shared" ref="C656" si="318">SUM(C657)</f>
        <v>899.62</v>
      </c>
      <c r="D656" s="232">
        <f t="shared" si="317"/>
        <v>0</v>
      </c>
      <c r="E656" s="232">
        <f t="shared" si="317"/>
        <v>0</v>
      </c>
      <c r="F656" s="232">
        <f t="shared" si="317"/>
        <v>0</v>
      </c>
      <c r="G656" s="292"/>
      <c r="H656" s="5"/>
    </row>
    <row r="657" spans="1:8" x14ac:dyDescent="0.25">
      <c r="A657" s="135">
        <v>322</v>
      </c>
      <c r="B657" s="135" t="s">
        <v>62</v>
      </c>
      <c r="C657" s="286">
        <f t="shared" ref="C657" si="319">SUM(C658)</f>
        <v>899.62</v>
      </c>
      <c r="D657" s="286">
        <f t="shared" si="317"/>
        <v>0</v>
      </c>
      <c r="E657" s="286">
        <f t="shared" si="317"/>
        <v>0</v>
      </c>
      <c r="F657" s="286">
        <f t="shared" si="317"/>
        <v>0</v>
      </c>
      <c r="G657" s="293"/>
      <c r="H657" s="5"/>
    </row>
    <row r="658" spans="1:8" ht="19.5" x14ac:dyDescent="0.25">
      <c r="A658" s="46">
        <v>3224</v>
      </c>
      <c r="B658" s="49" t="s">
        <v>66</v>
      </c>
      <c r="C658" s="241">
        <v>899.62</v>
      </c>
      <c r="D658" s="241">
        <v>0</v>
      </c>
      <c r="E658" s="241">
        <v>0</v>
      </c>
      <c r="F658" s="241">
        <v>0</v>
      </c>
      <c r="G658" s="391"/>
      <c r="H658" s="5"/>
    </row>
    <row r="659" spans="1:8" x14ac:dyDescent="0.25">
      <c r="A659" s="89">
        <v>4</v>
      </c>
      <c r="B659" s="89" t="s">
        <v>197</v>
      </c>
      <c r="C659" s="279">
        <f t="shared" ref="C659" si="320">SUM(C663)</f>
        <v>8589.39</v>
      </c>
      <c r="D659" s="279">
        <f>D660+D663</f>
        <v>1231.25</v>
      </c>
      <c r="E659" s="279">
        <f>E660+E663</f>
        <v>1231.25</v>
      </c>
      <c r="F659" s="279">
        <f>F660+F663</f>
        <v>1231.25</v>
      </c>
      <c r="G659" s="390">
        <f t="shared" si="301"/>
        <v>100</v>
      </c>
      <c r="H659" s="5"/>
    </row>
    <row r="660" spans="1:8" ht="18" x14ac:dyDescent="0.25">
      <c r="A660" s="50">
        <v>45</v>
      </c>
      <c r="B660" s="192" t="s">
        <v>205</v>
      </c>
      <c r="C660" s="232">
        <v>0</v>
      </c>
      <c r="D660" s="232">
        <f t="shared" ref="D660:F661" si="321">D661</f>
        <v>1231.25</v>
      </c>
      <c r="E660" s="232">
        <f t="shared" si="321"/>
        <v>1231.25</v>
      </c>
      <c r="F660" s="232">
        <f t="shared" si="321"/>
        <v>1231.25</v>
      </c>
      <c r="G660" s="292">
        <f t="shared" si="301"/>
        <v>100</v>
      </c>
      <c r="H660" s="5"/>
    </row>
    <row r="661" spans="1:8" x14ac:dyDescent="0.25">
      <c r="A661" s="135">
        <v>451</v>
      </c>
      <c r="B661" s="135" t="s">
        <v>117</v>
      </c>
      <c r="C661" s="278">
        <v>0</v>
      </c>
      <c r="D661" s="278">
        <f t="shared" si="321"/>
        <v>1231.25</v>
      </c>
      <c r="E661" s="278">
        <f t="shared" si="321"/>
        <v>1231.25</v>
      </c>
      <c r="F661" s="278">
        <f t="shared" si="321"/>
        <v>1231.25</v>
      </c>
      <c r="G661" s="293">
        <f t="shared" si="301"/>
        <v>100</v>
      </c>
      <c r="H661" s="5"/>
    </row>
    <row r="662" spans="1:8" x14ac:dyDescent="0.25">
      <c r="A662" s="46">
        <v>4511</v>
      </c>
      <c r="B662" s="46" t="s">
        <v>117</v>
      </c>
      <c r="C662" s="280">
        <v>0</v>
      </c>
      <c r="D662" s="280">
        <v>1231.25</v>
      </c>
      <c r="E662" s="280">
        <v>1231.25</v>
      </c>
      <c r="F662" s="280">
        <v>1231.25</v>
      </c>
      <c r="G662" s="291">
        <f t="shared" si="301"/>
        <v>100</v>
      </c>
      <c r="H662" s="5"/>
    </row>
    <row r="663" spans="1:8" ht="19.5" x14ac:dyDescent="0.25">
      <c r="A663" s="50">
        <v>42</v>
      </c>
      <c r="B663" s="31" t="s">
        <v>201</v>
      </c>
      <c r="C663" s="232">
        <f t="shared" ref="C663" si="322">SUM(C664)</f>
        <v>8589.39</v>
      </c>
      <c r="D663" s="232">
        <f t="shared" ref="D663:F664" si="323">D664</f>
        <v>0</v>
      </c>
      <c r="E663" s="232">
        <f t="shared" si="323"/>
        <v>0</v>
      </c>
      <c r="F663" s="232">
        <f t="shared" si="323"/>
        <v>0</v>
      </c>
      <c r="G663" s="393"/>
      <c r="H663" s="5"/>
    </row>
    <row r="664" spans="1:8" x14ac:dyDescent="0.25">
      <c r="A664" s="135">
        <v>422</v>
      </c>
      <c r="B664" s="135" t="s">
        <v>107</v>
      </c>
      <c r="C664" s="334">
        <f t="shared" ref="C664" si="324">SUM(C665)</f>
        <v>8589.39</v>
      </c>
      <c r="D664" s="334">
        <f t="shared" si="323"/>
        <v>0</v>
      </c>
      <c r="E664" s="334">
        <f t="shared" si="323"/>
        <v>0</v>
      </c>
      <c r="F664" s="334">
        <f t="shared" si="323"/>
        <v>0</v>
      </c>
      <c r="G664" s="394"/>
      <c r="H664" s="5"/>
    </row>
    <row r="665" spans="1:8" x14ac:dyDescent="0.25">
      <c r="A665" s="46">
        <v>4227</v>
      </c>
      <c r="B665" s="46" t="s">
        <v>111</v>
      </c>
      <c r="C665" s="241">
        <v>8589.39</v>
      </c>
      <c r="D665" s="241">
        <v>0</v>
      </c>
      <c r="E665" s="241">
        <v>0</v>
      </c>
      <c r="F665" s="241">
        <v>0</v>
      </c>
      <c r="G665" s="392"/>
      <c r="H665" s="5"/>
    </row>
    <row r="666" spans="1:8" x14ac:dyDescent="0.25">
      <c r="A666" s="428"/>
      <c r="B666" s="429"/>
      <c r="C666" s="429"/>
      <c r="D666" s="429"/>
      <c r="E666" s="429"/>
      <c r="F666" s="429"/>
      <c r="G666" s="430"/>
      <c r="H666" s="5"/>
    </row>
    <row r="667" spans="1:8" ht="27" customHeight="1" x14ac:dyDescent="0.25">
      <c r="A667" s="323" t="s">
        <v>212</v>
      </c>
      <c r="B667" s="202" t="s">
        <v>367</v>
      </c>
      <c r="C667" s="181">
        <f t="shared" ref="C667" si="325">SUM(C675,C697)</f>
        <v>5550.48</v>
      </c>
      <c r="D667" s="181">
        <f>D668+D675+D687+D692+D697</f>
        <v>242560.11</v>
      </c>
      <c r="E667" s="181">
        <f>E668+E675+E687+E692+E697</f>
        <v>242560.11</v>
      </c>
      <c r="F667" s="181">
        <f>F668+F675+F687+F692+F697</f>
        <v>220331.72999999998</v>
      </c>
      <c r="G667" s="182">
        <f>F667/E667*100</f>
        <v>90.835929287795921</v>
      </c>
      <c r="H667" s="5"/>
    </row>
    <row r="668" spans="1:8" ht="27" customHeight="1" x14ac:dyDescent="0.25">
      <c r="A668" s="27" t="s">
        <v>290</v>
      </c>
      <c r="B668" s="185" t="s">
        <v>291</v>
      </c>
      <c r="C668" s="208">
        <f>C669</f>
        <v>0</v>
      </c>
      <c r="D668" s="208">
        <f>D669</f>
        <v>2560.11</v>
      </c>
      <c r="E668" s="208">
        <f>E669</f>
        <v>2560.11</v>
      </c>
      <c r="F668" s="208">
        <f>F669</f>
        <v>2554.91</v>
      </c>
      <c r="G668" s="313">
        <f t="shared" ref="G668:G705" si="326">F668/E668*100</f>
        <v>99.796883727652315</v>
      </c>
      <c r="H668" s="5"/>
    </row>
    <row r="669" spans="1:8" ht="15" customHeight="1" x14ac:dyDescent="0.25">
      <c r="A669" s="8">
        <v>3</v>
      </c>
      <c r="B669" s="8" t="s">
        <v>2</v>
      </c>
      <c r="C669" s="279">
        <v>0</v>
      </c>
      <c r="D669" s="279">
        <f>D670</f>
        <v>2560.11</v>
      </c>
      <c r="E669" s="279">
        <f>E670</f>
        <v>2560.11</v>
      </c>
      <c r="F669" s="279">
        <f>F670</f>
        <v>2554.91</v>
      </c>
      <c r="G669" s="275">
        <f t="shared" si="326"/>
        <v>99.796883727652315</v>
      </c>
      <c r="H669" s="5"/>
    </row>
    <row r="670" spans="1:8" ht="15" customHeight="1" x14ac:dyDescent="0.25">
      <c r="A670" s="50">
        <v>32</v>
      </c>
      <c r="B670" s="50" t="s">
        <v>192</v>
      </c>
      <c r="C670" s="232">
        <v>0</v>
      </c>
      <c r="D670" s="232">
        <f>D671+D673</f>
        <v>2560.11</v>
      </c>
      <c r="E670" s="232">
        <f>E671+E673</f>
        <v>2560.11</v>
      </c>
      <c r="F670" s="232">
        <f>F671+F673</f>
        <v>2554.91</v>
      </c>
      <c r="G670" s="276">
        <f t="shared" si="326"/>
        <v>99.796883727652315</v>
      </c>
      <c r="H670" s="5"/>
    </row>
    <row r="671" spans="1:8" ht="15" customHeight="1" x14ac:dyDescent="0.25">
      <c r="A671" s="135">
        <v>322</v>
      </c>
      <c r="B671" s="135" t="s">
        <v>62</v>
      </c>
      <c r="C671" s="278">
        <v>0</v>
      </c>
      <c r="D671" s="278">
        <f>D672</f>
        <v>960.11</v>
      </c>
      <c r="E671" s="278">
        <f>E672</f>
        <v>960.11</v>
      </c>
      <c r="F671" s="278">
        <f>F672</f>
        <v>1136.5</v>
      </c>
      <c r="G671" s="277">
        <f t="shared" si="326"/>
        <v>118.37185322515128</v>
      </c>
      <c r="H671" s="5"/>
    </row>
    <row r="672" spans="1:8" ht="20.100000000000001" customHeight="1" x14ac:dyDescent="0.25">
      <c r="A672" s="46">
        <v>3224</v>
      </c>
      <c r="B672" s="184" t="s">
        <v>66</v>
      </c>
      <c r="C672" s="280">
        <v>0</v>
      </c>
      <c r="D672" s="280">
        <v>960.11</v>
      </c>
      <c r="E672" s="280">
        <v>960.11</v>
      </c>
      <c r="F672" s="280">
        <v>1136.5</v>
      </c>
      <c r="G672" s="274">
        <f t="shared" si="326"/>
        <v>118.37185322515128</v>
      </c>
      <c r="H672" s="5"/>
    </row>
    <row r="673" spans="1:8" ht="15" customHeight="1" x14ac:dyDescent="0.25">
      <c r="A673" s="135">
        <v>323</v>
      </c>
      <c r="B673" s="135" t="s">
        <v>69</v>
      </c>
      <c r="C673" s="278">
        <v>0</v>
      </c>
      <c r="D673" s="278">
        <f>D674</f>
        <v>1600</v>
      </c>
      <c r="E673" s="278">
        <f>E674</f>
        <v>1600</v>
      </c>
      <c r="F673" s="278">
        <f>F674</f>
        <v>1418.41</v>
      </c>
      <c r="G673" s="277">
        <f t="shared" si="326"/>
        <v>88.650625000000005</v>
      </c>
      <c r="H673" s="5"/>
    </row>
    <row r="674" spans="1:8" ht="15" customHeight="1" x14ac:dyDescent="0.25">
      <c r="A674" s="46">
        <v>3232</v>
      </c>
      <c r="B674" s="46" t="s">
        <v>71</v>
      </c>
      <c r="C674" s="280">
        <v>0</v>
      </c>
      <c r="D674" s="280">
        <v>1600</v>
      </c>
      <c r="E674" s="280">
        <v>1600</v>
      </c>
      <c r="F674" s="280">
        <v>1418.41</v>
      </c>
      <c r="G674" s="274">
        <f t="shared" si="326"/>
        <v>88.650625000000005</v>
      </c>
      <c r="H674" s="5"/>
    </row>
    <row r="675" spans="1:8" ht="23.25" x14ac:dyDescent="0.25">
      <c r="A675" s="27" t="s">
        <v>281</v>
      </c>
      <c r="B675" s="185" t="s">
        <v>286</v>
      </c>
      <c r="C675" s="188">
        <f t="shared" ref="C675" si="327">SUM(C676)</f>
        <v>4679.16</v>
      </c>
      <c r="D675" s="188">
        <f>D676+D680</f>
        <v>98649</v>
      </c>
      <c r="E675" s="188">
        <f>E676+E680</f>
        <v>98649</v>
      </c>
      <c r="F675" s="188">
        <f>F676+F680</f>
        <v>97083.89</v>
      </c>
      <c r="G675" s="313">
        <f t="shared" si="326"/>
        <v>98.413455787691717</v>
      </c>
      <c r="H675" s="5"/>
    </row>
    <row r="676" spans="1:8" x14ac:dyDescent="0.25">
      <c r="A676" s="89">
        <v>3</v>
      </c>
      <c r="B676" s="89" t="s">
        <v>2</v>
      </c>
      <c r="C676" s="236">
        <f t="shared" ref="C676" si="328">SUM(C677)</f>
        <v>4679.16</v>
      </c>
      <c r="D676" s="236">
        <f t="shared" ref="D676:F678" si="329">D677</f>
        <v>0</v>
      </c>
      <c r="E676" s="236">
        <f t="shared" si="329"/>
        <v>0</v>
      </c>
      <c r="F676" s="236">
        <f t="shared" si="329"/>
        <v>0</v>
      </c>
      <c r="G676" s="275"/>
      <c r="H676" s="77"/>
    </row>
    <row r="677" spans="1:8" x14ac:dyDescent="0.25">
      <c r="A677" s="50">
        <v>32</v>
      </c>
      <c r="B677" s="50" t="s">
        <v>192</v>
      </c>
      <c r="C677" s="232">
        <f t="shared" ref="C677" si="330">SUM(C678)</f>
        <v>4679.16</v>
      </c>
      <c r="D677" s="232">
        <f t="shared" si="329"/>
        <v>0</v>
      </c>
      <c r="E677" s="232">
        <f t="shared" si="329"/>
        <v>0</v>
      </c>
      <c r="F677" s="232">
        <f t="shared" si="329"/>
        <v>0</v>
      </c>
      <c r="G677" s="276"/>
      <c r="H677" s="5"/>
    </row>
    <row r="678" spans="1:8" x14ac:dyDescent="0.25">
      <c r="A678" s="135">
        <v>323</v>
      </c>
      <c r="B678" s="135" t="s">
        <v>69</v>
      </c>
      <c r="C678" s="286">
        <f t="shared" ref="C678" si="331">SUM(C679)</f>
        <v>4679.16</v>
      </c>
      <c r="D678" s="286">
        <f t="shared" si="329"/>
        <v>0</v>
      </c>
      <c r="E678" s="286">
        <f t="shared" si="329"/>
        <v>0</v>
      </c>
      <c r="F678" s="286">
        <f t="shared" si="329"/>
        <v>0</v>
      </c>
      <c r="G678" s="277"/>
      <c r="H678" s="5"/>
    </row>
    <row r="679" spans="1:8" x14ac:dyDescent="0.25">
      <c r="A679" s="46">
        <v>3232</v>
      </c>
      <c r="B679" s="46" t="s">
        <v>71</v>
      </c>
      <c r="C679" s="241">
        <v>4679.16</v>
      </c>
      <c r="D679" s="241">
        <v>0</v>
      </c>
      <c r="E679" s="241">
        <v>0</v>
      </c>
      <c r="F679" s="241">
        <v>0</v>
      </c>
      <c r="G679" s="313"/>
      <c r="H679" s="5"/>
    </row>
    <row r="680" spans="1:8" x14ac:dyDescent="0.25">
      <c r="A680" s="89">
        <v>4</v>
      </c>
      <c r="B680" s="89" t="s">
        <v>197</v>
      </c>
      <c r="C680" s="279">
        <v>0</v>
      </c>
      <c r="D680" s="279">
        <f>D681+D684</f>
        <v>98649</v>
      </c>
      <c r="E680" s="279">
        <f>E681+E684</f>
        <v>98649</v>
      </c>
      <c r="F680" s="279">
        <f>F681+F684</f>
        <v>97083.89</v>
      </c>
      <c r="G680" s="275">
        <f t="shared" si="326"/>
        <v>98.413455787691717</v>
      </c>
      <c r="H680" s="5"/>
    </row>
    <row r="681" spans="1:8" ht="19.5" x14ac:dyDescent="0.25">
      <c r="A681" s="50">
        <v>42</v>
      </c>
      <c r="B681" s="31" t="s">
        <v>201</v>
      </c>
      <c r="C681" s="232">
        <v>0</v>
      </c>
      <c r="D681" s="232">
        <f t="shared" ref="D681:F682" si="332">D682</f>
        <v>40007</v>
      </c>
      <c r="E681" s="232">
        <f t="shared" si="332"/>
        <v>40007</v>
      </c>
      <c r="F681" s="232">
        <f t="shared" si="332"/>
        <v>46139.12</v>
      </c>
      <c r="G681" s="276">
        <f t="shared" si="326"/>
        <v>115.32761766690828</v>
      </c>
      <c r="H681" s="5"/>
    </row>
    <row r="682" spans="1:8" x14ac:dyDescent="0.25">
      <c r="A682" s="106">
        <v>421</v>
      </c>
      <c r="B682" s="329" t="s">
        <v>309</v>
      </c>
      <c r="C682" s="278">
        <v>0</v>
      </c>
      <c r="D682" s="278">
        <f t="shared" si="332"/>
        <v>40007</v>
      </c>
      <c r="E682" s="278">
        <f t="shared" si="332"/>
        <v>40007</v>
      </c>
      <c r="F682" s="278">
        <f t="shared" si="332"/>
        <v>46139.12</v>
      </c>
      <c r="G682" s="277">
        <f t="shared" si="326"/>
        <v>115.32761766690828</v>
      </c>
      <c r="H682" s="5"/>
    </row>
    <row r="683" spans="1:8" x14ac:dyDescent="0.25">
      <c r="A683" s="13">
        <v>4214</v>
      </c>
      <c r="B683" s="111" t="s">
        <v>284</v>
      </c>
      <c r="C683" s="241">
        <v>0</v>
      </c>
      <c r="D683" s="241">
        <v>40007</v>
      </c>
      <c r="E683" s="241">
        <v>40007</v>
      </c>
      <c r="F683" s="241">
        <v>46139.12</v>
      </c>
      <c r="G683" s="274">
        <f t="shared" si="326"/>
        <v>115.32761766690828</v>
      </c>
      <c r="H683" s="5"/>
    </row>
    <row r="684" spans="1:8" ht="18" x14ac:dyDescent="0.25">
      <c r="A684" s="50">
        <v>45</v>
      </c>
      <c r="B684" s="192" t="s">
        <v>205</v>
      </c>
      <c r="C684" s="232">
        <v>0</v>
      </c>
      <c r="D684" s="232">
        <f t="shared" ref="D684:F685" si="333">D685</f>
        <v>58642</v>
      </c>
      <c r="E684" s="232">
        <f t="shared" si="333"/>
        <v>58642</v>
      </c>
      <c r="F684" s="232">
        <f t="shared" si="333"/>
        <v>50944.77</v>
      </c>
      <c r="G684" s="276">
        <f t="shared" si="326"/>
        <v>86.874202789809345</v>
      </c>
      <c r="H684" s="5"/>
    </row>
    <row r="685" spans="1:8" x14ac:dyDescent="0.25">
      <c r="A685" s="135">
        <v>451</v>
      </c>
      <c r="B685" s="135" t="s">
        <v>117</v>
      </c>
      <c r="C685" s="278">
        <v>0</v>
      </c>
      <c r="D685" s="278">
        <f t="shared" si="333"/>
        <v>58642</v>
      </c>
      <c r="E685" s="278">
        <f t="shared" si="333"/>
        <v>58642</v>
      </c>
      <c r="F685" s="278">
        <f t="shared" si="333"/>
        <v>50944.77</v>
      </c>
      <c r="G685" s="277">
        <f t="shared" si="326"/>
        <v>86.874202789809345</v>
      </c>
      <c r="H685" s="5"/>
    </row>
    <row r="686" spans="1:8" x14ac:dyDescent="0.25">
      <c r="A686" s="46">
        <v>4511</v>
      </c>
      <c r="B686" s="46" t="s">
        <v>117</v>
      </c>
      <c r="C686" s="241">
        <v>0</v>
      </c>
      <c r="D686" s="241">
        <v>58642</v>
      </c>
      <c r="E686" s="241">
        <v>58642</v>
      </c>
      <c r="F686" s="241">
        <v>50944.77</v>
      </c>
      <c r="G686" s="274">
        <f t="shared" si="326"/>
        <v>86.874202789809345</v>
      </c>
      <c r="H686" s="5"/>
    </row>
    <row r="687" spans="1:8" ht="23.25" x14ac:dyDescent="0.25">
      <c r="A687" s="27" t="s">
        <v>282</v>
      </c>
      <c r="B687" s="185" t="s">
        <v>285</v>
      </c>
      <c r="C687" s="188">
        <v>0</v>
      </c>
      <c r="D687" s="188">
        <f t="shared" ref="D687:F690" si="334">D688</f>
        <v>100000</v>
      </c>
      <c r="E687" s="188">
        <f t="shared" si="334"/>
        <v>100000</v>
      </c>
      <c r="F687" s="188">
        <f t="shared" si="334"/>
        <v>80700</v>
      </c>
      <c r="G687" s="313">
        <f t="shared" si="326"/>
        <v>80.7</v>
      </c>
      <c r="H687" s="5"/>
    </row>
    <row r="688" spans="1:8" x14ac:dyDescent="0.25">
      <c r="A688" s="8">
        <v>4</v>
      </c>
      <c r="B688" s="8" t="s">
        <v>197</v>
      </c>
      <c r="C688" s="279">
        <v>0</v>
      </c>
      <c r="D688" s="279">
        <f t="shared" si="334"/>
        <v>100000</v>
      </c>
      <c r="E688" s="279">
        <f t="shared" si="334"/>
        <v>100000</v>
      </c>
      <c r="F688" s="279">
        <f t="shared" si="334"/>
        <v>80700</v>
      </c>
      <c r="G688" s="275">
        <f t="shared" si="326"/>
        <v>80.7</v>
      </c>
      <c r="H688" s="5"/>
    </row>
    <row r="689" spans="1:8" ht="18" x14ac:dyDescent="0.25">
      <c r="A689" s="50">
        <v>45</v>
      </c>
      <c r="B689" s="192" t="s">
        <v>205</v>
      </c>
      <c r="C689" s="232">
        <v>0</v>
      </c>
      <c r="D689" s="232">
        <f t="shared" si="334"/>
        <v>100000</v>
      </c>
      <c r="E689" s="232">
        <f t="shared" si="334"/>
        <v>100000</v>
      </c>
      <c r="F689" s="232">
        <f t="shared" si="334"/>
        <v>80700</v>
      </c>
      <c r="G689" s="276">
        <f t="shared" si="326"/>
        <v>80.7</v>
      </c>
      <c r="H689" s="5"/>
    </row>
    <row r="690" spans="1:8" x14ac:dyDescent="0.25">
      <c r="A690" s="135">
        <v>451</v>
      </c>
      <c r="B690" s="135" t="s">
        <v>117</v>
      </c>
      <c r="C690" s="278">
        <v>0</v>
      </c>
      <c r="D690" s="278">
        <f t="shared" si="334"/>
        <v>100000</v>
      </c>
      <c r="E690" s="278">
        <f t="shared" si="334"/>
        <v>100000</v>
      </c>
      <c r="F690" s="278">
        <f t="shared" si="334"/>
        <v>80700</v>
      </c>
      <c r="G690" s="277">
        <f t="shared" si="326"/>
        <v>80.7</v>
      </c>
      <c r="H690" s="5"/>
    </row>
    <row r="691" spans="1:8" x14ac:dyDescent="0.25">
      <c r="A691" s="46">
        <v>4511</v>
      </c>
      <c r="B691" s="46" t="s">
        <v>117</v>
      </c>
      <c r="C691" s="241">
        <v>0</v>
      </c>
      <c r="D691" s="241">
        <v>100000</v>
      </c>
      <c r="E691" s="241">
        <v>100000</v>
      </c>
      <c r="F691" s="241">
        <v>80700</v>
      </c>
      <c r="G691" s="274">
        <f t="shared" si="326"/>
        <v>80.7</v>
      </c>
      <c r="H691" s="5"/>
    </row>
    <row r="692" spans="1:8" ht="24.95" customHeight="1" x14ac:dyDescent="0.25">
      <c r="A692" s="27" t="s">
        <v>382</v>
      </c>
      <c r="B692" s="185" t="s">
        <v>314</v>
      </c>
      <c r="C692" s="188">
        <v>0</v>
      </c>
      <c r="D692" s="188">
        <f t="shared" ref="D692:F695" si="335">D693</f>
        <v>39993</v>
      </c>
      <c r="E692" s="188">
        <f t="shared" si="335"/>
        <v>39993</v>
      </c>
      <c r="F692" s="188">
        <f t="shared" si="335"/>
        <v>39992.93</v>
      </c>
      <c r="G692" s="396">
        <f t="shared" si="326"/>
        <v>99.999824969369641</v>
      </c>
      <c r="H692" s="5"/>
    </row>
    <row r="693" spans="1:8" x14ac:dyDescent="0.25">
      <c r="A693" s="89">
        <v>4</v>
      </c>
      <c r="B693" s="89" t="s">
        <v>197</v>
      </c>
      <c r="C693" s="279">
        <v>0</v>
      </c>
      <c r="D693" s="279">
        <f t="shared" si="335"/>
        <v>39993</v>
      </c>
      <c r="E693" s="279">
        <f t="shared" si="335"/>
        <v>39993</v>
      </c>
      <c r="F693" s="279">
        <f t="shared" si="335"/>
        <v>39992.93</v>
      </c>
      <c r="G693" s="275">
        <f t="shared" si="326"/>
        <v>99.999824969369641</v>
      </c>
      <c r="H693" s="5"/>
    </row>
    <row r="694" spans="1:8" ht="19.5" x14ac:dyDescent="0.25">
      <c r="A694" s="50">
        <v>42</v>
      </c>
      <c r="B694" s="31" t="s">
        <v>201</v>
      </c>
      <c r="C694" s="232">
        <v>0</v>
      </c>
      <c r="D694" s="232">
        <f t="shared" si="335"/>
        <v>39993</v>
      </c>
      <c r="E694" s="232">
        <f t="shared" si="335"/>
        <v>39993</v>
      </c>
      <c r="F694" s="232">
        <f t="shared" si="335"/>
        <v>39992.93</v>
      </c>
      <c r="G694" s="276">
        <f t="shared" si="326"/>
        <v>99.999824969369641</v>
      </c>
      <c r="H694" s="5"/>
    </row>
    <row r="695" spans="1:8" x14ac:dyDescent="0.25">
      <c r="A695" s="106">
        <v>421</v>
      </c>
      <c r="B695" s="329" t="s">
        <v>309</v>
      </c>
      <c r="C695" s="278">
        <v>0</v>
      </c>
      <c r="D695" s="278">
        <f t="shared" si="335"/>
        <v>39993</v>
      </c>
      <c r="E695" s="278">
        <f t="shared" si="335"/>
        <v>39993</v>
      </c>
      <c r="F695" s="278">
        <f t="shared" si="335"/>
        <v>39992.93</v>
      </c>
      <c r="G695" s="277">
        <f t="shared" si="326"/>
        <v>99.999824969369641</v>
      </c>
      <c r="H695" s="5"/>
    </row>
    <row r="696" spans="1:8" x14ac:dyDescent="0.25">
      <c r="A696" s="13">
        <v>4214</v>
      </c>
      <c r="B696" s="111" t="s">
        <v>284</v>
      </c>
      <c r="C696" s="241">
        <v>0</v>
      </c>
      <c r="D696" s="241">
        <v>39993</v>
      </c>
      <c r="E696" s="241">
        <v>39993</v>
      </c>
      <c r="F696" s="241">
        <v>39992.93</v>
      </c>
      <c r="G696" s="274">
        <f t="shared" si="326"/>
        <v>99.999824969369641</v>
      </c>
      <c r="H696" s="5"/>
    </row>
    <row r="697" spans="1:8" ht="23.25" x14ac:dyDescent="0.25">
      <c r="A697" s="27" t="s">
        <v>288</v>
      </c>
      <c r="B697" s="185" t="s">
        <v>289</v>
      </c>
      <c r="C697" s="188">
        <f t="shared" ref="C697" si="336">SUM(C698,C702)</f>
        <v>871.32</v>
      </c>
      <c r="D697" s="188">
        <f>D698+D702</f>
        <v>1358</v>
      </c>
      <c r="E697" s="188">
        <f>E698+E702</f>
        <v>1358</v>
      </c>
      <c r="F697" s="188">
        <f>F698+F702</f>
        <v>0</v>
      </c>
      <c r="G697" s="313">
        <f t="shared" si="326"/>
        <v>0</v>
      </c>
      <c r="H697" s="5"/>
    </row>
    <row r="698" spans="1:8" x14ac:dyDescent="0.25">
      <c r="A698" s="8">
        <v>3</v>
      </c>
      <c r="B698" s="8" t="s">
        <v>2</v>
      </c>
      <c r="C698" s="279">
        <f t="shared" ref="C698" si="337">SUM(C699)</f>
        <v>826.7</v>
      </c>
      <c r="D698" s="279">
        <f t="shared" ref="D698:F700" si="338">D699</f>
        <v>0</v>
      </c>
      <c r="E698" s="279">
        <f t="shared" si="338"/>
        <v>0</v>
      </c>
      <c r="F698" s="279">
        <f t="shared" si="338"/>
        <v>0</v>
      </c>
      <c r="G698" s="275"/>
      <c r="H698" s="5"/>
    </row>
    <row r="699" spans="1:8" x14ac:dyDescent="0.25">
      <c r="A699" s="50">
        <v>32</v>
      </c>
      <c r="B699" s="50" t="s">
        <v>192</v>
      </c>
      <c r="C699" s="232">
        <f t="shared" ref="C699" si="339">SUM(C700)</f>
        <v>826.7</v>
      </c>
      <c r="D699" s="232">
        <f t="shared" si="338"/>
        <v>0</v>
      </c>
      <c r="E699" s="232">
        <f t="shared" si="338"/>
        <v>0</v>
      </c>
      <c r="F699" s="232">
        <f t="shared" si="338"/>
        <v>0</v>
      </c>
      <c r="G699" s="276"/>
      <c r="H699" s="5"/>
    </row>
    <row r="700" spans="1:8" x14ac:dyDescent="0.25">
      <c r="A700" s="135">
        <v>322</v>
      </c>
      <c r="B700" s="135" t="s">
        <v>62</v>
      </c>
      <c r="C700" s="286">
        <f t="shared" ref="C700" si="340">SUM(C701)</f>
        <v>826.7</v>
      </c>
      <c r="D700" s="286">
        <f t="shared" si="338"/>
        <v>0</v>
      </c>
      <c r="E700" s="286">
        <f t="shared" si="338"/>
        <v>0</v>
      </c>
      <c r="F700" s="286">
        <f t="shared" si="338"/>
        <v>0</v>
      </c>
      <c r="G700" s="277"/>
      <c r="H700" s="5"/>
    </row>
    <row r="701" spans="1:8" ht="18" x14ac:dyDescent="0.25">
      <c r="A701" s="46">
        <v>3224</v>
      </c>
      <c r="B701" s="184" t="s">
        <v>66</v>
      </c>
      <c r="C701" s="241">
        <v>826.7</v>
      </c>
      <c r="D701" s="241">
        <v>0</v>
      </c>
      <c r="E701" s="241">
        <v>0</v>
      </c>
      <c r="F701" s="241">
        <v>0</v>
      </c>
      <c r="G701" s="313"/>
      <c r="H701" s="5"/>
    </row>
    <row r="702" spans="1:8" x14ac:dyDescent="0.25">
      <c r="A702" s="8">
        <v>4</v>
      </c>
      <c r="B702" s="8" t="s">
        <v>197</v>
      </c>
      <c r="C702" s="279">
        <f t="shared" ref="C702" si="341">SUM(C703)</f>
        <v>44.62</v>
      </c>
      <c r="D702" s="279">
        <f t="shared" ref="D702:F704" si="342">D703</f>
        <v>1358</v>
      </c>
      <c r="E702" s="279">
        <f t="shared" si="342"/>
        <v>1358</v>
      </c>
      <c r="F702" s="279">
        <f t="shared" si="342"/>
        <v>0</v>
      </c>
      <c r="G702" s="275">
        <f t="shared" si="326"/>
        <v>0</v>
      </c>
      <c r="H702" s="5"/>
    </row>
    <row r="703" spans="1:8" ht="18" x14ac:dyDescent="0.25">
      <c r="A703" s="50">
        <v>45</v>
      </c>
      <c r="B703" s="192" t="s">
        <v>205</v>
      </c>
      <c r="C703" s="232">
        <f t="shared" ref="C703:C704" si="343">SUM(C704)</f>
        <v>44.62</v>
      </c>
      <c r="D703" s="232">
        <f t="shared" si="342"/>
        <v>1358</v>
      </c>
      <c r="E703" s="232">
        <f t="shared" si="342"/>
        <v>1358</v>
      </c>
      <c r="F703" s="232">
        <f t="shared" si="342"/>
        <v>0</v>
      </c>
      <c r="G703" s="276">
        <f t="shared" si="326"/>
        <v>0</v>
      </c>
      <c r="H703" s="5"/>
    </row>
    <row r="704" spans="1:8" x14ac:dyDescent="0.25">
      <c r="A704" s="135">
        <v>451</v>
      </c>
      <c r="B704" s="135" t="s">
        <v>117</v>
      </c>
      <c r="C704" s="286">
        <f t="shared" si="343"/>
        <v>44.62</v>
      </c>
      <c r="D704" s="286">
        <f t="shared" si="342"/>
        <v>1358</v>
      </c>
      <c r="E704" s="286">
        <f t="shared" si="342"/>
        <v>1358</v>
      </c>
      <c r="F704" s="286">
        <f t="shared" si="342"/>
        <v>0</v>
      </c>
      <c r="G704" s="283">
        <f t="shared" si="326"/>
        <v>0</v>
      </c>
      <c r="H704" s="5"/>
    </row>
    <row r="705" spans="1:8" x14ac:dyDescent="0.25">
      <c r="A705" s="46">
        <v>4511</v>
      </c>
      <c r="B705" s="46" t="s">
        <v>117</v>
      </c>
      <c r="C705" s="241">
        <v>44.62</v>
      </c>
      <c r="D705" s="241">
        <v>1358</v>
      </c>
      <c r="E705" s="241">
        <v>1358</v>
      </c>
      <c r="F705" s="241">
        <v>0</v>
      </c>
      <c r="G705" s="274">
        <f t="shared" si="326"/>
        <v>0</v>
      </c>
      <c r="H705" s="5"/>
    </row>
    <row r="706" spans="1:8" x14ac:dyDescent="0.25">
      <c r="A706" s="428"/>
      <c r="B706" s="429"/>
      <c r="C706" s="429"/>
      <c r="D706" s="429"/>
      <c r="E706" s="429"/>
      <c r="F706" s="429"/>
      <c r="G706" s="430"/>
      <c r="H706" s="5"/>
    </row>
    <row r="707" spans="1:8" ht="30.75" customHeight="1" x14ac:dyDescent="0.25">
      <c r="A707" s="325" t="s">
        <v>407</v>
      </c>
      <c r="B707" s="201" t="s">
        <v>213</v>
      </c>
      <c r="C707" s="364">
        <f>SUM(C709,C731,C738)</f>
        <v>46617.32</v>
      </c>
      <c r="D707" s="364">
        <f t="shared" ref="D707:F707" si="344">SUM(D709,D731,D738)</f>
        <v>48537.22</v>
      </c>
      <c r="E707" s="364">
        <f t="shared" si="344"/>
        <v>48537.22</v>
      </c>
      <c r="F707" s="364">
        <f t="shared" si="344"/>
        <v>48530.829999999994</v>
      </c>
      <c r="G707" s="198">
        <f>F707/E707*100</f>
        <v>99.986834845506181</v>
      </c>
      <c r="H707" s="5"/>
    </row>
    <row r="708" spans="1:8" x14ac:dyDescent="0.25">
      <c r="A708" s="440"/>
      <c r="B708" s="441"/>
      <c r="C708" s="441"/>
      <c r="D708" s="441"/>
      <c r="E708" s="441"/>
      <c r="F708" s="441"/>
      <c r="G708" s="442"/>
      <c r="H708" s="5"/>
    </row>
    <row r="709" spans="1:8" ht="28.5" customHeight="1" x14ac:dyDescent="0.25">
      <c r="A709" s="323" t="s">
        <v>214</v>
      </c>
      <c r="B709" s="203" t="s">
        <v>368</v>
      </c>
      <c r="C709" s="181">
        <f t="shared" ref="C709" si="345">SUM(C710,C725)</f>
        <v>28077.040000000001</v>
      </c>
      <c r="D709" s="181">
        <f>D710+D716+D725</f>
        <v>47846.25</v>
      </c>
      <c r="E709" s="181">
        <f>E710+E716+E725</f>
        <v>47846.25</v>
      </c>
      <c r="F709" s="181">
        <f>F710+F716+F725</f>
        <v>44353.719999999994</v>
      </c>
      <c r="G709" s="182">
        <f>F709/E709*100</f>
        <v>92.700514669383693</v>
      </c>
      <c r="H709" s="5"/>
    </row>
    <row r="710" spans="1:8" ht="23.25" x14ac:dyDescent="0.25">
      <c r="A710" s="75" t="s">
        <v>280</v>
      </c>
      <c r="B710" s="186" t="s">
        <v>287</v>
      </c>
      <c r="C710" s="189">
        <f t="shared" ref="C710" si="346">SUM(C711)</f>
        <v>28054.54</v>
      </c>
      <c r="D710" s="189">
        <f t="shared" ref="D710:F712" si="347">D711</f>
        <v>39200</v>
      </c>
      <c r="E710" s="189">
        <f t="shared" si="347"/>
        <v>39200</v>
      </c>
      <c r="F710" s="189">
        <f t="shared" si="347"/>
        <v>35683.729999999996</v>
      </c>
      <c r="G710" s="313">
        <f t="shared" ref="G710:G724" si="348">F710/E710*100</f>
        <v>91.029923469387739</v>
      </c>
      <c r="H710" s="5"/>
    </row>
    <row r="711" spans="1:8" x14ac:dyDescent="0.25">
      <c r="A711" s="89">
        <v>3</v>
      </c>
      <c r="B711" s="89" t="s">
        <v>2</v>
      </c>
      <c r="C711" s="236">
        <f t="shared" ref="C711" si="349">SUM(C712)</f>
        <v>28054.54</v>
      </c>
      <c r="D711" s="236">
        <f t="shared" si="347"/>
        <v>39200</v>
      </c>
      <c r="E711" s="236">
        <f t="shared" si="347"/>
        <v>39200</v>
      </c>
      <c r="F711" s="236">
        <f t="shared" si="347"/>
        <v>35683.729999999996</v>
      </c>
      <c r="G711" s="275">
        <f t="shared" si="348"/>
        <v>91.029923469387739</v>
      </c>
      <c r="H711" s="62"/>
    </row>
    <row r="712" spans="1:8" x14ac:dyDescent="0.25">
      <c r="A712" s="50">
        <v>32</v>
      </c>
      <c r="B712" s="50" t="s">
        <v>192</v>
      </c>
      <c r="C712" s="232">
        <f t="shared" ref="C712" si="350">SUM(C713)</f>
        <v>28054.54</v>
      </c>
      <c r="D712" s="232">
        <f t="shared" si="347"/>
        <v>39200</v>
      </c>
      <c r="E712" s="232">
        <f t="shared" si="347"/>
        <v>39200</v>
      </c>
      <c r="F712" s="232">
        <f t="shared" si="347"/>
        <v>35683.729999999996</v>
      </c>
      <c r="G712" s="276">
        <f t="shared" si="348"/>
        <v>91.029923469387739</v>
      </c>
      <c r="H712" s="5"/>
    </row>
    <row r="713" spans="1:8" x14ac:dyDescent="0.25">
      <c r="A713" s="135">
        <v>323</v>
      </c>
      <c r="B713" s="135" t="s">
        <v>69</v>
      </c>
      <c r="C713" s="286">
        <f t="shared" ref="C713" si="351">SUM(C714:C715)</f>
        <v>28054.54</v>
      </c>
      <c r="D713" s="286">
        <f>D714+D715</f>
        <v>39200</v>
      </c>
      <c r="E713" s="286">
        <f>E714+E715</f>
        <v>39200</v>
      </c>
      <c r="F713" s="286">
        <f>F714+F715</f>
        <v>35683.729999999996</v>
      </c>
      <c r="G713" s="283">
        <f t="shared" si="348"/>
        <v>91.029923469387739</v>
      </c>
      <c r="H713" s="5"/>
    </row>
    <row r="714" spans="1:8" x14ac:dyDescent="0.25">
      <c r="A714" s="46">
        <v>3232</v>
      </c>
      <c r="B714" s="46" t="s">
        <v>71</v>
      </c>
      <c r="C714" s="241">
        <v>9453.75</v>
      </c>
      <c r="D714" s="241">
        <v>8200</v>
      </c>
      <c r="E714" s="241">
        <v>8200</v>
      </c>
      <c r="F714" s="241">
        <v>6820</v>
      </c>
      <c r="G714" s="274">
        <f t="shared" si="348"/>
        <v>83.170731707317074</v>
      </c>
      <c r="H714" s="5"/>
    </row>
    <row r="715" spans="1:8" x14ac:dyDescent="0.25">
      <c r="A715" s="46">
        <v>3234</v>
      </c>
      <c r="B715" s="46" t="s">
        <v>73</v>
      </c>
      <c r="C715" s="241">
        <v>18600.79</v>
      </c>
      <c r="D715" s="241">
        <v>31000</v>
      </c>
      <c r="E715" s="241">
        <v>31000</v>
      </c>
      <c r="F715" s="241">
        <v>28863.73</v>
      </c>
      <c r="G715" s="274">
        <f t="shared" si="348"/>
        <v>93.108806451612907</v>
      </c>
      <c r="H715" s="5"/>
    </row>
    <row r="716" spans="1:8" ht="23.25" x14ac:dyDescent="0.25">
      <c r="A716" s="27" t="s">
        <v>281</v>
      </c>
      <c r="B716" s="185" t="s">
        <v>286</v>
      </c>
      <c r="C716" s="188">
        <v>0</v>
      </c>
      <c r="D716" s="188">
        <f>D717+D721</f>
        <v>8646.25</v>
      </c>
      <c r="E716" s="188">
        <f>E717+E721</f>
        <v>8646.25</v>
      </c>
      <c r="F716" s="188">
        <f>F717+F721</f>
        <v>8669.99</v>
      </c>
      <c r="G716" s="313">
        <f t="shared" si="348"/>
        <v>100.27456990024577</v>
      </c>
      <c r="H716" s="5"/>
    </row>
    <row r="717" spans="1:8" x14ac:dyDescent="0.25">
      <c r="A717" s="89">
        <v>3</v>
      </c>
      <c r="B717" s="89" t="s">
        <v>2</v>
      </c>
      <c r="C717" s="236">
        <v>0</v>
      </c>
      <c r="D717" s="236">
        <f t="shared" ref="D717:F719" si="352">D718</f>
        <v>5700</v>
      </c>
      <c r="E717" s="236">
        <f t="shared" si="352"/>
        <v>5700</v>
      </c>
      <c r="F717" s="236">
        <f t="shared" si="352"/>
        <v>5723.74</v>
      </c>
      <c r="G717" s="275">
        <f t="shared" si="348"/>
        <v>100.41649122807017</v>
      </c>
      <c r="H717" s="5"/>
    </row>
    <row r="718" spans="1:8" x14ac:dyDescent="0.25">
      <c r="A718" s="50">
        <v>32</v>
      </c>
      <c r="B718" s="50" t="s">
        <v>192</v>
      </c>
      <c r="C718" s="232">
        <v>0</v>
      </c>
      <c r="D718" s="232">
        <f t="shared" si="352"/>
        <v>5700</v>
      </c>
      <c r="E718" s="232">
        <f t="shared" si="352"/>
        <v>5700</v>
      </c>
      <c r="F718" s="232">
        <f t="shared" si="352"/>
        <v>5723.74</v>
      </c>
      <c r="G718" s="276">
        <f t="shared" si="348"/>
        <v>100.41649122807017</v>
      </c>
      <c r="H718" s="5"/>
    </row>
    <row r="719" spans="1:8" x14ac:dyDescent="0.25">
      <c r="A719" s="135">
        <v>323</v>
      </c>
      <c r="B719" s="135" t="s">
        <v>69</v>
      </c>
      <c r="C719" s="239">
        <v>0</v>
      </c>
      <c r="D719" s="239">
        <f t="shared" si="352"/>
        <v>5700</v>
      </c>
      <c r="E719" s="239">
        <f t="shared" si="352"/>
        <v>5700</v>
      </c>
      <c r="F719" s="239">
        <f t="shared" si="352"/>
        <v>5723.74</v>
      </c>
      <c r="G719" s="283">
        <f t="shared" si="348"/>
        <v>100.41649122807017</v>
      </c>
      <c r="H719" s="5"/>
    </row>
    <row r="720" spans="1:8" x14ac:dyDescent="0.25">
      <c r="A720" s="46">
        <v>3234</v>
      </c>
      <c r="B720" s="46" t="s">
        <v>73</v>
      </c>
      <c r="C720" s="241">
        <v>0</v>
      </c>
      <c r="D720" s="241">
        <v>5700</v>
      </c>
      <c r="E720" s="241">
        <v>5700</v>
      </c>
      <c r="F720" s="241">
        <v>5723.74</v>
      </c>
      <c r="G720" s="274">
        <f t="shared" si="348"/>
        <v>100.41649122807017</v>
      </c>
      <c r="H720" s="5"/>
    </row>
    <row r="721" spans="1:8" x14ac:dyDescent="0.25">
      <c r="A721" s="89">
        <v>4</v>
      </c>
      <c r="B721" s="89" t="s">
        <v>197</v>
      </c>
      <c r="C721" s="279">
        <v>0</v>
      </c>
      <c r="D721" s="279">
        <f t="shared" ref="D721:F723" si="353">D722</f>
        <v>2946.25</v>
      </c>
      <c r="E721" s="279">
        <f t="shared" si="353"/>
        <v>2946.25</v>
      </c>
      <c r="F721" s="279">
        <f t="shared" si="353"/>
        <v>2946.25</v>
      </c>
      <c r="G721" s="275">
        <f t="shared" si="348"/>
        <v>100</v>
      </c>
      <c r="H721" s="5"/>
    </row>
    <row r="722" spans="1:8" ht="18" x14ac:dyDescent="0.25">
      <c r="A722" s="50">
        <v>42</v>
      </c>
      <c r="B722" s="192" t="s">
        <v>201</v>
      </c>
      <c r="C722" s="282">
        <v>0</v>
      </c>
      <c r="D722" s="282">
        <f t="shared" si="353"/>
        <v>2946.25</v>
      </c>
      <c r="E722" s="282">
        <f t="shared" si="353"/>
        <v>2946.25</v>
      </c>
      <c r="F722" s="282">
        <f t="shared" si="353"/>
        <v>2946.25</v>
      </c>
      <c r="G722" s="284">
        <f t="shared" si="348"/>
        <v>100</v>
      </c>
      <c r="H722" s="5"/>
    </row>
    <row r="723" spans="1:8" x14ac:dyDescent="0.25">
      <c r="A723" s="135">
        <v>422</v>
      </c>
      <c r="B723" s="135" t="s">
        <v>107</v>
      </c>
      <c r="C723" s="239">
        <v>0</v>
      </c>
      <c r="D723" s="239">
        <f t="shared" si="353"/>
        <v>2946.25</v>
      </c>
      <c r="E723" s="239">
        <f t="shared" si="353"/>
        <v>2946.25</v>
      </c>
      <c r="F723" s="239">
        <f t="shared" si="353"/>
        <v>2946.25</v>
      </c>
      <c r="G723" s="283">
        <f t="shared" si="348"/>
        <v>100</v>
      </c>
      <c r="H723" s="5"/>
    </row>
    <row r="724" spans="1:8" x14ac:dyDescent="0.25">
      <c r="A724" s="46">
        <v>4227</v>
      </c>
      <c r="B724" s="46" t="s">
        <v>111</v>
      </c>
      <c r="C724" s="241">
        <v>0</v>
      </c>
      <c r="D724" s="241">
        <v>2946.25</v>
      </c>
      <c r="E724" s="241">
        <v>2946.25</v>
      </c>
      <c r="F724" s="241">
        <v>2946.25</v>
      </c>
      <c r="G724" s="274">
        <f t="shared" si="348"/>
        <v>100</v>
      </c>
      <c r="H724" s="5"/>
    </row>
    <row r="725" spans="1:8" ht="23.25" x14ac:dyDescent="0.25">
      <c r="A725" s="27" t="s">
        <v>288</v>
      </c>
      <c r="B725" s="185" t="s">
        <v>289</v>
      </c>
      <c r="C725" s="188">
        <f t="shared" ref="C725" si="354">SUM(C726)</f>
        <v>22.5</v>
      </c>
      <c r="D725" s="188">
        <f>D726</f>
        <v>0</v>
      </c>
      <c r="E725" s="188">
        <f>E726</f>
        <v>0</v>
      </c>
      <c r="F725" s="188">
        <f>F726</f>
        <v>0</v>
      </c>
      <c r="G725" s="217"/>
      <c r="H725" s="5"/>
    </row>
    <row r="726" spans="1:8" x14ac:dyDescent="0.25">
      <c r="A726" s="89">
        <v>4</v>
      </c>
      <c r="B726" s="89" t="s">
        <v>197</v>
      </c>
      <c r="C726" s="236">
        <f t="shared" ref="C726" si="355">SUM(C727)</f>
        <v>22.5</v>
      </c>
      <c r="D726" s="236">
        <v>0</v>
      </c>
      <c r="E726" s="236">
        <v>0</v>
      </c>
      <c r="F726" s="236">
        <f>F727</f>
        <v>0</v>
      </c>
      <c r="G726" s="281"/>
      <c r="H726" s="55"/>
    </row>
    <row r="727" spans="1:8" ht="21" customHeight="1" x14ac:dyDescent="0.25">
      <c r="A727" s="50">
        <v>42</v>
      </c>
      <c r="B727" s="192" t="s">
        <v>201</v>
      </c>
      <c r="C727" s="232">
        <f t="shared" ref="C727" si="356">SUM(C728)</f>
        <v>22.5</v>
      </c>
      <c r="D727" s="232">
        <v>0</v>
      </c>
      <c r="E727" s="232">
        <v>0</v>
      </c>
      <c r="F727" s="232">
        <f>F728</f>
        <v>0</v>
      </c>
      <c r="G727" s="215"/>
      <c r="H727" s="55"/>
    </row>
    <row r="728" spans="1:8" x14ac:dyDescent="0.25">
      <c r="A728" s="135">
        <v>422</v>
      </c>
      <c r="B728" s="135" t="s">
        <v>107</v>
      </c>
      <c r="C728" s="286">
        <f t="shared" ref="C728" si="357">SUM(C729)</f>
        <v>22.5</v>
      </c>
      <c r="D728" s="286">
        <v>0</v>
      </c>
      <c r="E728" s="286">
        <v>0</v>
      </c>
      <c r="F728" s="286">
        <f>F729</f>
        <v>0</v>
      </c>
      <c r="G728" s="377"/>
      <c r="H728" s="55"/>
    </row>
    <row r="729" spans="1:8" x14ac:dyDescent="0.25">
      <c r="A729" s="46">
        <v>4227</v>
      </c>
      <c r="B729" s="46" t="s">
        <v>111</v>
      </c>
      <c r="C729" s="241">
        <v>22.5</v>
      </c>
      <c r="D729" s="241">
        <v>0</v>
      </c>
      <c r="E729" s="241">
        <v>0</v>
      </c>
      <c r="F729" s="241">
        <v>0</v>
      </c>
      <c r="G729" s="217"/>
      <c r="H729" s="5"/>
    </row>
    <row r="730" spans="1:8" x14ac:dyDescent="0.25">
      <c r="A730" s="428"/>
      <c r="B730" s="429"/>
      <c r="C730" s="429"/>
      <c r="D730" s="429"/>
      <c r="E730" s="429"/>
      <c r="F730" s="429"/>
      <c r="G730" s="430"/>
      <c r="H730" s="5"/>
    </row>
    <row r="731" spans="1:8" ht="30.75" customHeight="1" x14ac:dyDescent="0.25">
      <c r="A731" s="323" t="s">
        <v>215</v>
      </c>
      <c r="B731" s="180" t="s">
        <v>216</v>
      </c>
      <c r="C731" s="181">
        <f t="shared" ref="C731" si="358">SUM(C732)</f>
        <v>3501.7</v>
      </c>
      <c r="D731" s="181">
        <f t="shared" ref="D731:F735" si="359">SUM(D732)</f>
        <v>690.97</v>
      </c>
      <c r="E731" s="181">
        <f t="shared" si="359"/>
        <v>690.97</v>
      </c>
      <c r="F731" s="181">
        <f t="shared" si="359"/>
        <v>809.87</v>
      </c>
      <c r="G731" s="190">
        <f>F731/E731*100</f>
        <v>117.20769353228071</v>
      </c>
      <c r="H731" s="18"/>
    </row>
    <row r="732" spans="1:8" ht="23.25" x14ac:dyDescent="0.25">
      <c r="A732" s="27" t="s">
        <v>281</v>
      </c>
      <c r="B732" s="185" t="s">
        <v>286</v>
      </c>
      <c r="C732" s="188">
        <f t="shared" ref="C732" si="360">SUM(C733)</f>
        <v>3501.7</v>
      </c>
      <c r="D732" s="188">
        <f t="shared" si="359"/>
        <v>690.97</v>
      </c>
      <c r="E732" s="188">
        <f t="shared" si="359"/>
        <v>690.97</v>
      </c>
      <c r="F732" s="188">
        <f t="shared" si="359"/>
        <v>809.87</v>
      </c>
      <c r="G732" s="313">
        <f t="shared" ref="G732:G736" si="361">F732/E732*100</f>
        <v>117.20769353228071</v>
      </c>
      <c r="H732" s="5"/>
    </row>
    <row r="733" spans="1:8" x14ac:dyDescent="0.25">
      <c r="A733" s="8">
        <v>3</v>
      </c>
      <c r="B733" s="8" t="s">
        <v>2</v>
      </c>
      <c r="C733" s="279">
        <f t="shared" ref="C733" si="362">SUM(C734)</f>
        <v>3501.7</v>
      </c>
      <c r="D733" s="279">
        <f t="shared" si="359"/>
        <v>690.97</v>
      </c>
      <c r="E733" s="279">
        <f t="shared" si="359"/>
        <v>690.97</v>
      </c>
      <c r="F733" s="279">
        <f t="shared" si="359"/>
        <v>809.87</v>
      </c>
      <c r="G733" s="275">
        <f t="shared" si="361"/>
        <v>117.20769353228071</v>
      </c>
      <c r="H733" s="77"/>
    </row>
    <row r="734" spans="1:8" x14ac:dyDescent="0.25">
      <c r="A734" s="50">
        <v>32</v>
      </c>
      <c r="B734" s="50" t="s">
        <v>192</v>
      </c>
      <c r="C734" s="232">
        <f t="shared" ref="C734" si="363">SUM(C735)</f>
        <v>3501.7</v>
      </c>
      <c r="D734" s="232">
        <f t="shared" si="359"/>
        <v>690.97</v>
      </c>
      <c r="E734" s="232">
        <f t="shared" si="359"/>
        <v>690.97</v>
      </c>
      <c r="F734" s="232">
        <f t="shared" si="359"/>
        <v>809.87</v>
      </c>
      <c r="G734" s="276">
        <f t="shared" si="361"/>
        <v>117.20769353228071</v>
      </c>
      <c r="H734" s="5"/>
    </row>
    <row r="735" spans="1:8" x14ac:dyDescent="0.25">
      <c r="A735" s="135">
        <v>323</v>
      </c>
      <c r="B735" s="135" t="s">
        <v>69</v>
      </c>
      <c r="C735" s="286">
        <f t="shared" ref="C735" si="364">SUM(C736)</f>
        <v>3501.7</v>
      </c>
      <c r="D735" s="286">
        <f t="shared" si="359"/>
        <v>690.97</v>
      </c>
      <c r="E735" s="286">
        <f t="shared" si="359"/>
        <v>690.97</v>
      </c>
      <c r="F735" s="286">
        <f t="shared" si="359"/>
        <v>809.87</v>
      </c>
      <c r="G735" s="283">
        <f t="shared" si="361"/>
        <v>117.20769353228071</v>
      </c>
      <c r="H735" s="5"/>
    </row>
    <row r="736" spans="1:8" x14ac:dyDescent="0.25">
      <c r="A736" s="46">
        <v>3234</v>
      </c>
      <c r="B736" s="46" t="s">
        <v>73</v>
      </c>
      <c r="C736" s="241">
        <v>3501.7</v>
      </c>
      <c r="D736" s="241">
        <v>690.97</v>
      </c>
      <c r="E736" s="241">
        <v>690.97</v>
      </c>
      <c r="F736" s="241">
        <v>809.87</v>
      </c>
      <c r="G736" s="274">
        <f t="shared" si="361"/>
        <v>117.20769353228071</v>
      </c>
      <c r="H736" s="5"/>
    </row>
    <row r="737" spans="1:8" x14ac:dyDescent="0.25">
      <c r="A737" s="428"/>
      <c r="B737" s="429"/>
      <c r="C737" s="429"/>
      <c r="D737" s="429"/>
      <c r="E737" s="429"/>
      <c r="F737" s="429"/>
      <c r="G737" s="430"/>
      <c r="H737" s="5"/>
    </row>
    <row r="738" spans="1:8" ht="29.25" customHeight="1" x14ac:dyDescent="0.25">
      <c r="A738" s="323" t="s">
        <v>217</v>
      </c>
      <c r="B738" s="205" t="s">
        <v>369</v>
      </c>
      <c r="C738" s="181">
        <f t="shared" ref="C738:F738" si="365">SUM(C739,C746)</f>
        <v>15038.58</v>
      </c>
      <c r="D738" s="181">
        <f t="shared" si="365"/>
        <v>0</v>
      </c>
      <c r="E738" s="181">
        <f t="shared" si="365"/>
        <v>0</v>
      </c>
      <c r="F738" s="181">
        <f t="shared" si="365"/>
        <v>3367.24</v>
      </c>
      <c r="G738" s="175"/>
      <c r="H738" s="5"/>
    </row>
    <row r="739" spans="1:8" ht="23.25" x14ac:dyDescent="0.25">
      <c r="A739" s="75" t="s">
        <v>280</v>
      </c>
      <c r="B739" s="186" t="s">
        <v>287</v>
      </c>
      <c r="C739" s="189">
        <f t="shared" ref="C739:F739" si="366">SUM(C740)</f>
        <v>11244.85</v>
      </c>
      <c r="D739" s="189">
        <f t="shared" si="366"/>
        <v>0</v>
      </c>
      <c r="E739" s="189">
        <f t="shared" si="366"/>
        <v>0</v>
      </c>
      <c r="F739" s="189">
        <f t="shared" si="366"/>
        <v>3367.24</v>
      </c>
      <c r="G739" s="398"/>
      <c r="H739" s="5"/>
    </row>
    <row r="740" spans="1:8" x14ac:dyDescent="0.25">
      <c r="A740" s="8">
        <v>3</v>
      </c>
      <c r="B740" s="8" t="s">
        <v>2</v>
      </c>
      <c r="C740" s="100">
        <f t="shared" ref="C740:F740" si="367">SUM(C741)</f>
        <v>11244.85</v>
      </c>
      <c r="D740" s="100">
        <f t="shared" si="367"/>
        <v>0</v>
      </c>
      <c r="E740" s="100">
        <f t="shared" si="367"/>
        <v>0</v>
      </c>
      <c r="F740" s="100">
        <f t="shared" si="367"/>
        <v>3367.24</v>
      </c>
      <c r="G740" s="176"/>
      <c r="H740" s="62"/>
    </row>
    <row r="741" spans="1:8" x14ac:dyDescent="0.25">
      <c r="A741" s="50">
        <v>32</v>
      </c>
      <c r="B741" s="50" t="s">
        <v>192</v>
      </c>
      <c r="C741" s="93">
        <f t="shared" ref="C741:F741" si="368">SUM(C742,C744)</f>
        <v>11244.85</v>
      </c>
      <c r="D741" s="93">
        <f t="shared" si="368"/>
        <v>0</v>
      </c>
      <c r="E741" s="93">
        <f t="shared" si="368"/>
        <v>0</v>
      </c>
      <c r="F741" s="93">
        <f t="shared" si="368"/>
        <v>3367.24</v>
      </c>
      <c r="G741" s="399"/>
      <c r="H741" s="5"/>
    </row>
    <row r="742" spans="1:8" x14ac:dyDescent="0.25">
      <c r="A742" s="135">
        <v>323</v>
      </c>
      <c r="B742" s="135" t="s">
        <v>69</v>
      </c>
      <c r="C742" s="136">
        <f t="shared" ref="C742:F742" si="369">SUM(C743)</f>
        <v>3802.61</v>
      </c>
      <c r="D742" s="136">
        <f t="shared" si="369"/>
        <v>0</v>
      </c>
      <c r="E742" s="136">
        <f t="shared" si="369"/>
        <v>0</v>
      </c>
      <c r="F742" s="136">
        <f t="shared" si="369"/>
        <v>0</v>
      </c>
      <c r="G742" s="400"/>
      <c r="H742" s="5"/>
    </row>
    <row r="743" spans="1:8" x14ac:dyDescent="0.25">
      <c r="A743" s="46">
        <v>3234</v>
      </c>
      <c r="B743" s="46" t="s">
        <v>73</v>
      </c>
      <c r="C743" s="10">
        <v>3802.61</v>
      </c>
      <c r="D743" s="10">
        <v>0</v>
      </c>
      <c r="E743" s="10">
        <v>0</v>
      </c>
      <c r="F743" s="10">
        <v>0</v>
      </c>
      <c r="G743" s="398"/>
      <c r="H743" s="5"/>
    </row>
    <row r="744" spans="1:8" x14ac:dyDescent="0.25">
      <c r="A744" s="135">
        <v>329</v>
      </c>
      <c r="B744" s="135" t="s">
        <v>79</v>
      </c>
      <c r="C744" s="136">
        <f>SUM(C745)</f>
        <v>7442.24</v>
      </c>
      <c r="D744" s="136">
        <f t="shared" ref="D744:F744" si="370">SUM(D745)</f>
        <v>0</v>
      </c>
      <c r="E744" s="136">
        <f t="shared" si="370"/>
        <v>0</v>
      </c>
      <c r="F744" s="136">
        <f t="shared" si="370"/>
        <v>3367.24</v>
      </c>
      <c r="G744" s="400"/>
      <c r="H744" s="5"/>
    </row>
    <row r="745" spans="1:8" x14ac:dyDescent="0.25">
      <c r="A745" s="46">
        <v>3295</v>
      </c>
      <c r="B745" s="46" t="s">
        <v>83</v>
      </c>
      <c r="C745" s="10">
        <v>7442.24</v>
      </c>
      <c r="D745" s="10">
        <v>0</v>
      </c>
      <c r="E745" s="112"/>
      <c r="F745" s="10">
        <v>3367.24</v>
      </c>
      <c r="G745" s="398"/>
      <c r="H745" s="5"/>
    </row>
    <row r="746" spans="1:8" ht="24.75" customHeight="1" x14ac:dyDescent="0.25">
      <c r="A746" s="27" t="s">
        <v>281</v>
      </c>
      <c r="B746" s="185" t="s">
        <v>286</v>
      </c>
      <c r="C746" s="188">
        <f t="shared" ref="C746:F749" si="371">SUM(C747)</f>
        <v>3793.73</v>
      </c>
      <c r="D746" s="188">
        <f t="shared" si="371"/>
        <v>0</v>
      </c>
      <c r="E746" s="188">
        <f t="shared" si="371"/>
        <v>0</v>
      </c>
      <c r="F746" s="188">
        <f t="shared" si="371"/>
        <v>0</v>
      </c>
      <c r="G746" s="398"/>
      <c r="H746" s="5"/>
    </row>
    <row r="747" spans="1:8" x14ac:dyDescent="0.25">
      <c r="A747" s="8">
        <v>3</v>
      </c>
      <c r="B747" s="8" t="s">
        <v>2</v>
      </c>
      <c r="C747" s="100">
        <f t="shared" ref="C747" si="372">SUM(C748)</f>
        <v>3793.73</v>
      </c>
      <c r="D747" s="100">
        <f>SUM(D748)</f>
        <v>0</v>
      </c>
      <c r="E747" s="100">
        <f t="shared" si="371"/>
        <v>0</v>
      </c>
      <c r="F747" s="100">
        <f t="shared" si="371"/>
        <v>0</v>
      </c>
      <c r="G747" s="176"/>
      <c r="H747" s="5"/>
    </row>
    <row r="748" spans="1:8" x14ac:dyDescent="0.25">
      <c r="A748" s="50">
        <v>32</v>
      </c>
      <c r="B748" s="50" t="s">
        <v>192</v>
      </c>
      <c r="C748" s="93">
        <f t="shared" ref="C748" si="373">SUM(C749)</f>
        <v>3793.73</v>
      </c>
      <c r="D748" s="93">
        <f>SUM(D749)</f>
        <v>0</v>
      </c>
      <c r="E748" s="93">
        <f t="shared" si="371"/>
        <v>0</v>
      </c>
      <c r="F748" s="93">
        <f t="shared" si="371"/>
        <v>0</v>
      </c>
      <c r="G748" s="399"/>
      <c r="H748" s="5"/>
    </row>
    <row r="749" spans="1:8" x14ac:dyDescent="0.25">
      <c r="A749" s="135">
        <v>323</v>
      </c>
      <c r="B749" s="135" t="s">
        <v>69</v>
      </c>
      <c r="C749" s="136">
        <f t="shared" ref="C749" si="374">SUM(C750)</f>
        <v>3793.73</v>
      </c>
      <c r="D749" s="136">
        <f>SUM(D750)</f>
        <v>0</v>
      </c>
      <c r="E749" s="136">
        <f t="shared" si="371"/>
        <v>0</v>
      </c>
      <c r="F749" s="136">
        <f t="shared" si="371"/>
        <v>0</v>
      </c>
      <c r="G749" s="400"/>
      <c r="H749" s="5"/>
    </row>
    <row r="750" spans="1:8" x14ac:dyDescent="0.25">
      <c r="A750" s="46">
        <v>3234</v>
      </c>
      <c r="B750" s="46" t="s">
        <v>73</v>
      </c>
      <c r="C750" s="10">
        <v>3793.73</v>
      </c>
      <c r="D750" s="10">
        <v>0</v>
      </c>
      <c r="E750" s="10">
        <v>0</v>
      </c>
      <c r="F750" s="10">
        <v>0</v>
      </c>
      <c r="G750" s="398"/>
      <c r="H750" s="5"/>
    </row>
    <row r="751" spans="1:8" x14ac:dyDescent="0.25">
      <c r="A751" s="428"/>
      <c r="B751" s="429"/>
      <c r="C751" s="429"/>
      <c r="D751" s="429"/>
      <c r="E751" s="429"/>
      <c r="F751" s="429"/>
      <c r="G751" s="430"/>
      <c r="H751" s="5"/>
    </row>
    <row r="752" spans="1:8" ht="30.75" customHeight="1" x14ac:dyDescent="0.25">
      <c r="A752" s="79" t="s">
        <v>408</v>
      </c>
      <c r="B752" s="206" t="s">
        <v>311</v>
      </c>
      <c r="C752" s="365">
        <f>SUM(C755,C765,C775,C800,C810,C848,C841,C860,C867,C879,C899,C911,C923)</f>
        <v>458501.70000000007</v>
      </c>
      <c r="D752" s="365">
        <f t="shared" ref="D752:F752" si="375">SUM(D755,D765,D775,D800,D810,D848,D841,D860,D867,D879,D899,D911,D923)</f>
        <v>407661.63999999996</v>
      </c>
      <c r="E752" s="365">
        <f t="shared" si="375"/>
        <v>407661.63999999996</v>
      </c>
      <c r="F752" s="365">
        <f t="shared" si="375"/>
        <v>414809.48999999993</v>
      </c>
      <c r="G752" s="316">
        <f>F752/E752*100</f>
        <v>101.75337812014884</v>
      </c>
      <c r="H752" s="5"/>
    </row>
    <row r="753" spans="1:8" x14ac:dyDescent="0.25">
      <c r="A753" s="440"/>
      <c r="B753" s="441"/>
      <c r="C753" s="441"/>
      <c r="D753" s="441"/>
      <c r="E753" s="441"/>
      <c r="F753" s="441"/>
      <c r="G753" s="442"/>
      <c r="H753" s="5"/>
    </row>
    <row r="754" spans="1:8" x14ac:dyDescent="0.25">
      <c r="A754" s="428"/>
      <c r="B754" s="429"/>
      <c r="C754" s="429"/>
      <c r="D754" s="429"/>
      <c r="E754" s="429"/>
      <c r="F754" s="429"/>
      <c r="G754" s="430"/>
      <c r="H754" s="5"/>
    </row>
    <row r="755" spans="1:8" ht="23.25" customHeight="1" x14ac:dyDescent="0.25">
      <c r="A755" s="344" t="s">
        <v>218</v>
      </c>
      <c r="B755" s="180" t="s">
        <v>370</v>
      </c>
      <c r="C755" s="181">
        <f t="shared" ref="C755:F755" si="376">SUM(C756)</f>
        <v>10412.64</v>
      </c>
      <c r="D755" s="181">
        <f t="shared" si="376"/>
        <v>7040</v>
      </c>
      <c r="E755" s="181">
        <f t="shared" si="376"/>
        <v>7040</v>
      </c>
      <c r="F755" s="181">
        <f t="shared" si="376"/>
        <v>3880</v>
      </c>
      <c r="G755" s="396">
        <f>F755/E755*100</f>
        <v>55.113636363636367</v>
      </c>
      <c r="H755" s="5"/>
    </row>
    <row r="756" spans="1:8" ht="23.25" x14ac:dyDescent="0.25">
      <c r="A756" s="75" t="s">
        <v>280</v>
      </c>
      <c r="B756" s="186" t="s">
        <v>287</v>
      </c>
      <c r="C756" s="189">
        <f t="shared" ref="C756:F756" si="377">SUM(C757)</f>
        <v>10412.64</v>
      </c>
      <c r="D756" s="189">
        <f t="shared" si="377"/>
        <v>7040</v>
      </c>
      <c r="E756" s="189">
        <f t="shared" si="377"/>
        <v>7040</v>
      </c>
      <c r="F756" s="189">
        <f t="shared" si="377"/>
        <v>3880</v>
      </c>
      <c r="G756" s="313">
        <f t="shared" ref="G756:G763" si="378">F756/E756*100</f>
        <v>55.113636363636367</v>
      </c>
      <c r="H756" s="5"/>
    </row>
    <row r="757" spans="1:8" x14ac:dyDescent="0.25">
      <c r="A757" s="8">
        <v>3</v>
      </c>
      <c r="B757" s="8" t="s">
        <v>2</v>
      </c>
      <c r="C757" s="100">
        <f t="shared" ref="C757:F757" si="379">SUM(C758,C761)</f>
        <v>10412.64</v>
      </c>
      <c r="D757" s="100">
        <f t="shared" si="379"/>
        <v>7040</v>
      </c>
      <c r="E757" s="100">
        <f t="shared" si="379"/>
        <v>7040</v>
      </c>
      <c r="F757" s="100">
        <f t="shared" si="379"/>
        <v>3880</v>
      </c>
      <c r="G757" s="275">
        <f t="shared" si="378"/>
        <v>55.113636363636367</v>
      </c>
      <c r="H757" s="77"/>
    </row>
    <row r="758" spans="1:8" x14ac:dyDescent="0.25">
      <c r="A758" s="50">
        <v>32</v>
      </c>
      <c r="B758" s="50" t="s">
        <v>192</v>
      </c>
      <c r="C758" s="93">
        <f t="shared" ref="C758:F758" si="380">SUM(C759)</f>
        <v>2841.84</v>
      </c>
      <c r="D758" s="93">
        <f t="shared" si="380"/>
        <v>0</v>
      </c>
      <c r="E758" s="93">
        <f t="shared" si="380"/>
        <v>0</v>
      </c>
      <c r="F758" s="93">
        <f t="shared" si="380"/>
        <v>0</v>
      </c>
      <c r="G758" s="276"/>
      <c r="H758" s="5"/>
    </row>
    <row r="759" spans="1:8" x14ac:dyDescent="0.25">
      <c r="A759" s="135">
        <v>329</v>
      </c>
      <c r="B759" s="135" t="s">
        <v>79</v>
      </c>
      <c r="C759" s="136">
        <f t="shared" ref="C759:F759" si="381">SUM(C760)</f>
        <v>2841.84</v>
      </c>
      <c r="D759" s="136">
        <f t="shared" si="381"/>
        <v>0</v>
      </c>
      <c r="E759" s="136">
        <f t="shared" si="381"/>
        <v>0</v>
      </c>
      <c r="F759" s="136">
        <f t="shared" si="381"/>
        <v>0</v>
      </c>
      <c r="G759" s="277"/>
      <c r="H759" s="5"/>
    </row>
    <row r="760" spans="1:8" x14ac:dyDescent="0.25">
      <c r="A760" s="13">
        <v>3294</v>
      </c>
      <c r="B760" s="13" t="s">
        <v>82</v>
      </c>
      <c r="C760" s="14">
        <v>2841.84</v>
      </c>
      <c r="D760" s="14">
        <v>0</v>
      </c>
      <c r="E760" s="14">
        <v>0</v>
      </c>
      <c r="F760" s="14">
        <v>0</v>
      </c>
      <c r="G760" s="313"/>
      <c r="H760" s="5"/>
    </row>
    <row r="761" spans="1:8" x14ac:dyDescent="0.25">
      <c r="A761" s="50">
        <v>38</v>
      </c>
      <c r="B761" s="50" t="s">
        <v>196</v>
      </c>
      <c r="C761" s="93">
        <f t="shared" ref="C761:F761" si="382">SUM(C762)</f>
        <v>7570.8</v>
      </c>
      <c r="D761" s="93">
        <f t="shared" si="382"/>
        <v>7040</v>
      </c>
      <c r="E761" s="93">
        <f t="shared" si="382"/>
        <v>7040</v>
      </c>
      <c r="F761" s="93">
        <f t="shared" si="382"/>
        <v>3880</v>
      </c>
      <c r="G761" s="276">
        <f t="shared" si="378"/>
        <v>55.113636363636367</v>
      </c>
      <c r="H761" s="5"/>
    </row>
    <row r="762" spans="1:8" x14ac:dyDescent="0.25">
      <c r="A762" s="135">
        <v>381</v>
      </c>
      <c r="B762" s="135" t="s">
        <v>42</v>
      </c>
      <c r="C762" s="136">
        <f t="shared" ref="C762:F762" si="383">SUM(C763)</f>
        <v>7570.8</v>
      </c>
      <c r="D762" s="136">
        <f t="shared" si="383"/>
        <v>7040</v>
      </c>
      <c r="E762" s="136">
        <f t="shared" si="383"/>
        <v>7040</v>
      </c>
      <c r="F762" s="136">
        <f t="shared" si="383"/>
        <v>3880</v>
      </c>
      <c r="G762" s="283">
        <f t="shared" si="378"/>
        <v>55.113636363636367</v>
      </c>
      <c r="H762" s="5"/>
    </row>
    <row r="763" spans="1:8" x14ac:dyDescent="0.25">
      <c r="A763" s="46">
        <v>3811</v>
      </c>
      <c r="B763" s="46" t="s">
        <v>101</v>
      </c>
      <c r="C763" s="10">
        <v>7570.8</v>
      </c>
      <c r="D763" s="10">
        <v>7040</v>
      </c>
      <c r="E763" s="10">
        <v>7040</v>
      </c>
      <c r="F763" s="10">
        <v>3880</v>
      </c>
      <c r="G763" s="274">
        <f t="shared" si="378"/>
        <v>55.113636363636367</v>
      </c>
      <c r="H763" s="5"/>
    </row>
    <row r="764" spans="1:8" x14ac:dyDescent="0.25">
      <c r="A764" s="428"/>
      <c r="B764" s="429"/>
      <c r="C764" s="429"/>
      <c r="D764" s="429"/>
      <c r="E764" s="429"/>
      <c r="F764" s="429"/>
      <c r="G764" s="430"/>
      <c r="H764" s="5"/>
    </row>
    <row r="765" spans="1:8" ht="23.25" customHeight="1" x14ac:dyDescent="0.25">
      <c r="A765" s="323" t="s">
        <v>219</v>
      </c>
      <c r="B765" s="202" t="s">
        <v>371</v>
      </c>
      <c r="C765" s="181">
        <f t="shared" ref="C765:F765" si="384">SUM(C766)</f>
        <v>9742.42</v>
      </c>
      <c r="D765" s="181">
        <f t="shared" si="384"/>
        <v>23186.14</v>
      </c>
      <c r="E765" s="181">
        <f t="shared" si="384"/>
        <v>23186.14</v>
      </c>
      <c r="F765" s="181">
        <f t="shared" si="384"/>
        <v>22366.92</v>
      </c>
      <c r="G765" s="182">
        <f>F765/E765*100</f>
        <v>96.466768509117941</v>
      </c>
      <c r="H765" s="5"/>
    </row>
    <row r="766" spans="1:8" ht="23.25" x14ac:dyDescent="0.25">
      <c r="A766" s="75" t="s">
        <v>280</v>
      </c>
      <c r="B766" s="186" t="s">
        <v>287</v>
      </c>
      <c r="C766" s="189">
        <f t="shared" ref="C766:F766" si="385">SUM(C767)</f>
        <v>9742.42</v>
      </c>
      <c r="D766" s="189">
        <f t="shared" si="385"/>
        <v>23186.14</v>
      </c>
      <c r="E766" s="189">
        <f t="shared" si="385"/>
        <v>23186.14</v>
      </c>
      <c r="F766" s="189">
        <f t="shared" si="385"/>
        <v>22366.92</v>
      </c>
      <c r="G766" s="313">
        <f t="shared" ref="G766:G773" si="386">F766/E766*100</f>
        <v>96.466768509117941</v>
      </c>
      <c r="H766" s="5"/>
    </row>
    <row r="767" spans="1:8" x14ac:dyDescent="0.25">
      <c r="A767" s="8">
        <v>3</v>
      </c>
      <c r="B767" s="8" t="s">
        <v>2</v>
      </c>
      <c r="C767" s="100">
        <f>SUM(C771,C768)</f>
        <v>9742.42</v>
      </c>
      <c r="D767" s="100">
        <f t="shared" ref="D767:F767" si="387">SUM(D771,D768)</f>
        <v>23186.14</v>
      </c>
      <c r="E767" s="100">
        <f t="shared" si="387"/>
        <v>23186.14</v>
      </c>
      <c r="F767" s="100">
        <f t="shared" si="387"/>
        <v>22366.92</v>
      </c>
      <c r="G767" s="275">
        <f t="shared" si="386"/>
        <v>96.466768509117941</v>
      </c>
      <c r="H767" s="77"/>
    </row>
    <row r="768" spans="1:8" x14ac:dyDescent="0.25">
      <c r="A768" s="50">
        <v>37</v>
      </c>
      <c r="B768" s="50" t="s">
        <v>429</v>
      </c>
      <c r="C768" s="30">
        <f>SUM(C769)</f>
        <v>0</v>
      </c>
      <c r="D768" s="30">
        <f t="shared" ref="D768:F768" si="388">SUM(D769)</f>
        <v>11818.66</v>
      </c>
      <c r="E768" s="30">
        <f t="shared" si="388"/>
        <v>11818.66</v>
      </c>
      <c r="F768" s="30">
        <f t="shared" si="388"/>
        <v>11959.44</v>
      </c>
      <c r="G768" s="276">
        <f t="shared" si="386"/>
        <v>101.19116718815839</v>
      </c>
      <c r="H768" s="77"/>
    </row>
    <row r="769" spans="1:8" x14ac:dyDescent="0.25">
      <c r="A769" s="106">
        <v>372</v>
      </c>
      <c r="B769" s="106" t="s">
        <v>430</v>
      </c>
      <c r="C769" s="345">
        <f>SUM(C770)</f>
        <v>0</v>
      </c>
      <c r="D769" s="345">
        <f t="shared" ref="D769:F769" si="389">SUM(D770)</f>
        <v>11818.66</v>
      </c>
      <c r="E769" s="345">
        <f t="shared" si="389"/>
        <v>11818.66</v>
      </c>
      <c r="F769" s="345">
        <f t="shared" si="389"/>
        <v>11959.44</v>
      </c>
      <c r="G769" s="277">
        <f t="shared" si="386"/>
        <v>101.19116718815839</v>
      </c>
      <c r="H769" s="77"/>
    </row>
    <row r="770" spans="1:8" x14ac:dyDescent="0.25">
      <c r="A770" s="330">
        <v>3722</v>
      </c>
      <c r="B770" s="330" t="s">
        <v>431</v>
      </c>
      <c r="C770" s="112">
        <v>0</v>
      </c>
      <c r="D770" s="112">
        <v>11818.66</v>
      </c>
      <c r="E770" s="112">
        <v>11818.66</v>
      </c>
      <c r="F770" s="112">
        <v>11959.44</v>
      </c>
      <c r="G770" s="313">
        <f t="shared" si="386"/>
        <v>101.19116718815839</v>
      </c>
      <c r="H770" s="77"/>
    </row>
    <row r="771" spans="1:8" x14ac:dyDescent="0.25">
      <c r="A771" s="50">
        <v>38</v>
      </c>
      <c r="B771" s="50" t="s">
        <v>196</v>
      </c>
      <c r="C771" s="93">
        <f t="shared" ref="C771:F771" si="390">SUM(C772)</f>
        <v>9742.42</v>
      </c>
      <c r="D771" s="93">
        <f t="shared" si="390"/>
        <v>11367.48</v>
      </c>
      <c r="E771" s="93">
        <f t="shared" si="390"/>
        <v>11367.48</v>
      </c>
      <c r="F771" s="93">
        <f t="shared" si="390"/>
        <v>10407.48</v>
      </c>
      <c r="G771" s="276">
        <f t="shared" si="386"/>
        <v>91.554856485342398</v>
      </c>
      <c r="H771" s="5"/>
    </row>
    <row r="772" spans="1:8" x14ac:dyDescent="0.25">
      <c r="A772" s="135">
        <v>381</v>
      </c>
      <c r="B772" s="135" t="s">
        <v>42</v>
      </c>
      <c r="C772" s="136">
        <f t="shared" ref="C772:F772" si="391">SUM(C773)</f>
        <v>9742.42</v>
      </c>
      <c r="D772" s="136">
        <f t="shared" si="391"/>
        <v>11367.48</v>
      </c>
      <c r="E772" s="136">
        <f t="shared" si="391"/>
        <v>11367.48</v>
      </c>
      <c r="F772" s="136">
        <f t="shared" si="391"/>
        <v>10407.48</v>
      </c>
      <c r="G772" s="277">
        <f t="shared" si="386"/>
        <v>91.554856485342398</v>
      </c>
      <c r="H772" s="5"/>
    </row>
    <row r="773" spans="1:8" x14ac:dyDescent="0.25">
      <c r="A773" s="46">
        <v>3811</v>
      </c>
      <c r="B773" s="46" t="s">
        <v>101</v>
      </c>
      <c r="C773" s="10">
        <v>9742.42</v>
      </c>
      <c r="D773" s="10">
        <v>11367.48</v>
      </c>
      <c r="E773" s="10">
        <v>11367.48</v>
      </c>
      <c r="F773" s="10">
        <v>10407.48</v>
      </c>
      <c r="G773" s="313">
        <f t="shared" si="386"/>
        <v>91.554856485342398</v>
      </c>
      <c r="H773" s="5"/>
    </row>
    <row r="774" spans="1:8" x14ac:dyDescent="0.25">
      <c r="A774" s="428"/>
      <c r="B774" s="429"/>
      <c r="C774" s="429"/>
      <c r="D774" s="429"/>
      <c r="E774" s="429"/>
      <c r="F774" s="429"/>
      <c r="G774" s="430"/>
      <c r="H774" s="5"/>
    </row>
    <row r="775" spans="1:8" ht="26.25" customHeight="1" x14ac:dyDescent="0.25">
      <c r="A775" s="323" t="s">
        <v>220</v>
      </c>
      <c r="B775" s="202" t="s">
        <v>360</v>
      </c>
      <c r="C775" s="181">
        <f>SUM(C776,C781,C790)</f>
        <v>126125.52</v>
      </c>
      <c r="D775" s="181">
        <f t="shared" ref="D775:F775" si="392">SUM(D776,D781,D790)</f>
        <v>36234.19</v>
      </c>
      <c r="E775" s="181">
        <f t="shared" si="392"/>
        <v>36234.19</v>
      </c>
      <c r="F775" s="181">
        <f t="shared" si="392"/>
        <v>45049.72</v>
      </c>
      <c r="G775" s="396">
        <f>F775/E775*100</f>
        <v>124.32931438511528</v>
      </c>
      <c r="H775" s="5"/>
    </row>
    <row r="776" spans="1:8" ht="23.25" x14ac:dyDescent="0.25">
      <c r="A776" s="75" t="s">
        <v>280</v>
      </c>
      <c r="B776" s="186" t="s">
        <v>287</v>
      </c>
      <c r="C776" s="189">
        <f t="shared" ref="C776:F776" si="393">SUM(C777)</f>
        <v>1537.04</v>
      </c>
      <c r="D776" s="189">
        <f t="shared" si="393"/>
        <v>7508.56</v>
      </c>
      <c r="E776" s="189">
        <f t="shared" si="393"/>
        <v>7508.56</v>
      </c>
      <c r="F776" s="189">
        <f t="shared" si="393"/>
        <v>7508.56</v>
      </c>
      <c r="G776" s="313">
        <f t="shared" ref="G776:G798" si="394">F776/E776*100</f>
        <v>100</v>
      </c>
      <c r="H776" s="5"/>
    </row>
    <row r="777" spans="1:8" x14ac:dyDescent="0.25">
      <c r="A777" s="8">
        <v>3</v>
      </c>
      <c r="B777" s="8" t="s">
        <v>2</v>
      </c>
      <c r="C777" s="74">
        <f t="shared" ref="C777:F777" si="395">SUM(C778)</f>
        <v>1537.04</v>
      </c>
      <c r="D777" s="74">
        <f t="shared" si="395"/>
        <v>7508.56</v>
      </c>
      <c r="E777" s="74">
        <f t="shared" si="395"/>
        <v>7508.56</v>
      </c>
      <c r="F777" s="74">
        <f t="shared" si="395"/>
        <v>7508.56</v>
      </c>
      <c r="G777" s="275">
        <f t="shared" si="394"/>
        <v>100</v>
      </c>
      <c r="H777" s="77"/>
    </row>
    <row r="778" spans="1:8" x14ac:dyDescent="0.25">
      <c r="A778" s="50">
        <v>38</v>
      </c>
      <c r="B778" s="50" t="s">
        <v>196</v>
      </c>
      <c r="C778" s="93">
        <f t="shared" ref="C778:F778" si="396">SUM(C779)</f>
        <v>1537.04</v>
      </c>
      <c r="D778" s="93">
        <f t="shared" si="396"/>
        <v>7508.56</v>
      </c>
      <c r="E778" s="93">
        <f t="shared" si="396"/>
        <v>7508.56</v>
      </c>
      <c r="F778" s="93">
        <f t="shared" si="396"/>
        <v>7508.56</v>
      </c>
      <c r="G778" s="276">
        <f t="shared" si="394"/>
        <v>100</v>
      </c>
      <c r="H778" s="5"/>
    </row>
    <row r="779" spans="1:8" x14ac:dyDescent="0.25">
      <c r="A779" s="135">
        <v>381</v>
      </c>
      <c r="B779" s="135" t="s">
        <v>42</v>
      </c>
      <c r="C779" s="136">
        <f t="shared" ref="C779:F779" si="397">SUM(C780)</f>
        <v>1537.04</v>
      </c>
      <c r="D779" s="136">
        <f t="shared" si="397"/>
        <v>7508.56</v>
      </c>
      <c r="E779" s="136">
        <f t="shared" si="397"/>
        <v>7508.56</v>
      </c>
      <c r="F779" s="136">
        <f t="shared" si="397"/>
        <v>7508.56</v>
      </c>
      <c r="G779" s="283">
        <f t="shared" si="394"/>
        <v>100</v>
      </c>
      <c r="H779" s="5"/>
    </row>
    <row r="780" spans="1:8" x14ac:dyDescent="0.25">
      <c r="A780" s="46">
        <v>3811</v>
      </c>
      <c r="B780" s="46" t="s">
        <v>101</v>
      </c>
      <c r="C780" s="10">
        <v>1537.04</v>
      </c>
      <c r="D780" s="10">
        <v>7508.56</v>
      </c>
      <c r="E780" s="10">
        <v>7508.56</v>
      </c>
      <c r="F780" s="10">
        <v>7508.56</v>
      </c>
      <c r="G780" s="274">
        <f t="shared" si="394"/>
        <v>100</v>
      </c>
      <c r="H780" s="5"/>
    </row>
    <row r="781" spans="1:8" ht="23.25" x14ac:dyDescent="0.25">
      <c r="A781" s="27" t="s">
        <v>281</v>
      </c>
      <c r="B781" s="185" t="s">
        <v>286</v>
      </c>
      <c r="C781" s="188">
        <f t="shared" ref="C781:F781" si="398">SUM(C786,C782)</f>
        <v>11034.34</v>
      </c>
      <c r="D781" s="188">
        <f t="shared" si="398"/>
        <v>1805</v>
      </c>
      <c r="E781" s="188">
        <f t="shared" si="398"/>
        <v>1805</v>
      </c>
      <c r="F781" s="188">
        <f t="shared" si="398"/>
        <v>10620.53</v>
      </c>
      <c r="G781" s="313">
        <f t="shared" si="394"/>
        <v>588.39501385041558</v>
      </c>
      <c r="H781" s="55"/>
    </row>
    <row r="782" spans="1:8" x14ac:dyDescent="0.25">
      <c r="A782" s="8">
        <v>3</v>
      </c>
      <c r="B782" s="8" t="s">
        <v>2</v>
      </c>
      <c r="C782" s="100">
        <f t="shared" ref="C782:F782" si="399">SUM(C783)</f>
        <v>828</v>
      </c>
      <c r="D782" s="100">
        <f t="shared" si="399"/>
        <v>0</v>
      </c>
      <c r="E782" s="100">
        <f t="shared" si="399"/>
        <v>0</v>
      </c>
      <c r="F782" s="100">
        <f t="shared" si="399"/>
        <v>0</v>
      </c>
      <c r="G782" s="275"/>
      <c r="H782" s="55"/>
    </row>
    <row r="783" spans="1:8" x14ac:dyDescent="0.25">
      <c r="A783" s="50">
        <v>32</v>
      </c>
      <c r="B783" s="50" t="s">
        <v>192</v>
      </c>
      <c r="C783" s="93">
        <f t="shared" ref="C783:F783" si="400">SUM(C784)</f>
        <v>828</v>
      </c>
      <c r="D783" s="93">
        <f t="shared" si="400"/>
        <v>0</v>
      </c>
      <c r="E783" s="93">
        <f t="shared" si="400"/>
        <v>0</v>
      </c>
      <c r="F783" s="93">
        <f t="shared" si="400"/>
        <v>0</v>
      </c>
      <c r="G783" s="276"/>
      <c r="H783" s="55"/>
    </row>
    <row r="784" spans="1:8" x14ac:dyDescent="0.25">
      <c r="A784" s="135">
        <v>323</v>
      </c>
      <c r="B784" s="135" t="s">
        <v>69</v>
      </c>
      <c r="C784" s="136">
        <f t="shared" ref="C784:F784" si="401">SUM(C785)</f>
        <v>828</v>
      </c>
      <c r="D784" s="136">
        <f t="shared" si="401"/>
        <v>0</v>
      </c>
      <c r="E784" s="136">
        <f t="shared" si="401"/>
        <v>0</v>
      </c>
      <c r="F784" s="136">
        <f t="shared" si="401"/>
        <v>0</v>
      </c>
      <c r="G784" s="277"/>
      <c r="H784" s="55"/>
    </row>
    <row r="785" spans="1:8" x14ac:dyDescent="0.25">
      <c r="A785" s="46">
        <v>3237</v>
      </c>
      <c r="B785" s="46" t="s">
        <v>76</v>
      </c>
      <c r="C785" s="10">
        <v>828</v>
      </c>
      <c r="D785" s="10">
        <v>0</v>
      </c>
      <c r="E785" s="10">
        <v>0</v>
      </c>
      <c r="F785" s="10">
        <v>0</v>
      </c>
      <c r="G785" s="313"/>
      <c r="H785" s="55"/>
    </row>
    <row r="786" spans="1:8" x14ac:dyDescent="0.25">
      <c r="A786" s="8">
        <v>4</v>
      </c>
      <c r="B786" s="8" t="s">
        <v>197</v>
      </c>
      <c r="C786" s="100">
        <f t="shared" ref="C786:F786" si="402">SUM(C787)</f>
        <v>10206.34</v>
      </c>
      <c r="D786" s="100">
        <f t="shared" si="402"/>
        <v>1805</v>
      </c>
      <c r="E786" s="100">
        <f t="shared" si="402"/>
        <v>1805</v>
      </c>
      <c r="F786" s="100">
        <f t="shared" si="402"/>
        <v>10620.53</v>
      </c>
      <c r="G786" s="275">
        <f t="shared" si="394"/>
        <v>588.39501385041558</v>
      </c>
      <c r="H786" s="55"/>
    </row>
    <row r="787" spans="1:8" ht="24.75" customHeight="1" x14ac:dyDescent="0.25">
      <c r="A787" s="50">
        <v>42</v>
      </c>
      <c r="B787" s="31" t="s">
        <v>201</v>
      </c>
      <c r="C787" s="232">
        <f t="shared" ref="C787:F787" si="403">SUM(C788)</f>
        <v>10206.34</v>
      </c>
      <c r="D787" s="232">
        <f t="shared" si="403"/>
        <v>1805</v>
      </c>
      <c r="E787" s="232">
        <f t="shared" si="403"/>
        <v>1805</v>
      </c>
      <c r="F787" s="232">
        <f t="shared" si="403"/>
        <v>10620.53</v>
      </c>
      <c r="G787" s="276">
        <f t="shared" si="394"/>
        <v>588.39501385041558</v>
      </c>
      <c r="H787" s="55"/>
    </row>
    <row r="788" spans="1:8" x14ac:dyDescent="0.25">
      <c r="A788" s="135">
        <v>421</v>
      </c>
      <c r="B788" s="135" t="s">
        <v>103</v>
      </c>
      <c r="C788" s="136">
        <f t="shared" ref="C788:F788" si="404">SUM(C789)</f>
        <v>10206.34</v>
      </c>
      <c r="D788" s="136">
        <f t="shared" si="404"/>
        <v>1805</v>
      </c>
      <c r="E788" s="136">
        <f t="shared" si="404"/>
        <v>1805</v>
      </c>
      <c r="F788" s="136">
        <f t="shared" si="404"/>
        <v>10620.53</v>
      </c>
      <c r="G788" s="283">
        <f t="shared" si="394"/>
        <v>588.39501385041558</v>
      </c>
      <c r="H788" s="55"/>
    </row>
    <row r="789" spans="1:8" x14ac:dyDescent="0.25">
      <c r="A789" s="46">
        <v>4212</v>
      </c>
      <c r="B789" s="46" t="s">
        <v>104</v>
      </c>
      <c r="C789" s="10">
        <v>10206.34</v>
      </c>
      <c r="D789" s="10">
        <v>1805</v>
      </c>
      <c r="E789" s="10">
        <v>1805</v>
      </c>
      <c r="F789" s="10">
        <v>10620.53</v>
      </c>
      <c r="G789" s="274">
        <f t="shared" si="394"/>
        <v>588.39501385041558</v>
      </c>
      <c r="H789" s="55"/>
    </row>
    <row r="790" spans="1:8" ht="23.25" x14ac:dyDescent="0.25">
      <c r="A790" s="75" t="s">
        <v>282</v>
      </c>
      <c r="B790" s="186" t="s">
        <v>285</v>
      </c>
      <c r="C790" s="189">
        <f t="shared" ref="C790:F790" si="405">SUM(C795,C791)</f>
        <v>113554.14</v>
      </c>
      <c r="D790" s="189">
        <f t="shared" si="405"/>
        <v>26920.63</v>
      </c>
      <c r="E790" s="189">
        <f t="shared" si="405"/>
        <v>26920.63</v>
      </c>
      <c r="F790" s="189">
        <f t="shared" si="405"/>
        <v>26920.63</v>
      </c>
      <c r="G790" s="313">
        <f t="shared" si="394"/>
        <v>100</v>
      </c>
      <c r="H790" s="55"/>
    </row>
    <row r="791" spans="1:8" x14ac:dyDescent="0.25">
      <c r="A791" s="8">
        <v>3</v>
      </c>
      <c r="B791" s="8" t="s">
        <v>2</v>
      </c>
      <c r="C791" s="100">
        <f t="shared" ref="C791:F791" si="406">SUM(C792)</f>
        <v>6399.38</v>
      </c>
      <c r="D791" s="100">
        <f t="shared" si="406"/>
        <v>6920.63</v>
      </c>
      <c r="E791" s="100">
        <f t="shared" si="406"/>
        <v>6920.63</v>
      </c>
      <c r="F791" s="100">
        <f t="shared" si="406"/>
        <v>6920.63</v>
      </c>
      <c r="G791" s="275">
        <f t="shared" si="394"/>
        <v>100</v>
      </c>
      <c r="H791" s="55"/>
    </row>
    <row r="792" spans="1:8" x14ac:dyDescent="0.25">
      <c r="A792" s="50">
        <v>32</v>
      </c>
      <c r="B792" s="50" t="s">
        <v>192</v>
      </c>
      <c r="C792" s="93">
        <f t="shared" ref="C792:F792" si="407">SUM(C793)</f>
        <v>6399.38</v>
      </c>
      <c r="D792" s="93">
        <f t="shared" si="407"/>
        <v>6920.63</v>
      </c>
      <c r="E792" s="93">
        <f t="shared" si="407"/>
        <v>6920.63</v>
      </c>
      <c r="F792" s="93">
        <f t="shared" si="407"/>
        <v>6920.63</v>
      </c>
      <c r="G792" s="276">
        <f t="shared" si="394"/>
        <v>100</v>
      </c>
      <c r="H792" s="55"/>
    </row>
    <row r="793" spans="1:8" x14ac:dyDescent="0.25">
      <c r="A793" s="135">
        <v>323</v>
      </c>
      <c r="B793" s="135" t="s">
        <v>69</v>
      </c>
      <c r="C793" s="136">
        <f t="shared" ref="C793:F793" si="408">SUM(C794)</f>
        <v>6399.38</v>
      </c>
      <c r="D793" s="136">
        <f t="shared" si="408"/>
        <v>6920.63</v>
      </c>
      <c r="E793" s="136">
        <f t="shared" si="408"/>
        <v>6920.63</v>
      </c>
      <c r="F793" s="136">
        <f t="shared" si="408"/>
        <v>6920.63</v>
      </c>
      <c r="G793" s="283">
        <f t="shared" si="394"/>
        <v>100</v>
      </c>
      <c r="H793" s="55"/>
    </row>
    <row r="794" spans="1:8" x14ac:dyDescent="0.25">
      <c r="A794" s="46">
        <v>3232</v>
      </c>
      <c r="B794" s="46" t="s">
        <v>71</v>
      </c>
      <c r="C794" s="10">
        <v>6399.38</v>
      </c>
      <c r="D794" s="10">
        <v>6920.63</v>
      </c>
      <c r="E794" s="10">
        <v>6920.63</v>
      </c>
      <c r="F794" s="10">
        <v>6920.63</v>
      </c>
      <c r="G794" s="274">
        <f t="shared" si="394"/>
        <v>100</v>
      </c>
      <c r="H794" s="55"/>
    </row>
    <row r="795" spans="1:8" x14ac:dyDescent="0.25">
      <c r="A795" s="8">
        <v>4</v>
      </c>
      <c r="B795" s="8" t="s">
        <v>197</v>
      </c>
      <c r="C795" s="100">
        <f t="shared" ref="C795:F795" si="409">SUM(C796)</f>
        <v>107154.76</v>
      </c>
      <c r="D795" s="100">
        <f t="shared" si="409"/>
        <v>20000</v>
      </c>
      <c r="E795" s="100">
        <f t="shared" si="409"/>
        <v>20000</v>
      </c>
      <c r="F795" s="100">
        <f t="shared" si="409"/>
        <v>20000</v>
      </c>
      <c r="G795" s="275">
        <f t="shared" si="394"/>
        <v>100</v>
      </c>
      <c r="H795" s="55"/>
    </row>
    <row r="796" spans="1:8" ht="18" x14ac:dyDescent="0.25">
      <c r="A796" s="50">
        <v>42</v>
      </c>
      <c r="B796" s="192" t="s">
        <v>201</v>
      </c>
      <c r="C796" s="93">
        <f t="shared" ref="C796:F796" si="410">SUM(C797)</f>
        <v>107154.76</v>
      </c>
      <c r="D796" s="93">
        <f t="shared" si="410"/>
        <v>20000</v>
      </c>
      <c r="E796" s="93">
        <f t="shared" si="410"/>
        <v>20000</v>
      </c>
      <c r="F796" s="93">
        <f t="shared" si="410"/>
        <v>20000</v>
      </c>
      <c r="G796" s="276">
        <f t="shared" si="394"/>
        <v>100</v>
      </c>
      <c r="H796" s="5"/>
    </row>
    <row r="797" spans="1:8" x14ac:dyDescent="0.25">
      <c r="A797" s="135">
        <v>421</v>
      </c>
      <c r="B797" s="135" t="s">
        <v>103</v>
      </c>
      <c r="C797" s="136">
        <f t="shared" ref="C797:F797" si="411">SUM(C798)</f>
        <v>107154.76</v>
      </c>
      <c r="D797" s="136">
        <f t="shared" si="411"/>
        <v>20000</v>
      </c>
      <c r="E797" s="136">
        <f t="shared" si="411"/>
        <v>20000</v>
      </c>
      <c r="F797" s="136">
        <f t="shared" si="411"/>
        <v>20000</v>
      </c>
      <c r="G797" s="283">
        <f t="shared" si="394"/>
        <v>100</v>
      </c>
      <c r="H797" s="5"/>
    </row>
    <row r="798" spans="1:8" x14ac:dyDescent="0.25">
      <c r="A798" s="46">
        <v>4212</v>
      </c>
      <c r="B798" s="46" t="s">
        <v>104</v>
      </c>
      <c r="C798" s="10">
        <v>107154.76</v>
      </c>
      <c r="D798" s="10">
        <v>20000</v>
      </c>
      <c r="E798" s="10">
        <v>20000</v>
      </c>
      <c r="F798" s="10">
        <v>20000</v>
      </c>
      <c r="G798" s="274">
        <f t="shared" si="394"/>
        <v>100</v>
      </c>
      <c r="H798" s="5"/>
    </row>
    <row r="799" spans="1:8" x14ac:dyDescent="0.25">
      <c r="A799" s="428"/>
      <c r="B799" s="429"/>
      <c r="C799" s="429"/>
      <c r="D799" s="429"/>
      <c r="E799" s="429"/>
      <c r="F799" s="429"/>
      <c r="G799" s="430"/>
      <c r="H799" s="5"/>
    </row>
    <row r="800" spans="1:8" ht="24.75" customHeight="1" x14ac:dyDescent="0.25">
      <c r="A800" s="323" t="s">
        <v>221</v>
      </c>
      <c r="B800" s="202" t="s">
        <v>372</v>
      </c>
      <c r="C800" s="181">
        <f t="shared" ref="C800:F800" si="412">SUM(C801)</f>
        <v>77524.240000000005</v>
      </c>
      <c r="D800" s="181">
        <f t="shared" si="412"/>
        <v>96679.039999999994</v>
      </c>
      <c r="E800" s="181">
        <f t="shared" si="412"/>
        <v>96679.039999999994</v>
      </c>
      <c r="F800" s="181">
        <f t="shared" si="412"/>
        <v>96673.97</v>
      </c>
      <c r="G800" s="396">
        <f>F800/E800*100</f>
        <v>99.994755843665814</v>
      </c>
      <c r="H800" s="5"/>
    </row>
    <row r="801" spans="1:8" ht="23.25" x14ac:dyDescent="0.25">
      <c r="A801" s="75" t="s">
        <v>280</v>
      </c>
      <c r="B801" s="186" t="s">
        <v>287</v>
      </c>
      <c r="C801" s="189">
        <f t="shared" ref="C801:F801" si="413">SUM(C802)</f>
        <v>77524.240000000005</v>
      </c>
      <c r="D801" s="189">
        <f t="shared" si="413"/>
        <v>96679.039999999994</v>
      </c>
      <c r="E801" s="189">
        <f t="shared" si="413"/>
        <v>96679.039999999994</v>
      </c>
      <c r="F801" s="189">
        <f t="shared" si="413"/>
        <v>96673.97</v>
      </c>
      <c r="G801" s="313">
        <f t="shared" ref="G801:G808" si="414">F801/E801*100</f>
        <v>99.994755843665814</v>
      </c>
      <c r="H801" s="5"/>
    </row>
    <row r="802" spans="1:8" x14ac:dyDescent="0.25">
      <c r="A802" s="8">
        <v>3</v>
      </c>
      <c r="B802" s="8" t="s">
        <v>2</v>
      </c>
      <c r="C802" s="100">
        <f t="shared" ref="C802:F802" si="415">SUM(C803,C806)</f>
        <v>77524.240000000005</v>
      </c>
      <c r="D802" s="100">
        <f t="shared" si="415"/>
        <v>96679.039999999994</v>
      </c>
      <c r="E802" s="100">
        <f t="shared" si="415"/>
        <v>96679.039999999994</v>
      </c>
      <c r="F802" s="100">
        <f t="shared" si="415"/>
        <v>96673.97</v>
      </c>
      <c r="G802" s="275">
        <f t="shared" si="414"/>
        <v>99.994755843665814</v>
      </c>
      <c r="H802" s="77"/>
    </row>
    <row r="803" spans="1:8" x14ac:dyDescent="0.25">
      <c r="A803" s="50">
        <v>36</v>
      </c>
      <c r="B803" s="50" t="s">
        <v>195</v>
      </c>
      <c r="C803" s="93">
        <f t="shared" ref="C803:F803" si="416">SUM(C804)</f>
        <v>12806.33</v>
      </c>
      <c r="D803" s="93">
        <f t="shared" si="416"/>
        <v>9965</v>
      </c>
      <c r="E803" s="93">
        <f t="shared" si="416"/>
        <v>9965</v>
      </c>
      <c r="F803" s="93">
        <f t="shared" si="416"/>
        <v>9959.93</v>
      </c>
      <c r="G803" s="276">
        <f t="shared" si="414"/>
        <v>99.949121926743601</v>
      </c>
      <c r="H803" s="5"/>
    </row>
    <row r="804" spans="1:8" x14ac:dyDescent="0.25">
      <c r="A804" s="135">
        <v>363</v>
      </c>
      <c r="B804" s="135" t="s">
        <v>94</v>
      </c>
      <c r="C804" s="136">
        <f t="shared" ref="C804:F804" si="417">SUM(C805)</f>
        <v>12806.33</v>
      </c>
      <c r="D804" s="136">
        <f t="shared" si="417"/>
        <v>9965</v>
      </c>
      <c r="E804" s="136">
        <f t="shared" si="417"/>
        <v>9965</v>
      </c>
      <c r="F804" s="136">
        <f t="shared" si="417"/>
        <v>9959.93</v>
      </c>
      <c r="G804" s="283">
        <f t="shared" si="414"/>
        <v>99.949121926743601</v>
      </c>
      <c r="H804" s="5"/>
    </row>
    <row r="805" spans="1:8" x14ac:dyDescent="0.25">
      <c r="A805" s="46">
        <v>3632</v>
      </c>
      <c r="B805" s="46" t="s">
        <v>96</v>
      </c>
      <c r="C805" s="10">
        <v>12806.33</v>
      </c>
      <c r="D805" s="10">
        <v>9965</v>
      </c>
      <c r="E805" s="10">
        <v>9965</v>
      </c>
      <c r="F805" s="10">
        <v>9959.93</v>
      </c>
      <c r="G805" s="274">
        <f t="shared" si="414"/>
        <v>99.949121926743601</v>
      </c>
      <c r="H805" s="5"/>
    </row>
    <row r="806" spans="1:8" x14ac:dyDescent="0.25">
      <c r="A806" s="50">
        <v>38</v>
      </c>
      <c r="B806" s="50" t="s">
        <v>196</v>
      </c>
      <c r="C806" s="93">
        <f t="shared" ref="C806:F806" si="418">SUM(C807)</f>
        <v>64717.91</v>
      </c>
      <c r="D806" s="93">
        <f t="shared" si="418"/>
        <v>86714.04</v>
      </c>
      <c r="E806" s="93">
        <f t="shared" si="418"/>
        <v>86714.04</v>
      </c>
      <c r="F806" s="93">
        <f t="shared" si="418"/>
        <v>86714.04</v>
      </c>
      <c r="G806" s="276">
        <f t="shared" si="414"/>
        <v>100</v>
      </c>
      <c r="H806" s="5"/>
    </row>
    <row r="807" spans="1:8" x14ac:dyDescent="0.25">
      <c r="A807" s="135">
        <v>381</v>
      </c>
      <c r="B807" s="135" t="s">
        <v>42</v>
      </c>
      <c r="C807" s="136">
        <f t="shared" ref="C807:F807" si="419">SUM(C808)</f>
        <v>64717.91</v>
      </c>
      <c r="D807" s="136">
        <f t="shared" si="419"/>
        <v>86714.04</v>
      </c>
      <c r="E807" s="136">
        <f t="shared" si="419"/>
        <v>86714.04</v>
      </c>
      <c r="F807" s="136">
        <f t="shared" si="419"/>
        <v>86714.04</v>
      </c>
      <c r="G807" s="283">
        <f t="shared" si="414"/>
        <v>100</v>
      </c>
      <c r="H807" s="5"/>
    </row>
    <row r="808" spans="1:8" x14ac:dyDescent="0.25">
      <c r="A808" s="46">
        <v>3811</v>
      </c>
      <c r="B808" s="46" t="s">
        <v>101</v>
      </c>
      <c r="C808" s="10">
        <v>64717.91</v>
      </c>
      <c r="D808" s="10">
        <v>86714.04</v>
      </c>
      <c r="E808" s="10">
        <v>86714.04</v>
      </c>
      <c r="F808" s="10">
        <v>86714.04</v>
      </c>
      <c r="G808" s="274">
        <f t="shared" si="414"/>
        <v>100</v>
      </c>
      <c r="H808" s="5"/>
    </row>
    <row r="809" spans="1:8" x14ac:dyDescent="0.25">
      <c r="A809" s="428"/>
      <c r="B809" s="429"/>
      <c r="C809" s="429"/>
      <c r="D809" s="429"/>
      <c r="E809" s="429"/>
      <c r="F809" s="429"/>
      <c r="G809" s="430"/>
      <c r="H809" s="5"/>
    </row>
    <row r="810" spans="1:8" ht="24" customHeight="1" x14ac:dyDescent="0.25">
      <c r="A810" s="323" t="s">
        <v>222</v>
      </c>
      <c r="B810" s="180" t="s">
        <v>373</v>
      </c>
      <c r="C810" s="181">
        <f>SUM(C816,C828,C811)</f>
        <v>46116.340000000004</v>
      </c>
      <c r="D810" s="181">
        <f t="shared" ref="D810:F810" si="420">SUM(D816,D828,D811)</f>
        <v>42931.11</v>
      </c>
      <c r="E810" s="181">
        <f t="shared" si="420"/>
        <v>42931.11</v>
      </c>
      <c r="F810" s="181">
        <f t="shared" si="420"/>
        <v>42931.11</v>
      </c>
      <c r="G810" s="396">
        <f>F810/E810*100</f>
        <v>100</v>
      </c>
      <c r="H810" s="5"/>
    </row>
    <row r="811" spans="1:8" ht="24" customHeight="1" x14ac:dyDescent="0.25">
      <c r="A811" s="75" t="s">
        <v>280</v>
      </c>
      <c r="B811" s="186" t="s">
        <v>287</v>
      </c>
      <c r="C811" s="208">
        <f>SUM(C812)</f>
        <v>0</v>
      </c>
      <c r="D811" s="208">
        <f t="shared" ref="D811:F811" si="421">SUM(D812)</f>
        <v>307.99</v>
      </c>
      <c r="E811" s="208">
        <f t="shared" si="421"/>
        <v>307.99</v>
      </c>
      <c r="F811" s="208">
        <f t="shared" si="421"/>
        <v>307.99</v>
      </c>
      <c r="G811" s="313">
        <f t="shared" ref="G811:G839" si="422">F811/E811*100</f>
        <v>100</v>
      </c>
      <c r="H811" s="5"/>
    </row>
    <row r="812" spans="1:8" ht="15" customHeight="1" x14ac:dyDescent="0.25">
      <c r="A812" s="8">
        <v>3</v>
      </c>
      <c r="B812" s="8" t="s">
        <v>2</v>
      </c>
      <c r="C812" s="279">
        <f>SUM(C813)</f>
        <v>0</v>
      </c>
      <c r="D812" s="279">
        <f t="shared" ref="D812:F812" si="423">SUM(D813)</f>
        <v>307.99</v>
      </c>
      <c r="E812" s="279">
        <f t="shared" si="423"/>
        <v>307.99</v>
      </c>
      <c r="F812" s="279">
        <f t="shared" si="423"/>
        <v>307.99</v>
      </c>
      <c r="G812" s="275">
        <f t="shared" si="422"/>
        <v>100</v>
      </c>
      <c r="H812" s="5"/>
    </row>
    <row r="813" spans="1:8" ht="15" customHeight="1" x14ac:dyDescent="0.25">
      <c r="A813" s="50">
        <v>38</v>
      </c>
      <c r="B813" s="50" t="s">
        <v>196</v>
      </c>
      <c r="C813" s="214">
        <f>SUM(C814)</f>
        <v>0</v>
      </c>
      <c r="D813" s="214">
        <f t="shared" ref="D813:F813" si="424">SUM(D814)</f>
        <v>307.99</v>
      </c>
      <c r="E813" s="214">
        <f t="shared" si="424"/>
        <v>307.99</v>
      </c>
      <c r="F813" s="214">
        <f t="shared" si="424"/>
        <v>307.99</v>
      </c>
      <c r="G813" s="276">
        <f t="shared" si="422"/>
        <v>100</v>
      </c>
      <c r="H813" s="5"/>
    </row>
    <row r="814" spans="1:8" ht="15" customHeight="1" x14ac:dyDescent="0.25">
      <c r="A814" s="135">
        <v>381</v>
      </c>
      <c r="B814" s="135" t="s">
        <v>42</v>
      </c>
      <c r="C814" s="361">
        <f>SUM(C815)</f>
        <v>0</v>
      </c>
      <c r="D814" s="361">
        <f t="shared" ref="D814:F814" si="425">SUM(D815)</f>
        <v>307.99</v>
      </c>
      <c r="E814" s="361">
        <f t="shared" si="425"/>
        <v>307.99</v>
      </c>
      <c r="F814" s="361">
        <f t="shared" si="425"/>
        <v>307.99</v>
      </c>
      <c r="G814" s="283">
        <f t="shared" si="422"/>
        <v>100</v>
      </c>
      <c r="H814" s="5"/>
    </row>
    <row r="815" spans="1:8" ht="15" customHeight="1" x14ac:dyDescent="0.25">
      <c r="A815" s="46">
        <v>3811</v>
      </c>
      <c r="B815" s="46" t="s">
        <v>101</v>
      </c>
      <c r="C815" s="280">
        <v>0</v>
      </c>
      <c r="D815" s="280">
        <v>307.99</v>
      </c>
      <c r="E815" s="280">
        <v>307.99</v>
      </c>
      <c r="F815" s="280">
        <v>307.99</v>
      </c>
      <c r="G815" s="274">
        <f t="shared" si="422"/>
        <v>100</v>
      </c>
      <c r="H815" s="5"/>
    </row>
    <row r="816" spans="1:8" ht="23.25" x14ac:dyDescent="0.25">
      <c r="A816" s="27" t="s">
        <v>281</v>
      </c>
      <c r="B816" s="185" t="s">
        <v>286</v>
      </c>
      <c r="C816" s="67">
        <f>SUM(C817,C824)</f>
        <v>39307.54</v>
      </c>
      <c r="D816" s="67">
        <f t="shared" ref="D816:F816" si="426">SUM(D817,D824)</f>
        <v>35706.980000000003</v>
      </c>
      <c r="E816" s="67">
        <f t="shared" si="426"/>
        <v>35706.980000000003</v>
      </c>
      <c r="F816" s="67">
        <f t="shared" si="426"/>
        <v>35706.980000000003</v>
      </c>
      <c r="G816" s="313">
        <f t="shared" si="422"/>
        <v>100</v>
      </c>
      <c r="H816" s="5"/>
    </row>
    <row r="817" spans="1:17" x14ac:dyDescent="0.25">
      <c r="A817" s="8">
        <v>3</v>
      </c>
      <c r="B817" s="8" t="s">
        <v>2</v>
      </c>
      <c r="C817" s="100">
        <f t="shared" ref="C817:F817" si="427">SUM(C818,C821)</f>
        <v>39307.54</v>
      </c>
      <c r="D817" s="100">
        <f t="shared" si="427"/>
        <v>0</v>
      </c>
      <c r="E817" s="100">
        <f t="shared" si="427"/>
        <v>0</v>
      </c>
      <c r="F817" s="100">
        <f t="shared" si="427"/>
        <v>0</v>
      </c>
      <c r="G817" s="275"/>
      <c r="H817" s="172"/>
      <c r="M817" s="443"/>
      <c r="N817" s="444"/>
      <c r="O817" s="444"/>
      <c r="P817" s="444"/>
      <c r="Q817" s="444"/>
    </row>
    <row r="818" spans="1:17" x14ac:dyDescent="0.25">
      <c r="A818" s="50">
        <v>32</v>
      </c>
      <c r="B818" s="50" t="s">
        <v>192</v>
      </c>
      <c r="C818" s="93">
        <f t="shared" ref="C818:F818" si="428">SUM(C819)</f>
        <v>39134.879999999997</v>
      </c>
      <c r="D818" s="93">
        <f t="shared" si="428"/>
        <v>0</v>
      </c>
      <c r="E818" s="93">
        <f t="shared" si="428"/>
        <v>0</v>
      </c>
      <c r="F818" s="93">
        <f t="shared" si="428"/>
        <v>0</v>
      </c>
      <c r="G818" s="276"/>
      <c r="H818" s="5"/>
    </row>
    <row r="819" spans="1:17" x14ac:dyDescent="0.25">
      <c r="A819" s="135">
        <v>323</v>
      </c>
      <c r="B819" s="135" t="s">
        <v>69</v>
      </c>
      <c r="C819" s="136">
        <f t="shared" ref="C819:F819" si="429">SUM(C820)</f>
        <v>39134.879999999997</v>
      </c>
      <c r="D819" s="136">
        <f t="shared" si="429"/>
        <v>0</v>
      </c>
      <c r="E819" s="136">
        <f t="shared" si="429"/>
        <v>0</v>
      </c>
      <c r="F819" s="136">
        <f t="shared" si="429"/>
        <v>0</v>
      </c>
      <c r="G819" s="277"/>
      <c r="H819" s="5"/>
    </row>
    <row r="820" spans="1:17" x14ac:dyDescent="0.25">
      <c r="A820" s="46">
        <v>3232</v>
      </c>
      <c r="B820" s="46" t="s">
        <v>71</v>
      </c>
      <c r="C820" s="10">
        <v>39134.879999999997</v>
      </c>
      <c r="D820" s="10">
        <v>0</v>
      </c>
      <c r="E820" s="10">
        <v>0</v>
      </c>
      <c r="F820" s="10">
        <v>0</v>
      </c>
      <c r="G820" s="313"/>
      <c r="H820" s="5"/>
    </row>
    <row r="821" spans="1:17" x14ac:dyDescent="0.25">
      <c r="A821" s="50">
        <v>38</v>
      </c>
      <c r="B821" s="50" t="s">
        <v>196</v>
      </c>
      <c r="C821" s="93">
        <f t="shared" ref="C821:F821" si="430">SUM(C822)</f>
        <v>172.66</v>
      </c>
      <c r="D821" s="93">
        <f t="shared" si="430"/>
        <v>0</v>
      </c>
      <c r="E821" s="93">
        <f t="shared" si="430"/>
        <v>0</v>
      </c>
      <c r="F821" s="93">
        <f t="shared" si="430"/>
        <v>0</v>
      </c>
      <c r="G821" s="276"/>
      <c r="H821" s="5"/>
    </row>
    <row r="822" spans="1:17" x14ac:dyDescent="0.25">
      <c r="A822" s="135">
        <v>381</v>
      </c>
      <c r="B822" s="135" t="s">
        <v>42</v>
      </c>
      <c r="C822" s="136">
        <f t="shared" ref="C822:F822" si="431">SUM(C823)</f>
        <v>172.66</v>
      </c>
      <c r="D822" s="136">
        <f t="shared" si="431"/>
        <v>0</v>
      </c>
      <c r="E822" s="136">
        <f t="shared" si="431"/>
        <v>0</v>
      </c>
      <c r="F822" s="136">
        <f t="shared" si="431"/>
        <v>0</v>
      </c>
      <c r="G822" s="277"/>
      <c r="H822" s="5"/>
    </row>
    <row r="823" spans="1:17" x14ac:dyDescent="0.25">
      <c r="A823" s="46">
        <v>3811</v>
      </c>
      <c r="B823" s="46" t="s">
        <v>101</v>
      </c>
      <c r="C823" s="10">
        <v>172.66</v>
      </c>
      <c r="D823" s="10">
        <v>0</v>
      </c>
      <c r="E823" s="10">
        <v>0</v>
      </c>
      <c r="F823" s="10">
        <v>0</v>
      </c>
      <c r="G823" s="313"/>
      <c r="H823" s="5"/>
    </row>
    <row r="824" spans="1:17" x14ac:dyDescent="0.25">
      <c r="A824" s="8">
        <v>4</v>
      </c>
      <c r="B824" s="8" t="s">
        <v>197</v>
      </c>
      <c r="C824" s="74">
        <f>SUM(C825)</f>
        <v>0</v>
      </c>
      <c r="D824" s="74">
        <f t="shared" ref="D824:F824" si="432">SUM(D825)</f>
        <v>35706.980000000003</v>
      </c>
      <c r="E824" s="74">
        <f t="shared" si="432"/>
        <v>35706.980000000003</v>
      </c>
      <c r="F824" s="74">
        <f t="shared" si="432"/>
        <v>35706.980000000003</v>
      </c>
      <c r="G824" s="275">
        <f t="shared" si="422"/>
        <v>100</v>
      </c>
      <c r="H824" s="5"/>
    </row>
    <row r="825" spans="1:17" ht="21.75" customHeight="1" x14ac:dyDescent="0.25">
      <c r="A825" s="50">
        <v>42</v>
      </c>
      <c r="B825" s="192" t="s">
        <v>201</v>
      </c>
      <c r="C825" s="232">
        <f>SUM(C826)</f>
        <v>0</v>
      </c>
      <c r="D825" s="232">
        <f t="shared" ref="D825:F825" si="433">SUM(D826)</f>
        <v>35706.980000000003</v>
      </c>
      <c r="E825" s="232">
        <f t="shared" si="433"/>
        <v>35706.980000000003</v>
      </c>
      <c r="F825" s="232">
        <f t="shared" si="433"/>
        <v>35706.980000000003</v>
      </c>
      <c r="G825" s="276">
        <f t="shared" si="422"/>
        <v>100</v>
      </c>
      <c r="H825" s="5"/>
    </row>
    <row r="826" spans="1:17" x14ac:dyDescent="0.25">
      <c r="A826" s="135">
        <v>421</v>
      </c>
      <c r="B826" s="135" t="s">
        <v>103</v>
      </c>
      <c r="C826" s="91">
        <f>SUM(C827)</f>
        <v>0</v>
      </c>
      <c r="D826" s="91">
        <f t="shared" ref="D826:F826" si="434">SUM(D827)</f>
        <v>35706.980000000003</v>
      </c>
      <c r="E826" s="91">
        <f t="shared" si="434"/>
        <v>35706.980000000003</v>
      </c>
      <c r="F826" s="91">
        <f t="shared" si="434"/>
        <v>35706.980000000003</v>
      </c>
      <c r="G826" s="283">
        <f t="shared" si="422"/>
        <v>100</v>
      </c>
      <c r="H826" s="5"/>
    </row>
    <row r="827" spans="1:17" x14ac:dyDescent="0.25">
      <c r="A827" s="46">
        <v>4213</v>
      </c>
      <c r="B827" s="46" t="s">
        <v>432</v>
      </c>
      <c r="C827" s="10">
        <v>0</v>
      </c>
      <c r="D827" s="10">
        <v>35706.980000000003</v>
      </c>
      <c r="E827" s="10">
        <v>35706.980000000003</v>
      </c>
      <c r="F827" s="10">
        <v>35706.980000000003</v>
      </c>
      <c r="G827" s="274">
        <f t="shared" si="422"/>
        <v>100</v>
      </c>
      <c r="H827" s="5"/>
    </row>
    <row r="828" spans="1:17" ht="23.25" x14ac:dyDescent="0.25">
      <c r="A828" s="27" t="s">
        <v>282</v>
      </c>
      <c r="B828" s="185" t="s">
        <v>285</v>
      </c>
      <c r="C828" s="67">
        <f>SUM(C829,C836)</f>
        <v>6808.8</v>
      </c>
      <c r="D828" s="67">
        <f t="shared" ref="D828:F828" si="435">SUM(D829,D836)</f>
        <v>6916.14</v>
      </c>
      <c r="E828" s="67">
        <f t="shared" si="435"/>
        <v>6916.14</v>
      </c>
      <c r="F828" s="67">
        <f t="shared" si="435"/>
        <v>6916.14</v>
      </c>
      <c r="G828" s="313">
        <f t="shared" si="422"/>
        <v>100</v>
      </c>
      <c r="H828" s="5"/>
    </row>
    <row r="829" spans="1:17" x14ac:dyDescent="0.25">
      <c r="A829" s="8">
        <v>3</v>
      </c>
      <c r="B829" s="8" t="s">
        <v>2</v>
      </c>
      <c r="C829" s="100">
        <f t="shared" ref="C829:F829" si="436">SUM(C830,C833)</f>
        <v>6808.8</v>
      </c>
      <c r="D829" s="100">
        <f t="shared" si="436"/>
        <v>280</v>
      </c>
      <c r="E829" s="100">
        <f t="shared" si="436"/>
        <v>280</v>
      </c>
      <c r="F829" s="100">
        <f t="shared" si="436"/>
        <v>280</v>
      </c>
      <c r="G829" s="275">
        <f t="shared" si="422"/>
        <v>100</v>
      </c>
      <c r="H829" s="5"/>
    </row>
    <row r="830" spans="1:17" x14ac:dyDescent="0.25">
      <c r="A830" s="50">
        <v>32</v>
      </c>
      <c r="B830" s="50" t="s">
        <v>192</v>
      </c>
      <c r="C830" s="93">
        <f t="shared" ref="C830:F830" si="437">SUM(C831)</f>
        <v>6636.14</v>
      </c>
      <c r="D830" s="93">
        <f t="shared" si="437"/>
        <v>0</v>
      </c>
      <c r="E830" s="93">
        <f t="shared" si="437"/>
        <v>0</v>
      </c>
      <c r="F830" s="93">
        <f t="shared" si="437"/>
        <v>0</v>
      </c>
      <c r="G830" s="215"/>
      <c r="H830" s="5"/>
    </row>
    <row r="831" spans="1:17" x14ac:dyDescent="0.25">
      <c r="A831" s="135">
        <v>323</v>
      </c>
      <c r="B831" s="135" t="s">
        <v>69</v>
      </c>
      <c r="C831" s="136">
        <f t="shared" ref="C831:F831" si="438">SUM(C832)</f>
        <v>6636.14</v>
      </c>
      <c r="D831" s="136">
        <f t="shared" si="438"/>
        <v>0</v>
      </c>
      <c r="E831" s="136">
        <f t="shared" si="438"/>
        <v>0</v>
      </c>
      <c r="F831" s="136">
        <f t="shared" si="438"/>
        <v>0</v>
      </c>
      <c r="G831" s="377"/>
      <c r="H831" s="5"/>
    </row>
    <row r="832" spans="1:17" x14ac:dyDescent="0.25">
      <c r="A832" s="46">
        <v>3232</v>
      </c>
      <c r="B832" s="46" t="s">
        <v>71</v>
      </c>
      <c r="C832" s="10">
        <v>6636.14</v>
      </c>
      <c r="D832" s="10">
        <v>0</v>
      </c>
      <c r="E832" s="10">
        <v>0</v>
      </c>
      <c r="F832" s="10">
        <v>0</v>
      </c>
      <c r="G832" s="217"/>
      <c r="H832" s="5"/>
    </row>
    <row r="833" spans="1:8" x14ac:dyDescent="0.25">
      <c r="A833" s="50">
        <v>38</v>
      </c>
      <c r="B833" s="50" t="s">
        <v>196</v>
      </c>
      <c r="C833" s="93">
        <f t="shared" ref="C833:F834" si="439">SUM(C834)</f>
        <v>172.66</v>
      </c>
      <c r="D833" s="93">
        <f t="shared" si="439"/>
        <v>280</v>
      </c>
      <c r="E833" s="93">
        <f t="shared" si="439"/>
        <v>280</v>
      </c>
      <c r="F833" s="93">
        <f t="shared" si="439"/>
        <v>280</v>
      </c>
      <c r="G833" s="276">
        <f t="shared" si="422"/>
        <v>100</v>
      </c>
      <c r="H833" s="5"/>
    </row>
    <row r="834" spans="1:8" x14ac:dyDescent="0.25">
      <c r="A834" s="135">
        <v>381</v>
      </c>
      <c r="B834" s="135" t="s">
        <v>42</v>
      </c>
      <c r="C834" s="136">
        <f>SUM(C835)</f>
        <v>172.66</v>
      </c>
      <c r="D834" s="136">
        <f t="shared" si="439"/>
        <v>280</v>
      </c>
      <c r="E834" s="136">
        <f t="shared" si="439"/>
        <v>280</v>
      </c>
      <c r="F834" s="136">
        <f t="shared" si="439"/>
        <v>280</v>
      </c>
      <c r="G834" s="277">
        <f t="shared" si="422"/>
        <v>100</v>
      </c>
      <c r="H834" s="5"/>
    </row>
    <row r="835" spans="1:8" x14ac:dyDescent="0.25">
      <c r="A835" s="46">
        <v>3811</v>
      </c>
      <c r="B835" s="46" t="s">
        <v>101</v>
      </c>
      <c r="C835" s="10">
        <v>172.66</v>
      </c>
      <c r="D835" s="10">
        <v>280</v>
      </c>
      <c r="E835" s="10">
        <v>280</v>
      </c>
      <c r="F835" s="10">
        <v>280</v>
      </c>
      <c r="G835" s="274">
        <f t="shared" si="422"/>
        <v>100</v>
      </c>
      <c r="H835" s="5"/>
    </row>
    <row r="836" spans="1:8" x14ac:dyDescent="0.25">
      <c r="A836" s="8">
        <v>4</v>
      </c>
      <c r="B836" s="8" t="s">
        <v>197</v>
      </c>
      <c r="C836" s="74">
        <f>SUM(C837)</f>
        <v>0</v>
      </c>
      <c r="D836" s="74">
        <f t="shared" ref="D836:F836" si="440">SUM(D837)</f>
        <v>6636.14</v>
      </c>
      <c r="E836" s="74">
        <f t="shared" si="440"/>
        <v>6636.14</v>
      </c>
      <c r="F836" s="74">
        <f t="shared" si="440"/>
        <v>6636.14</v>
      </c>
      <c r="G836" s="275">
        <f t="shared" si="422"/>
        <v>100</v>
      </c>
      <c r="H836" s="5"/>
    </row>
    <row r="837" spans="1:8" ht="18" x14ac:dyDescent="0.25">
      <c r="A837" s="50">
        <v>42</v>
      </c>
      <c r="B837" s="192" t="s">
        <v>201</v>
      </c>
      <c r="C837" s="93">
        <f>SUM(C838)</f>
        <v>0</v>
      </c>
      <c r="D837" s="93">
        <f t="shared" ref="D837:F837" si="441">SUM(D838)</f>
        <v>6636.14</v>
      </c>
      <c r="E837" s="93">
        <f t="shared" si="441"/>
        <v>6636.14</v>
      </c>
      <c r="F837" s="93">
        <f t="shared" si="441"/>
        <v>6636.14</v>
      </c>
      <c r="G837" s="276">
        <f t="shared" si="422"/>
        <v>100</v>
      </c>
      <c r="H837" s="5"/>
    </row>
    <row r="838" spans="1:8" x14ac:dyDescent="0.25">
      <c r="A838" s="135">
        <v>421</v>
      </c>
      <c r="B838" s="135" t="s">
        <v>103</v>
      </c>
      <c r="C838" s="91">
        <f>SUM(C839)</f>
        <v>0</v>
      </c>
      <c r="D838" s="91">
        <f t="shared" ref="D838:F838" si="442">SUM(D839)</f>
        <v>6636.14</v>
      </c>
      <c r="E838" s="91">
        <f t="shared" si="442"/>
        <v>6636.14</v>
      </c>
      <c r="F838" s="91">
        <f t="shared" si="442"/>
        <v>6636.14</v>
      </c>
      <c r="G838" s="283">
        <f t="shared" si="422"/>
        <v>100</v>
      </c>
      <c r="H838" s="5"/>
    </row>
    <row r="839" spans="1:8" x14ac:dyDescent="0.25">
      <c r="A839" s="46">
        <v>4213</v>
      </c>
      <c r="B839" s="46" t="s">
        <v>432</v>
      </c>
      <c r="C839" s="10">
        <v>0</v>
      </c>
      <c r="D839" s="10">
        <v>6636.14</v>
      </c>
      <c r="E839" s="10">
        <v>6636.14</v>
      </c>
      <c r="F839" s="10">
        <v>6636.14</v>
      </c>
      <c r="G839" s="274">
        <f t="shared" si="422"/>
        <v>100</v>
      </c>
      <c r="H839" s="5"/>
    </row>
    <row r="840" spans="1:8" x14ac:dyDescent="0.25">
      <c r="A840" s="428"/>
      <c r="B840" s="429"/>
      <c r="C840" s="429"/>
      <c r="D840" s="429"/>
      <c r="E840" s="429"/>
      <c r="F840" s="429"/>
      <c r="G840" s="430"/>
      <c r="H840" s="5"/>
    </row>
    <row r="841" spans="1:8" ht="22.5" x14ac:dyDescent="0.25">
      <c r="A841" s="323" t="s">
        <v>223</v>
      </c>
      <c r="B841" s="203" t="s">
        <v>374</v>
      </c>
      <c r="C841" s="181">
        <f t="shared" ref="C841:F841" si="443">SUM(C842)</f>
        <v>23795.26</v>
      </c>
      <c r="D841" s="181">
        <f t="shared" si="443"/>
        <v>44477.43</v>
      </c>
      <c r="E841" s="181">
        <f t="shared" si="443"/>
        <v>44477.43</v>
      </c>
      <c r="F841" s="181">
        <f t="shared" si="443"/>
        <v>43477.43</v>
      </c>
      <c r="G841" s="396">
        <f>F841/E841*100</f>
        <v>97.75166865531574</v>
      </c>
      <c r="H841" s="5"/>
    </row>
    <row r="842" spans="1:8" ht="23.25" x14ac:dyDescent="0.25">
      <c r="A842" s="75" t="s">
        <v>280</v>
      </c>
      <c r="B842" s="186" t="s">
        <v>287</v>
      </c>
      <c r="C842" s="189">
        <f t="shared" ref="C842:F842" si="444">SUM(C843)</f>
        <v>23795.26</v>
      </c>
      <c r="D842" s="189">
        <f t="shared" si="444"/>
        <v>44477.43</v>
      </c>
      <c r="E842" s="189">
        <f t="shared" si="444"/>
        <v>44477.43</v>
      </c>
      <c r="F842" s="189">
        <f t="shared" si="444"/>
        <v>43477.43</v>
      </c>
      <c r="G842" s="313">
        <f t="shared" ref="G842:G846" si="445">F842/E842*100</f>
        <v>97.75166865531574</v>
      </c>
      <c r="H842" s="5"/>
    </row>
    <row r="843" spans="1:8" x14ac:dyDescent="0.25">
      <c r="A843" s="8">
        <v>3</v>
      </c>
      <c r="B843" s="8" t="s">
        <v>2</v>
      </c>
      <c r="C843" s="100">
        <f t="shared" ref="C843:F843" si="446">SUM(C844)</f>
        <v>23795.26</v>
      </c>
      <c r="D843" s="100">
        <f t="shared" si="446"/>
        <v>44477.43</v>
      </c>
      <c r="E843" s="100">
        <f t="shared" si="446"/>
        <v>44477.43</v>
      </c>
      <c r="F843" s="100">
        <f t="shared" si="446"/>
        <v>43477.43</v>
      </c>
      <c r="G843" s="401">
        <f t="shared" si="445"/>
        <v>97.75166865531574</v>
      </c>
      <c r="H843" s="77"/>
    </row>
    <row r="844" spans="1:8" x14ac:dyDescent="0.25">
      <c r="A844" s="50">
        <v>38</v>
      </c>
      <c r="B844" s="50" t="s">
        <v>196</v>
      </c>
      <c r="C844" s="6">
        <f t="shared" ref="C844:F844" si="447">SUM(C845)</f>
        <v>23795.26</v>
      </c>
      <c r="D844" s="6">
        <f t="shared" si="447"/>
        <v>44477.43</v>
      </c>
      <c r="E844" s="6">
        <f t="shared" si="447"/>
        <v>44477.43</v>
      </c>
      <c r="F844" s="6">
        <f t="shared" si="447"/>
        <v>43477.43</v>
      </c>
      <c r="G844" s="403">
        <f t="shared" si="445"/>
        <v>97.75166865531574</v>
      </c>
      <c r="H844" s="5"/>
    </row>
    <row r="845" spans="1:8" x14ac:dyDescent="0.25">
      <c r="A845" s="135">
        <v>381</v>
      </c>
      <c r="B845" s="135" t="s">
        <v>42</v>
      </c>
      <c r="C845" s="136">
        <f t="shared" ref="C845:F845" si="448">SUM(C846)</f>
        <v>23795.26</v>
      </c>
      <c r="D845" s="136">
        <f t="shared" si="448"/>
        <v>44477.43</v>
      </c>
      <c r="E845" s="136">
        <f t="shared" si="448"/>
        <v>44477.43</v>
      </c>
      <c r="F845" s="136">
        <f t="shared" si="448"/>
        <v>43477.43</v>
      </c>
      <c r="G845" s="404">
        <f t="shared" si="445"/>
        <v>97.75166865531574</v>
      </c>
      <c r="H845" s="5"/>
    </row>
    <row r="846" spans="1:8" x14ac:dyDescent="0.25">
      <c r="A846" s="46">
        <v>3811</v>
      </c>
      <c r="B846" s="46" t="s">
        <v>101</v>
      </c>
      <c r="C846" s="10">
        <v>23795.26</v>
      </c>
      <c r="D846" s="10">
        <v>44477.43</v>
      </c>
      <c r="E846" s="10">
        <v>44477.43</v>
      </c>
      <c r="F846" s="10">
        <v>43477.43</v>
      </c>
      <c r="G846" s="402">
        <f t="shared" si="445"/>
        <v>97.75166865531574</v>
      </c>
      <c r="H846" s="5"/>
    </row>
    <row r="847" spans="1:8" x14ac:dyDescent="0.25">
      <c r="A847" s="428"/>
      <c r="B847" s="429"/>
      <c r="C847" s="429"/>
      <c r="D847" s="429"/>
      <c r="E847" s="429"/>
      <c r="F847" s="429"/>
      <c r="G847" s="430"/>
      <c r="H847" s="5"/>
    </row>
    <row r="848" spans="1:8" ht="27.75" customHeight="1" x14ac:dyDescent="0.25">
      <c r="A848" s="323" t="s">
        <v>224</v>
      </c>
      <c r="B848" s="202" t="s">
        <v>375</v>
      </c>
      <c r="C848" s="181">
        <f>SUM(C854,C849)</f>
        <v>37658.620000000003</v>
      </c>
      <c r="D848" s="181">
        <f t="shared" ref="D848:F848" si="449">SUM(D854,D849)</f>
        <v>39370</v>
      </c>
      <c r="E848" s="181">
        <f t="shared" si="449"/>
        <v>39370</v>
      </c>
      <c r="F848" s="181">
        <f t="shared" si="449"/>
        <v>39210</v>
      </c>
      <c r="G848" s="190">
        <f>F848/E848*100</f>
        <v>99.593599187198379</v>
      </c>
      <c r="H848" s="5"/>
    </row>
    <row r="849" spans="1:8" ht="27.75" customHeight="1" x14ac:dyDescent="0.25">
      <c r="A849" s="27" t="s">
        <v>280</v>
      </c>
      <c r="B849" s="185" t="s">
        <v>287</v>
      </c>
      <c r="C849" s="208">
        <f>SUM(C850)</f>
        <v>0</v>
      </c>
      <c r="D849" s="208">
        <f t="shared" ref="D849:F849" si="450">SUM(D850)</f>
        <v>39370</v>
      </c>
      <c r="E849" s="208">
        <f t="shared" si="450"/>
        <v>39370</v>
      </c>
      <c r="F849" s="208">
        <f t="shared" si="450"/>
        <v>39210</v>
      </c>
      <c r="G849" s="313">
        <f t="shared" ref="G849:G853" si="451">F849/E849*100</f>
        <v>99.593599187198379</v>
      </c>
      <c r="H849" s="5"/>
    </row>
    <row r="850" spans="1:8" ht="15" customHeight="1" x14ac:dyDescent="0.25">
      <c r="A850" s="8">
        <v>3</v>
      </c>
      <c r="B850" s="8" t="s">
        <v>2</v>
      </c>
      <c r="C850" s="279">
        <f>SUM(C851)</f>
        <v>0</v>
      </c>
      <c r="D850" s="279">
        <f t="shared" ref="D850:F850" si="452">SUM(D851)</f>
        <v>39370</v>
      </c>
      <c r="E850" s="279">
        <f t="shared" si="452"/>
        <v>39370</v>
      </c>
      <c r="F850" s="279">
        <f t="shared" si="452"/>
        <v>39210</v>
      </c>
      <c r="G850" s="275">
        <f t="shared" si="451"/>
        <v>99.593599187198379</v>
      </c>
      <c r="H850" s="5"/>
    </row>
    <row r="851" spans="1:8" ht="15" customHeight="1" x14ac:dyDescent="0.25">
      <c r="A851" s="50">
        <v>38</v>
      </c>
      <c r="B851" s="50" t="s">
        <v>196</v>
      </c>
      <c r="C851" s="214">
        <f>SUM(C852)</f>
        <v>0</v>
      </c>
      <c r="D851" s="214">
        <f t="shared" ref="D851:F851" si="453">SUM(D852)</f>
        <v>39370</v>
      </c>
      <c r="E851" s="214">
        <f t="shared" si="453"/>
        <v>39370</v>
      </c>
      <c r="F851" s="214">
        <f t="shared" si="453"/>
        <v>39210</v>
      </c>
      <c r="G851" s="276">
        <f t="shared" si="451"/>
        <v>99.593599187198379</v>
      </c>
      <c r="H851" s="5"/>
    </row>
    <row r="852" spans="1:8" ht="15" customHeight="1" x14ac:dyDescent="0.25">
      <c r="A852" s="135">
        <v>381</v>
      </c>
      <c r="B852" s="135" t="s">
        <v>42</v>
      </c>
      <c r="C852" s="346">
        <f>SUM(C853)</f>
        <v>0</v>
      </c>
      <c r="D852" s="346">
        <f t="shared" ref="D852:F852" si="454">SUM(D853)</f>
        <v>39370</v>
      </c>
      <c r="E852" s="346">
        <f t="shared" si="454"/>
        <v>39370</v>
      </c>
      <c r="F852" s="346">
        <f t="shared" si="454"/>
        <v>39210</v>
      </c>
      <c r="G852" s="277">
        <f t="shared" si="451"/>
        <v>99.593599187198379</v>
      </c>
      <c r="H852" s="5"/>
    </row>
    <row r="853" spans="1:8" ht="15" customHeight="1" x14ac:dyDescent="0.25">
      <c r="A853" s="46">
        <v>3811</v>
      </c>
      <c r="B853" s="46" t="s">
        <v>101</v>
      </c>
      <c r="C853" s="280">
        <v>0</v>
      </c>
      <c r="D853" s="280">
        <v>39370</v>
      </c>
      <c r="E853" s="280">
        <v>39370</v>
      </c>
      <c r="F853" s="280">
        <v>39210</v>
      </c>
      <c r="G853" s="274">
        <f t="shared" si="451"/>
        <v>99.593599187198379</v>
      </c>
      <c r="H853" s="5"/>
    </row>
    <row r="854" spans="1:8" ht="23.25" x14ac:dyDescent="0.25">
      <c r="A854" s="27" t="s">
        <v>281</v>
      </c>
      <c r="B854" s="185" t="s">
        <v>286</v>
      </c>
      <c r="C854" s="67">
        <f>SUM(C855)</f>
        <v>37658.620000000003</v>
      </c>
      <c r="D854" s="67">
        <f t="shared" ref="D854:F854" si="455">SUM(D855)</f>
        <v>0</v>
      </c>
      <c r="E854" s="67">
        <f t="shared" si="455"/>
        <v>0</v>
      </c>
      <c r="F854" s="67">
        <f t="shared" si="455"/>
        <v>0</v>
      </c>
      <c r="G854" s="217"/>
      <c r="H854" s="5"/>
    </row>
    <row r="855" spans="1:8" x14ac:dyDescent="0.25">
      <c r="A855" s="8">
        <v>3</v>
      </c>
      <c r="B855" s="8" t="s">
        <v>2</v>
      </c>
      <c r="C855" s="100">
        <f t="shared" ref="C855:F855" si="456">SUM(C856)</f>
        <v>37658.620000000003</v>
      </c>
      <c r="D855" s="100">
        <f t="shared" si="456"/>
        <v>0</v>
      </c>
      <c r="E855" s="100">
        <f t="shared" si="456"/>
        <v>0</v>
      </c>
      <c r="F855" s="100">
        <f t="shared" si="456"/>
        <v>0</v>
      </c>
      <c r="G855" s="281"/>
      <c r="H855" s="77"/>
    </row>
    <row r="856" spans="1:8" x14ac:dyDescent="0.25">
      <c r="A856" s="50">
        <v>38</v>
      </c>
      <c r="B856" s="50" t="s">
        <v>196</v>
      </c>
      <c r="C856" s="93">
        <f t="shared" ref="C856:F856" si="457">SUM(C857)</f>
        <v>37658.620000000003</v>
      </c>
      <c r="D856" s="93">
        <f t="shared" si="457"/>
        <v>0</v>
      </c>
      <c r="E856" s="93">
        <f t="shared" si="457"/>
        <v>0</v>
      </c>
      <c r="F856" s="93">
        <f t="shared" si="457"/>
        <v>0</v>
      </c>
      <c r="G856" s="215"/>
      <c r="H856" s="5"/>
    </row>
    <row r="857" spans="1:8" x14ac:dyDescent="0.25">
      <c r="A857" s="135">
        <v>381</v>
      </c>
      <c r="B857" s="135" t="s">
        <v>42</v>
      </c>
      <c r="C857" s="136">
        <f t="shared" ref="C857:F857" si="458">SUM(C858)</f>
        <v>37658.620000000003</v>
      </c>
      <c r="D857" s="136">
        <f t="shared" si="458"/>
        <v>0</v>
      </c>
      <c r="E857" s="136">
        <f t="shared" si="458"/>
        <v>0</v>
      </c>
      <c r="F857" s="136">
        <f t="shared" si="458"/>
        <v>0</v>
      </c>
      <c r="G857" s="377"/>
      <c r="H857" s="5"/>
    </row>
    <row r="858" spans="1:8" x14ac:dyDescent="0.25">
      <c r="A858" s="46">
        <v>3811</v>
      </c>
      <c r="B858" s="46" t="s">
        <v>101</v>
      </c>
      <c r="C858" s="10">
        <v>37658.620000000003</v>
      </c>
      <c r="D858" s="10">
        <v>0</v>
      </c>
      <c r="E858" s="10">
        <v>0</v>
      </c>
      <c r="F858" s="10">
        <v>0</v>
      </c>
      <c r="G858" s="217"/>
      <c r="H858" s="5"/>
    </row>
    <row r="859" spans="1:8" x14ac:dyDescent="0.25">
      <c r="A859" s="428"/>
      <c r="B859" s="429"/>
      <c r="C859" s="429"/>
      <c r="D859" s="429"/>
      <c r="E859" s="429"/>
      <c r="F859" s="429"/>
      <c r="G859" s="430"/>
      <c r="H859" s="5"/>
    </row>
    <row r="860" spans="1:8" ht="23.25" customHeight="1" x14ac:dyDescent="0.25">
      <c r="A860" s="323" t="s">
        <v>225</v>
      </c>
      <c r="B860" s="202" t="s">
        <v>376</v>
      </c>
      <c r="C860" s="181">
        <f>C861</f>
        <v>19689.52</v>
      </c>
      <c r="D860" s="181">
        <f t="shared" ref="D860:F860" si="459">D861</f>
        <v>14953.61</v>
      </c>
      <c r="E860" s="181">
        <f t="shared" si="459"/>
        <v>14953.61</v>
      </c>
      <c r="F860" s="181">
        <f t="shared" si="459"/>
        <v>15453.61</v>
      </c>
      <c r="G860" s="397">
        <f>F860/E860*100</f>
        <v>103.34367420308541</v>
      </c>
      <c r="H860" s="5"/>
    </row>
    <row r="861" spans="1:8" ht="23.25" x14ac:dyDescent="0.25">
      <c r="A861" s="75" t="s">
        <v>280</v>
      </c>
      <c r="B861" s="186" t="s">
        <v>287</v>
      </c>
      <c r="C861" s="189">
        <f t="shared" ref="C861:F861" si="460">SUM(C862)</f>
        <v>19689.52</v>
      </c>
      <c r="D861" s="189">
        <f t="shared" si="460"/>
        <v>14953.61</v>
      </c>
      <c r="E861" s="189">
        <f t="shared" si="460"/>
        <v>14953.61</v>
      </c>
      <c r="F861" s="189">
        <f t="shared" si="460"/>
        <v>15453.61</v>
      </c>
      <c r="G861" s="313">
        <f t="shared" ref="G861:G865" si="461">F861/E861*100</f>
        <v>103.34367420308541</v>
      </c>
      <c r="H861" s="5"/>
    </row>
    <row r="862" spans="1:8" x14ac:dyDescent="0.25">
      <c r="A862" s="8">
        <v>3</v>
      </c>
      <c r="B862" s="8" t="s">
        <v>2</v>
      </c>
      <c r="C862" s="100">
        <f t="shared" ref="C862:F862" si="462">SUM(C863)</f>
        <v>19689.52</v>
      </c>
      <c r="D862" s="100">
        <f t="shared" si="462"/>
        <v>14953.61</v>
      </c>
      <c r="E862" s="100">
        <f t="shared" si="462"/>
        <v>14953.61</v>
      </c>
      <c r="F862" s="100">
        <f t="shared" si="462"/>
        <v>15453.61</v>
      </c>
      <c r="G862" s="275">
        <f t="shared" si="461"/>
        <v>103.34367420308541</v>
      </c>
      <c r="H862" s="77"/>
    </row>
    <row r="863" spans="1:8" x14ac:dyDescent="0.25">
      <c r="A863" s="50">
        <v>38</v>
      </c>
      <c r="B863" s="50" t="s">
        <v>196</v>
      </c>
      <c r="C863" s="93">
        <f t="shared" ref="C863:F864" si="463">SUM(C864)</f>
        <v>19689.52</v>
      </c>
      <c r="D863" s="93">
        <f t="shared" si="463"/>
        <v>14953.61</v>
      </c>
      <c r="E863" s="93">
        <f t="shared" si="463"/>
        <v>14953.61</v>
      </c>
      <c r="F863" s="93">
        <f t="shared" si="463"/>
        <v>15453.61</v>
      </c>
      <c r="G863" s="276">
        <f t="shared" si="461"/>
        <v>103.34367420308541</v>
      </c>
      <c r="H863" s="5"/>
    </row>
    <row r="864" spans="1:8" x14ac:dyDescent="0.25">
      <c r="A864" s="135">
        <v>381</v>
      </c>
      <c r="B864" s="135" t="s">
        <v>42</v>
      </c>
      <c r="C864" s="136">
        <f t="shared" si="463"/>
        <v>19689.52</v>
      </c>
      <c r="D864" s="136">
        <f t="shared" si="463"/>
        <v>14953.61</v>
      </c>
      <c r="E864" s="136">
        <f t="shared" si="463"/>
        <v>14953.61</v>
      </c>
      <c r="F864" s="136">
        <f t="shared" si="463"/>
        <v>15453.61</v>
      </c>
      <c r="G864" s="283">
        <f t="shared" si="461"/>
        <v>103.34367420308541</v>
      </c>
      <c r="H864" s="5"/>
    </row>
    <row r="865" spans="1:8" x14ac:dyDescent="0.25">
      <c r="A865" s="46">
        <v>3811</v>
      </c>
      <c r="B865" s="46" t="s">
        <v>101</v>
      </c>
      <c r="C865" s="10">
        <v>19689.52</v>
      </c>
      <c r="D865" s="10">
        <v>14953.61</v>
      </c>
      <c r="E865" s="10">
        <v>14953.61</v>
      </c>
      <c r="F865" s="10">
        <v>15453.61</v>
      </c>
      <c r="G865" s="274">
        <f t="shared" si="461"/>
        <v>103.34367420308541</v>
      </c>
      <c r="H865" s="5"/>
    </row>
    <row r="866" spans="1:8" x14ac:dyDescent="0.25">
      <c r="A866" s="428"/>
      <c r="B866" s="429"/>
      <c r="C866" s="429"/>
      <c r="D866" s="429"/>
      <c r="E866" s="429"/>
      <c r="F866" s="429"/>
      <c r="G866" s="430"/>
      <c r="H866" s="5"/>
    </row>
    <row r="867" spans="1:8" ht="25.5" customHeight="1" x14ac:dyDescent="0.25">
      <c r="A867" s="324" t="s">
        <v>226</v>
      </c>
      <c r="B867" s="195" t="s">
        <v>377</v>
      </c>
      <c r="C867" s="197">
        <f>SUM(C873,C868)</f>
        <v>3906.56</v>
      </c>
      <c r="D867" s="197">
        <f t="shared" ref="D867:F867" si="464">SUM(D873,D868)</f>
        <v>2950</v>
      </c>
      <c r="E867" s="197">
        <f t="shared" si="464"/>
        <v>2950</v>
      </c>
      <c r="F867" s="197">
        <f t="shared" si="464"/>
        <v>2903.27</v>
      </c>
      <c r="G867" s="287">
        <f>F867/E867*100</f>
        <v>98.415932203389829</v>
      </c>
      <c r="H867" s="5"/>
    </row>
    <row r="868" spans="1:8" ht="25.5" customHeight="1" x14ac:dyDescent="0.25">
      <c r="A868" s="27" t="s">
        <v>280</v>
      </c>
      <c r="B868" s="185" t="s">
        <v>287</v>
      </c>
      <c r="C868" s="347">
        <f>SUM(C869)</f>
        <v>0</v>
      </c>
      <c r="D868" s="347">
        <f t="shared" ref="D868:F868" si="465">SUM(D869)</f>
        <v>2950</v>
      </c>
      <c r="E868" s="347">
        <f t="shared" si="465"/>
        <v>2950</v>
      </c>
      <c r="F868" s="347">
        <f t="shared" si="465"/>
        <v>2903.27</v>
      </c>
      <c r="G868" s="391">
        <f t="shared" ref="G868:G872" si="466">F868/E868*100</f>
        <v>98.415932203389829</v>
      </c>
      <c r="H868" s="5"/>
    </row>
    <row r="869" spans="1:8" ht="15" customHeight="1" x14ac:dyDescent="0.25">
      <c r="A869" s="8">
        <v>3</v>
      </c>
      <c r="B869" s="8" t="s">
        <v>2</v>
      </c>
      <c r="C869" s="348">
        <f>SUM(C870)</f>
        <v>0</v>
      </c>
      <c r="D869" s="348">
        <f t="shared" ref="D869:F869" si="467">SUM(D870)</f>
        <v>2950</v>
      </c>
      <c r="E869" s="348">
        <f t="shared" si="467"/>
        <v>2950</v>
      </c>
      <c r="F869" s="348">
        <f t="shared" si="467"/>
        <v>2903.27</v>
      </c>
      <c r="G869" s="390">
        <f t="shared" si="466"/>
        <v>98.415932203389829</v>
      </c>
      <c r="H869" s="5"/>
    </row>
    <row r="870" spans="1:8" ht="15" customHeight="1" x14ac:dyDescent="0.25">
      <c r="A870" s="50">
        <v>35</v>
      </c>
      <c r="B870" s="50" t="s">
        <v>194</v>
      </c>
      <c r="C870" s="349">
        <f>SUM(C871)</f>
        <v>0</v>
      </c>
      <c r="D870" s="349">
        <f t="shared" ref="D870:F870" si="468">SUM(D871)</f>
        <v>2950</v>
      </c>
      <c r="E870" s="349">
        <f t="shared" si="468"/>
        <v>2950</v>
      </c>
      <c r="F870" s="349">
        <f t="shared" si="468"/>
        <v>2903.27</v>
      </c>
      <c r="G870" s="292">
        <f t="shared" si="466"/>
        <v>98.415932203389829</v>
      </c>
      <c r="H870" s="5"/>
    </row>
    <row r="871" spans="1:8" ht="15" customHeight="1" x14ac:dyDescent="0.25">
      <c r="A871" s="135">
        <v>352</v>
      </c>
      <c r="B871" s="207" t="s">
        <v>92</v>
      </c>
      <c r="C871" s="350">
        <f>SUM(C872)</f>
        <v>0</v>
      </c>
      <c r="D871" s="350">
        <f t="shared" ref="D871:F871" si="469">SUM(D872)</f>
        <v>2950</v>
      </c>
      <c r="E871" s="350">
        <f t="shared" si="469"/>
        <v>2950</v>
      </c>
      <c r="F871" s="350">
        <f t="shared" si="469"/>
        <v>2903.27</v>
      </c>
      <c r="G871" s="293">
        <f t="shared" si="466"/>
        <v>98.415932203389829</v>
      </c>
      <c r="H871" s="5"/>
    </row>
    <row r="872" spans="1:8" ht="15" customHeight="1" x14ac:dyDescent="0.25">
      <c r="A872" s="46">
        <v>3522</v>
      </c>
      <c r="B872" s="49" t="s">
        <v>256</v>
      </c>
      <c r="C872" s="351">
        <v>0</v>
      </c>
      <c r="D872" s="351">
        <v>2950</v>
      </c>
      <c r="E872" s="351">
        <v>2950</v>
      </c>
      <c r="F872" s="351">
        <v>2903.27</v>
      </c>
      <c r="G872" s="291">
        <f t="shared" si="466"/>
        <v>98.415932203389829</v>
      </c>
      <c r="H872" s="5"/>
    </row>
    <row r="873" spans="1:8" ht="23.25" x14ac:dyDescent="0.25">
      <c r="A873" s="27" t="s">
        <v>281</v>
      </c>
      <c r="B873" s="185" t="s">
        <v>286</v>
      </c>
      <c r="C873" s="76">
        <f t="shared" ref="C873:F873" si="470">SUM(C874)</f>
        <v>3906.56</v>
      </c>
      <c r="D873" s="76">
        <f t="shared" si="470"/>
        <v>0</v>
      </c>
      <c r="E873" s="76">
        <f t="shared" si="470"/>
        <v>0</v>
      </c>
      <c r="F873" s="76">
        <f t="shared" si="470"/>
        <v>0</v>
      </c>
      <c r="G873" s="392"/>
      <c r="H873" s="5"/>
    </row>
    <row r="874" spans="1:8" x14ac:dyDescent="0.25">
      <c r="A874" s="78">
        <v>3</v>
      </c>
      <c r="B874" s="78" t="s">
        <v>2</v>
      </c>
      <c r="C874" s="138">
        <f t="shared" ref="C874:F874" si="471">SUM(C875)</f>
        <v>3906.56</v>
      </c>
      <c r="D874" s="138">
        <f t="shared" si="471"/>
        <v>0</v>
      </c>
      <c r="E874" s="138">
        <f t="shared" si="471"/>
        <v>0</v>
      </c>
      <c r="F874" s="138">
        <f t="shared" si="471"/>
        <v>0</v>
      </c>
      <c r="G874" s="289"/>
      <c r="H874" s="77"/>
    </row>
    <row r="875" spans="1:8" x14ac:dyDescent="0.25">
      <c r="A875" s="50">
        <v>35</v>
      </c>
      <c r="B875" s="50" t="s">
        <v>194</v>
      </c>
      <c r="C875" s="93">
        <f t="shared" ref="C875:F875" si="472">SUM(C876)</f>
        <v>3906.56</v>
      </c>
      <c r="D875" s="93">
        <f t="shared" si="472"/>
        <v>0</v>
      </c>
      <c r="E875" s="93">
        <f t="shared" si="472"/>
        <v>0</v>
      </c>
      <c r="F875" s="93">
        <f t="shared" si="472"/>
        <v>0</v>
      </c>
      <c r="G875" s="393"/>
      <c r="H875" s="5"/>
    </row>
    <row r="876" spans="1:8" ht="24" customHeight="1" x14ac:dyDescent="0.25">
      <c r="A876" s="135">
        <v>352</v>
      </c>
      <c r="B876" s="207" t="s">
        <v>92</v>
      </c>
      <c r="C876" s="136">
        <f t="shared" ref="C876:F876" si="473">SUM(C877)</f>
        <v>3906.56</v>
      </c>
      <c r="D876" s="136">
        <f t="shared" si="473"/>
        <v>0</v>
      </c>
      <c r="E876" s="136">
        <f t="shared" si="473"/>
        <v>0</v>
      </c>
      <c r="F876" s="136">
        <f t="shared" si="473"/>
        <v>0</v>
      </c>
      <c r="G876" s="394"/>
      <c r="H876" s="5"/>
    </row>
    <row r="877" spans="1:8" x14ac:dyDescent="0.25">
      <c r="A877" s="46">
        <v>3522</v>
      </c>
      <c r="B877" s="49" t="s">
        <v>256</v>
      </c>
      <c r="C877" s="10">
        <v>3906.56</v>
      </c>
      <c r="D877" s="10">
        <v>0</v>
      </c>
      <c r="E877" s="10">
        <v>0</v>
      </c>
      <c r="F877" s="10">
        <v>0</v>
      </c>
      <c r="G877" s="392"/>
      <c r="H877" s="5"/>
    </row>
    <row r="878" spans="1:8" x14ac:dyDescent="0.25">
      <c r="A878" s="428"/>
      <c r="B878" s="429"/>
      <c r="C878" s="429"/>
      <c r="D878" s="429"/>
      <c r="E878" s="429"/>
      <c r="F878" s="429"/>
      <c r="G878" s="430"/>
      <c r="H878" s="5"/>
    </row>
    <row r="879" spans="1:8" ht="22.5" x14ac:dyDescent="0.25">
      <c r="A879" s="323" t="s">
        <v>227</v>
      </c>
      <c r="B879" s="203" t="s">
        <v>378</v>
      </c>
      <c r="C879" s="181">
        <f t="shared" ref="C879:F879" si="474">SUM(C888,C893,C880)</f>
        <v>55188.99</v>
      </c>
      <c r="D879" s="181">
        <f t="shared" si="474"/>
        <v>54238.02</v>
      </c>
      <c r="E879" s="181">
        <f t="shared" si="474"/>
        <v>54238.02</v>
      </c>
      <c r="F879" s="181">
        <f t="shared" si="474"/>
        <v>54468.36</v>
      </c>
      <c r="G879" s="397">
        <f>F879/E879*100</f>
        <v>100.42468364442507</v>
      </c>
      <c r="H879" s="5"/>
    </row>
    <row r="880" spans="1:8" ht="23.25" x14ac:dyDescent="0.25">
      <c r="A880" s="75" t="s">
        <v>280</v>
      </c>
      <c r="B880" s="186" t="s">
        <v>287</v>
      </c>
      <c r="C880" s="189">
        <f t="shared" ref="C880:F880" si="475">SUM(C881)</f>
        <v>120</v>
      </c>
      <c r="D880" s="189">
        <f t="shared" si="475"/>
        <v>54238.02</v>
      </c>
      <c r="E880" s="189">
        <f t="shared" si="475"/>
        <v>54238.02</v>
      </c>
      <c r="F880" s="189">
        <f t="shared" si="475"/>
        <v>54468.36</v>
      </c>
      <c r="G880" s="313">
        <f t="shared" ref="G880:G887" si="476">F880/E880*100</f>
        <v>100.42468364442507</v>
      </c>
      <c r="H880" s="5"/>
    </row>
    <row r="881" spans="1:8" x14ac:dyDescent="0.25">
      <c r="A881" s="8">
        <v>3</v>
      </c>
      <c r="B881" s="8" t="s">
        <v>2</v>
      </c>
      <c r="C881" s="100">
        <f>SUM(C882,C885)</f>
        <v>120</v>
      </c>
      <c r="D881" s="100">
        <f t="shared" ref="D881:F881" si="477">SUM(D882,D885)</f>
        <v>54238.02</v>
      </c>
      <c r="E881" s="100">
        <f t="shared" si="477"/>
        <v>54238.02</v>
      </c>
      <c r="F881" s="100">
        <f t="shared" si="477"/>
        <v>54468.36</v>
      </c>
      <c r="G881" s="275">
        <f t="shared" si="476"/>
        <v>100.42468364442507</v>
      </c>
      <c r="H881" s="5"/>
    </row>
    <row r="882" spans="1:8" x14ac:dyDescent="0.25">
      <c r="A882" s="50">
        <v>32</v>
      </c>
      <c r="B882" s="50" t="s">
        <v>192</v>
      </c>
      <c r="C882" s="93">
        <f t="shared" ref="C882:F882" si="478">SUM(C883)</f>
        <v>120</v>
      </c>
      <c r="D882" s="93">
        <f t="shared" si="478"/>
        <v>0</v>
      </c>
      <c r="E882" s="93">
        <f t="shared" si="478"/>
        <v>0</v>
      </c>
      <c r="F882" s="93">
        <f t="shared" si="478"/>
        <v>0</v>
      </c>
      <c r="G882" s="276"/>
      <c r="H882" s="5"/>
    </row>
    <row r="883" spans="1:8" x14ac:dyDescent="0.25">
      <c r="A883" s="135">
        <v>323</v>
      </c>
      <c r="B883" s="135" t="s">
        <v>69</v>
      </c>
      <c r="C883" s="136">
        <f t="shared" ref="C883:F883" si="479">SUM(C884)</f>
        <v>120</v>
      </c>
      <c r="D883" s="136">
        <f t="shared" si="479"/>
        <v>0</v>
      </c>
      <c r="E883" s="136">
        <f t="shared" si="479"/>
        <v>0</v>
      </c>
      <c r="F883" s="136">
        <f t="shared" si="479"/>
        <v>0</v>
      </c>
      <c r="G883" s="277"/>
      <c r="H883" s="5"/>
    </row>
    <row r="884" spans="1:8" x14ac:dyDescent="0.25">
      <c r="A884" s="46">
        <v>3231</v>
      </c>
      <c r="B884" s="46" t="s">
        <v>70</v>
      </c>
      <c r="C884" s="10">
        <v>120</v>
      </c>
      <c r="D884" s="10">
        <v>0</v>
      </c>
      <c r="E884" s="10">
        <v>0</v>
      </c>
      <c r="F884" s="10">
        <v>0</v>
      </c>
      <c r="G884" s="313"/>
      <c r="H884" s="5"/>
    </row>
    <row r="885" spans="1:8" x14ac:dyDescent="0.25">
      <c r="A885" s="50">
        <v>38</v>
      </c>
      <c r="B885" s="50" t="s">
        <v>196</v>
      </c>
      <c r="C885" s="93">
        <f>SUM(C886)</f>
        <v>0</v>
      </c>
      <c r="D885" s="93">
        <f t="shared" ref="D885:F885" si="480">SUM(D886)</f>
        <v>54238.02</v>
      </c>
      <c r="E885" s="93">
        <f t="shared" si="480"/>
        <v>54238.02</v>
      </c>
      <c r="F885" s="93">
        <f t="shared" si="480"/>
        <v>54468.36</v>
      </c>
      <c r="G885" s="276">
        <f t="shared" si="476"/>
        <v>100.42468364442507</v>
      </c>
      <c r="H885" s="5"/>
    </row>
    <row r="886" spans="1:8" x14ac:dyDescent="0.25">
      <c r="A886" s="135">
        <v>381</v>
      </c>
      <c r="B886" s="135" t="s">
        <v>42</v>
      </c>
      <c r="C886" s="136">
        <f>SUM(C887)</f>
        <v>0</v>
      </c>
      <c r="D886" s="136">
        <f t="shared" ref="D886:F886" si="481">SUM(D887)</f>
        <v>54238.02</v>
      </c>
      <c r="E886" s="136">
        <f t="shared" si="481"/>
        <v>54238.02</v>
      </c>
      <c r="F886" s="136">
        <f t="shared" si="481"/>
        <v>54468.36</v>
      </c>
      <c r="G886" s="283">
        <f t="shared" si="476"/>
        <v>100.42468364442507</v>
      </c>
      <c r="H886" s="5"/>
    </row>
    <row r="887" spans="1:8" x14ac:dyDescent="0.25">
      <c r="A887" s="46">
        <v>3811</v>
      </c>
      <c r="B887" s="46" t="s">
        <v>101</v>
      </c>
      <c r="C887" s="10">
        <v>0</v>
      </c>
      <c r="D887" s="10">
        <v>54238.02</v>
      </c>
      <c r="E887" s="10">
        <v>54238.02</v>
      </c>
      <c r="F887" s="10">
        <v>54468.36</v>
      </c>
      <c r="G887" s="274">
        <f t="shared" si="476"/>
        <v>100.42468364442507</v>
      </c>
      <c r="H887" s="5"/>
    </row>
    <row r="888" spans="1:8" ht="23.25" x14ac:dyDescent="0.25">
      <c r="A888" s="27" t="s">
        <v>281</v>
      </c>
      <c r="B888" s="185" t="s">
        <v>286</v>
      </c>
      <c r="C888" s="76">
        <f t="shared" ref="C888:F888" si="482">SUM(C889)</f>
        <v>45778.38</v>
      </c>
      <c r="D888" s="76">
        <f t="shared" si="482"/>
        <v>0</v>
      </c>
      <c r="E888" s="76">
        <f t="shared" si="482"/>
        <v>0</v>
      </c>
      <c r="F888" s="76">
        <f t="shared" si="482"/>
        <v>0</v>
      </c>
      <c r="G888" s="313"/>
      <c r="H888" s="5"/>
    </row>
    <row r="889" spans="1:8" x14ac:dyDescent="0.25">
      <c r="A889" s="8">
        <v>3</v>
      </c>
      <c r="B889" s="8" t="s">
        <v>2</v>
      </c>
      <c r="C889" s="100">
        <f t="shared" ref="C889:F889" si="483">SUM(C890)</f>
        <v>45778.38</v>
      </c>
      <c r="D889" s="100">
        <f t="shared" si="483"/>
        <v>0</v>
      </c>
      <c r="E889" s="100">
        <f t="shared" si="483"/>
        <v>0</v>
      </c>
      <c r="F889" s="100">
        <f t="shared" si="483"/>
        <v>0</v>
      </c>
      <c r="G889" s="275"/>
      <c r="H889" s="61" t="s">
        <v>5</v>
      </c>
    </row>
    <row r="890" spans="1:8" x14ac:dyDescent="0.25">
      <c r="A890" s="50">
        <v>38</v>
      </c>
      <c r="B890" s="50" t="s">
        <v>196</v>
      </c>
      <c r="C890" s="93">
        <f t="shared" ref="C890:F890" si="484">SUM(C891)</f>
        <v>45778.38</v>
      </c>
      <c r="D890" s="93">
        <f t="shared" si="484"/>
        <v>0</v>
      </c>
      <c r="E890" s="93">
        <f t="shared" si="484"/>
        <v>0</v>
      </c>
      <c r="F890" s="93">
        <f t="shared" si="484"/>
        <v>0</v>
      </c>
      <c r="G890" s="276"/>
      <c r="H890" s="5"/>
    </row>
    <row r="891" spans="1:8" x14ac:dyDescent="0.25">
      <c r="A891" s="135">
        <v>381</v>
      </c>
      <c r="B891" s="135" t="s">
        <v>42</v>
      </c>
      <c r="C891" s="136">
        <f t="shared" ref="C891:F891" si="485">SUM(C892)</f>
        <v>45778.38</v>
      </c>
      <c r="D891" s="136">
        <f t="shared" si="485"/>
        <v>0</v>
      </c>
      <c r="E891" s="136">
        <f t="shared" si="485"/>
        <v>0</v>
      </c>
      <c r="F891" s="136">
        <f t="shared" si="485"/>
        <v>0</v>
      </c>
      <c r="G891" s="277"/>
      <c r="H891" s="5"/>
    </row>
    <row r="892" spans="1:8" x14ac:dyDescent="0.25">
      <c r="A892" s="46">
        <v>3811</v>
      </c>
      <c r="B892" s="46" t="s">
        <v>101</v>
      </c>
      <c r="C892" s="10">
        <v>45778.38</v>
      </c>
      <c r="D892" s="10">
        <v>0</v>
      </c>
      <c r="E892" s="10">
        <v>0</v>
      </c>
      <c r="F892" s="10">
        <v>0</v>
      </c>
      <c r="G892" s="313"/>
      <c r="H892" s="5"/>
    </row>
    <row r="893" spans="1:8" ht="23.25" x14ac:dyDescent="0.25">
      <c r="A893" s="27" t="s">
        <v>288</v>
      </c>
      <c r="B893" s="185" t="s">
        <v>289</v>
      </c>
      <c r="C893" s="67">
        <f t="shared" ref="C893:F893" si="486">SUM(C894)</f>
        <v>9290.61</v>
      </c>
      <c r="D893" s="67">
        <f t="shared" si="486"/>
        <v>0</v>
      </c>
      <c r="E893" s="67">
        <f t="shared" si="486"/>
        <v>0</v>
      </c>
      <c r="F893" s="67">
        <f t="shared" si="486"/>
        <v>0</v>
      </c>
      <c r="G893" s="313"/>
      <c r="H893" s="5"/>
    </row>
    <row r="894" spans="1:8" x14ac:dyDescent="0.25">
      <c r="A894" s="8">
        <v>4</v>
      </c>
      <c r="B894" s="8" t="s">
        <v>197</v>
      </c>
      <c r="C894" s="100">
        <f t="shared" ref="C894:F894" si="487">SUM(C895)</f>
        <v>9290.61</v>
      </c>
      <c r="D894" s="100">
        <f t="shared" si="487"/>
        <v>0</v>
      </c>
      <c r="E894" s="100">
        <f t="shared" si="487"/>
        <v>0</v>
      </c>
      <c r="F894" s="100">
        <f t="shared" si="487"/>
        <v>0</v>
      </c>
      <c r="G894" s="281"/>
      <c r="H894" s="5"/>
    </row>
    <row r="895" spans="1:8" ht="18" x14ac:dyDescent="0.25">
      <c r="A895" s="50">
        <v>42</v>
      </c>
      <c r="B895" s="192" t="s">
        <v>201</v>
      </c>
      <c r="C895" s="93">
        <f t="shared" ref="C895:F895" si="488">SUM(C896)</f>
        <v>9290.61</v>
      </c>
      <c r="D895" s="93">
        <f t="shared" si="488"/>
        <v>0</v>
      </c>
      <c r="E895" s="93">
        <f t="shared" si="488"/>
        <v>0</v>
      </c>
      <c r="F895" s="93">
        <f t="shared" si="488"/>
        <v>0</v>
      </c>
      <c r="G895" s="215"/>
      <c r="H895" s="5"/>
    </row>
    <row r="896" spans="1:8" x14ac:dyDescent="0.25">
      <c r="A896" s="135">
        <v>421</v>
      </c>
      <c r="B896" s="139" t="s">
        <v>309</v>
      </c>
      <c r="C896" s="136">
        <f t="shared" ref="C896:F896" si="489">SUM(C897)</f>
        <v>9290.61</v>
      </c>
      <c r="D896" s="136">
        <f t="shared" si="489"/>
        <v>0</v>
      </c>
      <c r="E896" s="136">
        <f t="shared" si="489"/>
        <v>0</v>
      </c>
      <c r="F896" s="136">
        <f t="shared" si="489"/>
        <v>0</v>
      </c>
      <c r="G896" s="377"/>
      <c r="H896" s="5"/>
    </row>
    <row r="897" spans="1:8" x14ac:dyDescent="0.25">
      <c r="A897" s="46">
        <v>4212</v>
      </c>
      <c r="B897" s="52" t="s">
        <v>104</v>
      </c>
      <c r="C897" s="10">
        <v>9290.61</v>
      </c>
      <c r="D897" s="10">
        <v>0</v>
      </c>
      <c r="E897" s="10">
        <v>0</v>
      </c>
      <c r="F897" s="10">
        <v>0</v>
      </c>
      <c r="G897" s="217"/>
      <c r="H897" s="5"/>
    </row>
    <row r="898" spans="1:8" x14ac:dyDescent="0.25">
      <c r="A898" s="428"/>
      <c r="B898" s="429"/>
      <c r="C898" s="429"/>
      <c r="D898" s="429"/>
      <c r="E898" s="429"/>
      <c r="F898" s="429"/>
      <c r="G898" s="430"/>
      <c r="H898" s="5"/>
    </row>
    <row r="899" spans="1:8" ht="26.25" customHeight="1" x14ac:dyDescent="0.25">
      <c r="A899" s="323" t="s">
        <v>228</v>
      </c>
      <c r="B899" s="202" t="s">
        <v>379</v>
      </c>
      <c r="C899" s="181">
        <f>SUM(C905,C900)</f>
        <v>2800</v>
      </c>
      <c r="D899" s="181">
        <f t="shared" ref="D899:F899" si="490">SUM(D905,D900)</f>
        <v>3320</v>
      </c>
      <c r="E899" s="181">
        <f t="shared" si="490"/>
        <v>3320</v>
      </c>
      <c r="F899" s="181">
        <f t="shared" si="490"/>
        <v>3320</v>
      </c>
      <c r="G899" s="190">
        <f>F899/E899*100</f>
        <v>100</v>
      </c>
      <c r="H899" s="5"/>
    </row>
    <row r="900" spans="1:8" ht="26.25" customHeight="1" x14ac:dyDescent="0.25">
      <c r="A900" s="75" t="s">
        <v>280</v>
      </c>
      <c r="B900" s="186" t="s">
        <v>287</v>
      </c>
      <c r="C900" s="208">
        <f>SUM(C901)</f>
        <v>0</v>
      </c>
      <c r="D900" s="208">
        <f t="shared" ref="D900:F900" si="491">SUM(D901)</f>
        <v>3320</v>
      </c>
      <c r="E900" s="208">
        <f t="shared" si="491"/>
        <v>3320</v>
      </c>
      <c r="F900" s="208">
        <f t="shared" si="491"/>
        <v>3320</v>
      </c>
      <c r="G900" s="313">
        <f t="shared" ref="G900:G904" si="492">F900/E900*100</f>
        <v>100</v>
      </c>
      <c r="H900" s="5"/>
    </row>
    <row r="901" spans="1:8" ht="15" customHeight="1" x14ac:dyDescent="0.25">
      <c r="A901" s="8">
        <v>3</v>
      </c>
      <c r="B901" s="8" t="s">
        <v>2</v>
      </c>
      <c r="C901" s="279">
        <f>SUM(C902)</f>
        <v>0</v>
      </c>
      <c r="D901" s="279">
        <f t="shared" ref="D901:F901" si="493">SUM(D902)</f>
        <v>3320</v>
      </c>
      <c r="E901" s="279">
        <f t="shared" si="493"/>
        <v>3320</v>
      </c>
      <c r="F901" s="279">
        <f t="shared" si="493"/>
        <v>3320</v>
      </c>
      <c r="G901" s="275">
        <f t="shared" si="492"/>
        <v>100</v>
      </c>
      <c r="H901" s="5"/>
    </row>
    <row r="902" spans="1:8" ht="15" customHeight="1" x14ac:dyDescent="0.25">
      <c r="A902" s="50">
        <v>38</v>
      </c>
      <c r="B902" s="50" t="s">
        <v>196</v>
      </c>
      <c r="C902" s="214">
        <f>SUM(C903)</f>
        <v>0</v>
      </c>
      <c r="D902" s="214">
        <f t="shared" ref="D902:F902" si="494">SUM(D903)</f>
        <v>3320</v>
      </c>
      <c r="E902" s="214">
        <f t="shared" si="494"/>
        <v>3320</v>
      </c>
      <c r="F902" s="214">
        <f t="shared" si="494"/>
        <v>3320</v>
      </c>
      <c r="G902" s="276">
        <f t="shared" si="492"/>
        <v>100</v>
      </c>
      <c r="H902" s="5"/>
    </row>
    <row r="903" spans="1:8" ht="15" customHeight="1" x14ac:dyDescent="0.25">
      <c r="A903" s="135">
        <v>381</v>
      </c>
      <c r="B903" s="135" t="s">
        <v>42</v>
      </c>
      <c r="C903" s="346">
        <f>SUM(C904)</f>
        <v>0</v>
      </c>
      <c r="D903" s="346">
        <f t="shared" ref="D903:F903" si="495">SUM(D904)</f>
        <v>3320</v>
      </c>
      <c r="E903" s="346">
        <f t="shared" si="495"/>
        <v>3320</v>
      </c>
      <c r="F903" s="346">
        <f t="shared" si="495"/>
        <v>3320</v>
      </c>
      <c r="G903" s="277">
        <f t="shared" si="492"/>
        <v>100</v>
      </c>
      <c r="H903" s="5"/>
    </row>
    <row r="904" spans="1:8" ht="15" customHeight="1" x14ac:dyDescent="0.25">
      <c r="A904" s="46">
        <v>3811</v>
      </c>
      <c r="B904" s="46" t="s">
        <v>101</v>
      </c>
      <c r="C904" s="280">
        <v>0</v>
      </c>
      <c r="D904" s="280">
        <v>3320</v>
      </c>
      <c r="E904" s="280">
        <v>3320</v>
      </c>
      <c r="F904" s="280">
        <v>3320</v>
      </c>
      <c r="G904" s="274">
        <f t="shared" si="492"/>
        <v>100</v>
      </c>
      <c r="H904" s="5"/>
    </row>
    <row r="905" spans="1:8" ht="23.25" x14ac:dyDescent="0.25">
      <c r="A905" s="27" t="s">
        <v>281</v>
      </c>
      <c r="B905" s="185" t="s">
        <v>286</v>
      </c>
      <c r="C905" s="189">
        <f t="shared" ref="C905:F906" si="496">SUM(C906)</f>
        <v>2800</v>
      </c>
      <c r="D905" s="189">
        <f t="shared" si="496"/>
        <v>0</v>
      </c>
      <c r="E905" s="189">
        <f t="shared" si="496"/>
        <v>0</v>
      </c>
      <c r="F905" s="189">
        <f t="shared" si="496"/>
        <v>0</v>
      </c>
      <c r="G905" s="217"/>
      <c r="H905" s="5"/>
    </row>
    <row r="906" spans="1:8" x14ac:dyDescent="0.25">
      <c r="A906" s="8">
        <v>3</v>
      </c>
      <c r="B906" s="8" t="s">
        <v>2</v>
      </c>
      <c r="C906" s="100">
        <f t="shared" si="496"/>
        <v>2800</v>
      </c>
      <c r="D906" s="100">
        <f t="shared" si="496"/>
        <v>0</v>
      </c>
      <c r="E906" s="100">
        <f t="shared" si="496"/>
        <v>0</v>
      </c>
      <c r="F906" s="100">
        <f t="shared" si="496"/>
        <v>0</v>
      </c>
      <c r="G906" s="281"/>
      <c r="H906" s="77"/>
    </row>
    <row r="907" spans="1:8" x14ac:dyDescent="0.25">
      <c r="A907" s="50">
        <v>38</v>
      </c>
      <c r="B907" s="50" t="s">
        <v>196</v>
      </c>
      <c r="C907" s="93">
        <f t="shared" ref="C907:F907" si="497">SUM(C908)</f>
        <v>2800</v>
      </c>
      <c r="D907" s="93">
        <f t="shared" si="497"/>
        <v>0</v>
      </c>
      <c r="E907" s="93">
        <f t="shared" si="497"/>
        <v>0</v>
      </c>
      <c r="F907" s="93">
        <f t="shared" si="497"/>
        <v>0</v>
      </c>
      <c r="G907" s="215"/>
      <c r="H907" s="5"/>
    </row>
    <row r="908" spans="1:8" x14ac:dyDescent="0.25">
      <c r="A908" s="135">
        <v>381</v>
      </c>
      <c r="B908" s="135" t="s">
        <v>42</v>
      </c>
      <c r="C908" s="136">
        <f t="shared" ref="C908:F908" si="498">SUM(C909)</f>
        <v>2800</v>
      </c>
      <c r="D908" s="136">
        <f t="shared" si="498"/>
        <v>0</v>
      </c>
      <c r="E908" s="136">
        <f t="shared" si="498"/>
        <v>0</v>
      </c>
      <c r="F908" s="136">
        <f t="shared" si="498"/>
        <v>0</v>
      </c>
      <c r="G908" s="377"/>
      <c r="H908" s="5"/>
    </row>
    <row r="909" spans="1:8" x14ac:dyDescent="0.25">
      <c r="A909" s="46">
        <v>3811</v>
      </c>
      <c r="B909" s="46" t="s">
        <v>101</v>
      </c>
      <c r="C909" s="10">
        <v>2800</v>
      </c>
      <c r="D909" s="10">
        <v>0</v>
      </c>
      <c r="E909" s="10">
        <v>0</v>
      </c>
      <c r="F909" s="10">
        <v>0</v>
      </c>
      <c r="G909" s="217"/>
      <c r="H909" s="5"/>
    </row>
    <row r="910" spans="1:8" x14ac:dyDescent="0.25">
      <c r="A910" s="428"/>
      <c r="B910" s="429"/>
      <c r="C910" s="429"/>
      <c r="D910" s="429"/>
      <c r="E910" s="429"/>
      <c r="F910" s="429"/>
      <c r="G910" s="430"/>
      <c r="H910" s="5"/>
    </row>
    <row r="911" spans="1:8" ht="33" customHeight="1" x14ac:dyDescent="0.25">
      <c r="A911" s="323" t="s">
        <v>229</v>
      </c>
      <c r="B911" s="203" t="s">
        <v>380</v>
      </c>
      <c r="C911" s="181">
        <f t="shared" ref="C911:F911" si="499">SUM(C912,C917)</f>
        <v>20900.810000000001</v>
      </c>
      <c r="D911" s="181">
        <f t="shared" si="499"/>
        <v>17247.099999999999</v>
      </c>
      <c r="E911" s="181">
        <f t="shared" si="499"/>
        <v>17247.099999999999</v>
      </c>
      <c r="F911" s="181">
        <f t="shared" si="499"/>
        <v>19853.48</v>
      </c>
      <c r="G911" s="397">
        <f>F911/E911*100</f>
        <v>115.11198984177051</v>
      </c>
      <c r="H911" s="5"/>
    </row>
    <row r="912" spans="1:8" ht="23.25" x14ac:dyDescent="0.25">
      <c r="A912" s="75" t="s">
        <v>280</v>
      </c>
      <c r="B912" s="186" t="s">
        <v>287</v>
      </c>
      <c r="C912" s="189">
        <f t="shared" ref="C912:F912" si="500">SUM(C913)</f>
        <v>19658.490000000002</v>
      </c>
      <c r="D912" s="189">
        <f t="shared" si="500"/>
        <v>17247.099999999999</v>
      </c>
      <c r="E912" s="189">
        <f t="shared" si="500"/>
        <v>17247.099999999999</v>
      </c>
      <c r="F912" s="189">
        <f t="shared" si="500"/>
        <v>19533.48</v>
      </c>
      <c r="G912" s="313">
        <f t="shared" ref="G912:G916" si="501">F912/E912*100</f>
        <v>113.25660545830894</v>
      </c>
      <c r="H912" s="5"/>
    </row>
    <row r="913" spans="1:12" x14ac:dyDescent="0.25">
      <c r="A913" s="8">
        <v>3</v>
      </c>
      <c r="B913" s="8" t="s">
        <v>2</v>
      </c>
      <c r="C913" s="100">
        <f t="shared" ref="C913:F913" si="502">SUM(C914)</f>
        <v>19658.490000000002</v>
      </c>
      <c r="D913" s="100">
        <f t="shared" si="502"/>
        <v>17247.099999999999</v>
      </c>
      <c r="E913" s="100">
        <f t="shared" si="502"/>
        <v>17247.099999999999</v>
      </c>
      <c r="F913" s="100">
        <f t="shared" si="502"/>
        <v>19533.48</v>
      </c>
      <c r="G913" s="275">
        <f t="shared" si="501"/>
        <v>113.25660545830894</v>
      </c>
      <c r="H913" s="62" t="s">
        <v>5</v>
      </c>
    </row>
    <row r="914" spans="1:12" x14ac:dyDescent="0.25">
      <c r="A914" s="50">
        <v>37</v>
      </c>
      <c r="B914" s="97" t="s">
        <v>258</v>
      </c>
      <c r="C914" s="93">
        <f t="shared" ref="C914:F914" si="503">SUM(C915)</f>
        <v>19658.490000000002</v>
      </c>
      <c r="D914" s="93">
        <f t="shared" si="503"/>
        <v>17247.099999999999</v>
      </c>
      <c r="E914" s="93">
        <f t="shared" si="503"/>
        <v>17247.099999999999</v>
      </c>
      <c r="F914" s="93">
        <f t="shared" si="503"/>
        <v>19533.48</v>
      </c>
      <c r="G914" s="276">
        <f t="shared" si="501"/>
        <v>113.25660545830894</v>
      </c>
      <c r="H914" s="5"/>
    </row>
    <row r="915" spans="1:12" ht="18" x14ac:dyDescent="0.25">
      <c r="A915" s="135">
        <v>372</v>
      </c>
      <c r="B915" s="207" t="s">
        <v>97</v>
      </c>
      <c r="C915" s="136">
        <f>SUM(C916)</f>
        <v>19658.490000000002</v>
      </c>
      <c r="D915" s="136">
        <f t="shared" ref="D915:F915" si="504">SUM(D916)</f>
        <v>17247.099999999999</v>
      </c>
      <c r="E915" s="136">
        <f t="shared" si="504"/>
        <v>17247.099999999999</v>
      </c>
      <c r="F915" s="136">
        <f t="shared" si="504"/>
        <v>19533.48</v>
      </c>
      <c r="G915" s="283">
        <f t="shared" si="501"/>
        <v>113.25660545830894</v>
      </c>
      <c r="H915" s="5"/>
    </row>
    <row r="916" spans="1:12" x14ac:dyDescent="0.25">
      <c r="A916" s="46">
        <v>3721</v>
      </c>
      <c r="B916" s="46" t="s">
        <v>98</v>
      </c>
      <c r="C916" s="10">
        <v>19658.490000000002</v>
      </c>
      <c r="D916" s="10">
        <v>17247.099999999999</v>
      </c>
      <c r="E916" s="10">
        <v>17247.099999999999</v>
      </c>
      <c r="F916" s="10">
        <v>19533.48</v>
      </c>
      <c r="G916" s="274">
        <f t="shared" si="501"/>
        <v>113.25660545830894</v>
      </c>
      <c r="H916" s="5"/>
    </row>
    <row r="917" spans="1:12" ht="25.5" customHeight="1" x14ac:dyDescent="0.25">
      <c r="A917" s="27" t="s">
        <v>282</v>
      </c>
      <c r="B917" s="185" t="s">
        <v>285</v>
      </c>
      <c r="C917" s="212">
        <f t="shared" ref="C917:F917" si="505">SUM(C918)</f>
        <v>1242.32</v>
      </c>
      <c r="D917" s="212">
        <f t="shared" si="505"/>
        <v>0</v>
      </c>
      <c r="E917" s="212">
        <f t="shared" si="505"/>
        <v>0</v>
      </c>
      <c r="F917" s="212">
        <f t="shared" si="505"/>
        <v>320</v>
      </c>
      <c r="G917" s="217"/>
      <c r="H917" s="5"/>
    </row>
    <row r="918" spans="1:12" x14ac:dyDescent="0.25">
      <c r="A918" s="8">
        <v>3</v>
      </c>
      <c r="B918" s="8" t="s">
        <v>2</v>
      </c>
      <c r="C918" s="100">
        <f t="shared" ref="C918:F918" si="506">SUM(C919)</f>
        <v>1242.32</v>
      </c>
      <c r="D918" s="100">
        <f t="shared" si="506"/>
        <v>0</v>
      </c>
      <c r="E918" s="100">
        <f t="shared" si="506"/>
        <v>0</v>
      </c>
      <c r="F918" s="100">
        <f t="shared" si="506"/>
        <v>320</v>
      </c>
      <c r="G918" s="281"/>
      <c r="H918" s="5"/>
    </row>
    <row r="919" spans="1:12" x14ac:dyDescent="0.25">
      <c r="A919" s="50">
        <v>37</v>
      </c>
      <c r="B919" s="97" t="s">
        <v>258</v>
      </c>
      <c r="C919" s="93">
        <f t="shared" ref="C919:F919" si="507">SUM(C920)</f>
        <v>1242.32</v>
      </c>
      <c r="D919" s="93">
        <f t="shared" si="507"/>
        <v>0</v>
      </c>
      <c r="E919" s="93">
        <f t="shared" si="507"/>
        <v>0</v>
      </c>
      <c r="F919" s="93">
        <f t="shared" si="507"/>
        <v>320</v>
      </c>
      <c r="G919" s="215"/>
      <c r="H919" s="5"/>
    </row>
    <row r="920" spans="1:12" ht="18" x14ac:dyDescent="0.25">
      <c r="A920" s="135">
        <v>372</v>
      </c>
      <c r="B920" s="207" t="s">
        <v>97</v>
      </c>
      <c r="C920" s="136">
        <f t="shared" ref="C920:F920" si="508">SUM(C921)</f>
        <v>1242.32</v>
      </c>
      <c r="D920" s="136">
        <f t="shared" si="508"/>
        <v>0</v>
      </c>
      <c r="E920" s="136">
        <f t="shared" si="508"/>
        <v>0</v>
      </c>
      <c r="F920" s="136">
        <f t="shared" si="508"/>
        <v>320</v>
      </c>
      <c r="G920" s="377"/>
      <c r="H920" s="5"/>
    </row>
    <row r="921" spans="1:12" x14ac:dyDescent="0.25">
      <c r="A921" s="46">
        <v>3721</v>
      </c>
      <c r="B921" s="46" t="s">
        <v>98</v>
      </c>
      <c r="C921" s="10">
        <v>1242.32</v>
      </c>
      <c r="D921" s="10">
        <v>0</v>
      </c>
      <c r="E921" s="10">
        <v>0</v>
      </c>
      <c r="F921" s="10">
        <v>320</v>
      </c>
      <c r="G921" s="217"/>
      <c r="H921" s="5"/>
    </row>
    <row r="922" spans="1:12" x14ac:dyDescent="0.25">
      <c r="A922" s="428"/>
      <c r="B922" s="429"/>
      <c r="C922" s="429"/>
      <c r="D922" s="429"/>
      <c r="E922" s="429"/>
      <c r="F922" s="429"/>
      <c r="G922" s="430"/>
      <c r="H922" s="5"/>
    </row>
    <row r="923" spans="1:12" ht="23.25" customHeight="1" x14ac:dyDescent="0.25">
      <c r="A923" s="323" t="s">
        <v>230</v>
      </c>
      <c r="B923" s="202" t="s">
        <v>259</v>
      </c>
      <c r="C923" s="181">
        <f t="shared" ref="C923:F923" si="509">SUM(C924)</f>
        <v>24640.78</v>
      </c>
      <c r="D923" s="181">
        <f t="shared" si="509"/>
        <v>25035</v>
      </c>
      <c r="E923" s="181">
        <f t="shared" si="509"/>
        <v>25035</v>
      </c>
      <c r="F923" s="181">
        <f t="shared" si="509"/>
        <v>25221.62</v>
      </c>
      <c r="G923" s="397">
        <f>F923/E923*100</f>
        <v>100.74543638905531</v>
      </c>
      <c r="H923" s="5"/>
    </row>
    <row r="924" spans="1:12" ht="23.25" x14ac:dyDescent="0.25">
      <c r="A924" s="75" t="s">
        <v>280</v>
      </c>
      <c r="B924" s="186" t="s">
        <v>287</v>
      </c>
      <c r="C924" s="187">
        <f t="shared" ref="C924:F924" si="510">SUM(C925)</f>
        <v>24640.78</v>
      </c>
      <c r="D924" s="187">
        <f t="shared" si="510"/>
        <v>25035</v>
      </c>
      <c r="E924" s="187">
        <f t="shared" si="510"/>
        <v>25035</v>
      </c>
      <c r="F924" s="187">
        <f t="shared" si="510"/>
        <v>25221.62</v>
      </c>
      <c r="G924" s="313">
        <f t="shared" ref="G924:G928" si="511">F924/E924*100</f>
        <v>100.74543638905531</v>
      </c>
      <c r="H924" s="5"/>
      <c r="L924" s="68"/>
    </row>
    <row r="925" spans="1:12" x14ac:dyDescent="0.25">
      <c r="A925" s="8">
        <v>3</v>
      </c>
      <c r="B925" s="8" t="s">
        <v>2</v>
      </c>
      <c r="C925" s="100">
        <f t="shared" ref="C925:F925" si="512">SUM(C926)</f>
        <v>24640.78</v>
      </c>
      <c r="D925" s="100">
        <f t="shared" si="512"/>
        <v>25035</v>
      </c>
      <c r="E925" s="100">
        <f t="shared" si="512"/>
        <v>25035</v>
      </c>
      <c r="F925" s="100">
        <f t="shared" si="512"/>
        <v>25221.62</v>
      </c>
      <c r="G925" s="275">
        <f t="shared" si="511"/>
        <v>100.74543638905531</v>
      </c>
      <c r="H925" s="62" t="s">
        <v>5</v>
      </c>
    </row>
    <row r="926" spans="1:12" x14ac:dyDescent="0.25">
      <c r="A926" s="94">
        <v>37</v>
      </c>
      <c r="B926" s="97" t="s">
        <v>258</v>
      </c>
      <c r="C926" s="93">
        <f t="shared" ref="C926:F926" si="513">SUM(C927)</f>
        <v>24640.78</v>
      </c>
      <c r="D926" s="93">
        <f t="shared" si="513"/>
        <v>25035</v>
      </c>
      <c r="E926" s="93">
        <f t="shared" si="513"/>
        <v>25035</v>
      </c>
      <c r="F926" s="93">
        <f t="shared" si="513"/>
        <v>25221.62</v>
      </c>
      <c r="G926" s="276">
        <f t="shared" si="511"/>
        <v>100.74543638905531</v>
      </c>
      <c r="H926" s="5"/>
    </row>
    <row r="927" spans="1:12" ht="18" x14ac:dyDescent="0.25">
      <c r="A927" s="135">
        <v>372</v>
      </c>
      <c r="B927" s="207" t="s">
        <v>97</v>
      </c>
      <c r="C927" s="136">
        <f t="shared" ref="C927:F927" si="514">SUM(C928:C929)</f>
        <v>24640.78</v>
      </c>
      <c r="D927" s="136">
        <f t="shared" si="514"/>
        <v>25035</v>
      </c>
      <c r="E927" s="136">
        <f t="shared" si="514"/>
        <v>25035</v>
      </c>
      <c r="F927" s="136">
        <f t="shared" si="514"/>
        <v>25221.62</v>
      </c>
      <c r="G927" s="283">
        <f t="shared" si="511"/>
        <v>100.74543638905531</v>
      </c>
      <c r="H927" s="5"/>
    </row>
    <row r="928" spans="1:12" x14ac:dyDescent="0.25">
      <c r="A928" s="46">
        <v>3721</v>
      </c>
      <c r="B928" s="46" t="s">
        <v>98</v>
      </c>
      <c r="C928" s="10">
        <v>13376.79</v>
      </c>
      <c r="D928" s="10">
        <v>25035</v>
      </c>
      <c r="E928" s="10">
        <v>25035</v>
      </c>
      <c r="F928" s="10">
        <v>25221.62</v>
      </c>
      <c r="G928" s="274">
        <f t="shared" si="511"/>
        <v>100.74543638905531</v>
      </c>
      <c r="H928" s="5"/>
    </row>
    <row r="929" spans="1:8" x14ac:dyDescent="0.25">
      <c r="A929" s="46">
        <v>3722</v>
      </c>
      <c r="B929" s="46" t="s">
        <v>260</v>
      </c>
      <c r="C929" s="10">
        <v>11263.99</v>
      </c>
      <c r="D929" s="10">
        <v>0</v>
      </c>
      <c r="E929" s="10">
        <v>0</v>
      </c>
      <c r="F929" s="10">
        <v>0</v>
      </c>
      <c r="G929" s="217"/>
      <c r="H929" s="5"/>
    </row>
    <row r="930" spans="1:8" x14ac:dyDescent="0.25">
      <c r="A930" s="434"/>
      <c r="B930" s="435"/>
      <c r="C930" s="435"/>
      <c r="D930" s="435"/>
      <c r="E930" s="435"/>
      <c r="F930" s="435"/>
      <c r="G930" s="436"/>
      <c r="H930" s="5"/>
    </row>
    <row r="931" spans="1:8" ht="28.5" customHeight="1" x14ac:dyDescent="0.25">
      <c r="A931" s="326" t="s">
        <v>409</v>
      </c>
      <c r="B931" s="223" t="s">
        <v>188</v>
      </c>
      <c r="C931" s="214">
        <f>C933</f>
        <v>340291.67</v>
      </c>
      <c r="D931" s="214">
        <f t="shared" ref="D931:F931" si="515">D933</f>
        <v>436975.47999999992</v>
      </c>
      <c r="E931" s="214">
        <f t="shared" si="515"/>
        <v>436975.47999999992</v>
      </c>
      <c r="F931" s="214">
        <f t="shared" si="515"/>
        <v>447668.55</v>
      </c>
      <c r="G931" s="215">
        <f>F931/E931*100</f>
        <v>102.44706407782883</v>
      </c>
      <c r="H931" s="5"/>
    </row>
    <row r="932" spans="1:8" x14ac:dyDescent="0.25">
      <c r="A932" s="437"/>
      <c r="B932" s="438"/>
      <c r="C932" s="438"/>
      <c r="D932" s="438"/>
      <c r="E932" s="438"/>
      <c r="F932" s="438"/>
      <c r="G932" s="439"/>
      <c r="H932" s="5"/>
    </row>
    <row r="933" spans="1:8" ht="26.25" customHeight="1" x14ac:dyDescent="0.25">
      <c r="A933" s="209" t="s">
        <v>410</v>
      </c>
      <c r="B933" s="218" t="s">
        <v>231</v>
      </c>
      <c r="C933" s="210">
        <f>C935+C1004+C1041</f>
        <v>340291.67</v>
      </c>
      <c r="D933" s="210">
        <f t="shared" ref="D933:F933" si="516">D935+D1004+D1041</f>
        <v>436975.47999999992</v>
      </c>
      <c r="E933" s="210">
        <f t="shared" si="516"/>
        <v>436975.47999999992</v>
      </c>
      <c r="F933" s="210">
        <f t="shared" si="516"/>
        <v>447668.55</v>
      </c>
      <c r="G933" s="312">
        <f>F933/E933*100</f>
        <v>102.44706407782883</v>
      </c>
      <c r="H933" s="5"/>
    </row>
    <row r="934" spans="1:8" x14ac:dyDescent="0.25">
      <c r="A934" s="437"/>
      <c r="B934" s="438"/>
      <c r="C934" s="438"/>
      <c r="D934" s="438"/>
      <c r="E934" s="438"/>
      <c r="F934" s="438"/>
      <c r="G934" s="439"/>
      <c r="H934" s="5"/>
    </row>
    <row r="935" spans="1:8" ht="26.25" customHeight="1" x14ac:dyDescent="0.25">
      <c r="A935" s="323" t="s">
        <v>232</v>
      </c>
      <c r="B935" s="202" t="s">
        <v>381</v>
      </c>
      <c r="C935" s="181">
        <f t="shared" ref="C935" si="517">SUM(C936,C954,C959,C989)</f>
        <v>276944.17</v>
      </c>
      <c r="D935" s="181">
        <f>D936+D954+D959+D989</f>
        <v>367135.47999999992</v>
      </c>
      <c r="E935" s="181">
        <f>E936+E954+E959+E989</f>
        <v>367135.47999999992</v>
      </c>
      <c r="F935" s="181">
        <f>F936+F954+F959+F989</f>
        <v>381028.31</v>
      </c>
      <c r="G935" s="396">
        <f>F935/E935*100</f>
        <v>103.78411533529803</v>
      </c>
      <c r="H935" s="5"/>
    </row>
    <row r="936" spans="1:8" ht="23.25" x14ac:dyDescent="0.25">
      <c r="A936" s="75" t="s">
        <v>280</v>
      </c>
      <c r="B936" s="186" t="s">
        <v>287</v>
      </c>
      <c r="C936" s="208">
        <f t="shared" ref="C936" si="518">SUM(C937)</f>
        <v>235573.13</v>
      </c>
      <c r="D936" s="208">
        <f>D937</f>
        <v>316534.26999999996</v>
      </c>
      <c r="E936" s="208">
        <f>E937</f>
        <v>316534.26999999996</v>
      </c>
      <c r="F936" s="208">
        <f>F937</f>
        <v>325474.87</v>
      </c>
      <c r="G936" s="313">
        <f t="shared" ref="G936:G999" si="519">F936/E936*100</f>
        <v>102.82452828883268</v>
      </c>
      <c r="H936" s="5"/>
    </row>
    <row r="937" spans="1:8" x14ac:dyDescent="0.25">
      <c r="A937" s="8">
        <v>3</v>
      </c>
      <c r="B937" s="8" t="s">
        <v>2</v>
      </c>
      <c r="C937" s="100">
        <f t="shared" ref="C937" si="520">SUM(C938,C946)</f>
        <v>235573.13</v>
      </c>
      <c r="D937" s="100">
        <f>D938+D946</f>
        <v>316534.26999999996</v>
      </c>
      <c r="E937" s="100">
        <f>E938+E946</f>
        <v>316534.26999999996</v>
      </c>
      <c r="F937" s="100">
        <f>F938+F946</f>
        <v>325474.87</v>
      </c>
      <c r="G937" s="275">
        <f t="shared" si="519"/>
        <v>102.82452828883268</v>
      </c>
      <c r="H937" s="77"/>
    </row>
    <row r="938" spans="1:8" x14ac:dyDescent="0.25">
      <c r="A938" s="50">
        <v>31</v>
      </c>
      <c r="B938" s="50" t="s">
        <v>191</v>
      </c>
      <c r="C938" s="93">
        <f t="shared" ref="C938" si="521">SUM(C939,C942,C944)</f>
        <v>224611.78</v>
      </c>
      <c r="D938" s="93">
        <f>D939+D942+D944</f>
        <v>295248.17</v>
      </c>
      <c r="E938" s="93">
        <f>E939+E942+E944</f>
        <v>295248.17</v>
      </c>
      <c r="F938" s="93">
        <f>F939+F942+F944</f>
        <v>304404.27</v>
      </c>
      <c r="G938" s="276">
        <f t="shared" si="519"/>
        <v>103.10115385304506</v>
      </c>
      <c r="H938" s="5"/>
    </row>
    <row r="939" spans="1:8" x14ac:dyDescent="0.25">
      <c r="A939" s="135">
        <v>311</v>
      </c>
      <c r="B939" s="135" t="s">
        <v>51</v>
      </c>
      <c r="C939" s="136">
        <f t="shared" ref="C939" si="522">SUM(C940)</f>
        <v>185721.19</v>
      </c>
      <c r="D939" s="136">
        <f>SUM(D940:D941)</f>
        <v>235500</v>
      </c>
      <c r="E939" s="136">
        <f>SUM(E940:E941)</f>
        <v>235500</v>
      </c>
      <c r="F939" s="136">
        <f>SUM(F940:F941)</f>
        <v>247880.95999999999</v>
      </c>
      <c r="G939" s="283">
        <f t="shared" si="519"/>
        <v>105.25730785562632</v>
      </c>
      <c r="H939" s="5"/>
    </row>
    <row r="940" spans="1:8" x14ac:dyDescent="0.25">
      <c r="A940" s="46">
        <v>3111</v>
      </c>
      <c r="B940" s="46" t="s">
        <v>52</v>
      </c>
      <c r="C940" s="10">
        <v>185721.19</v>
      </c>
      <c r="D940" s="10">
        <v>231000</v>
      </c>
      <c r="E940" s="10">
        <v>231000</v>
      </c>
      <c r="F940" s="10">
        <v>243380.96</v>
      </c>
      <c r="G940" s="274">
        <f>F940/E940*100</f>
        <v>105.35972294372293</v>
      </c>
      <c r="H940" s="5"/>
    </row>
    <row r="941" spans="1:8" x14ac:dyDescent="0.25">
      <c r="A941" s="46">
        <v>3112</v>
      </c>
      <c r="B941" s="46" t="s">
        <v>415</v>
      </c>
      <c r="C941" s="10"/>
      <c r="D941" s="10">
        <v>4500</v>
      </c>
      <c r="E941" s="10">
        <v>4500</v>
      </c>
      <c r="F941" s="10">
        <v>4500</v>
      </c>
      <c r="G941" s="274">
        <f t="shared" si="519"/>
        <v>100</v>
      </c>
      <c r="H941" s="5"/>
    </row>
    <row r="942" spans="1:8" x14ac:dyDescent="0.25">
      <c r="A942" s="135">
        <v>312</v>
      </c>
      <c r="B942" s="135" t="s">
        <v>53</v>
      </c>
      <c r="C942" s="136">
        <f t="shared" ref="C942" si="523">SUM(C943)</f>
        <v>5550</v>
      </c>
      <c r="D942" s="136">
        <f>D943</f>
        <v>21248.17</v>
      </c>
      <c r="E942" s="136">
        <f>E943</f>
        <v>21248.17</v>
      </c>
      <c r="F942" s="136">
        <f>F943</f>
        <v>18648.169999999998</v>
      </c>
      <c r="G942" s="283">
        <f t="shared" si="519"/>
        <v>87.763652116864648</v>
      </c>
      <c r="H942" s="5"/>
    </row>
    <row r="943" spans="1:8" x14ac:dyDescent="0.25">
      <c r="A943" s="46">
        <v>3121</v>
      </c>
      <c r="B943" s="46" t="s">
        <v>53</v>
      </c>
      <c r="C943" s="10">
        <v>5550</v>
      </c>
      <c r="D943" s="10">
        <v>21248.17</v>
      </c>
      <c r="E943" s="10">
        <v>21248.17</v>
      </c>
      <c r="F943" s="10">
        <v>18648.169999999998</v>
      </c>
      <c r="G943" s="274">
        <f t="shared" si="519"/>
        <v>87.763652116864648</v>
      </c>
      <c r="H943" s="5"/>
    </row>
    <row r="944" spans="1:8" x14ac:dyDescent="0.25">
      <c r="A944" s="135">
        <v>313</v>
      </c>
      <c r="B944" s="135" t="s">
        <v>54</v>
      </c>
      <c r="C944" s="136">
        <f t="shared" ref="C944" si="524">SUM(C945)</f>
        <v>33340.589999999997</v>
      </c>
      <c r="D944" s="136">
        <f>D945</f>
        <v>38500</v>
      </c>
      <c r="E944" s="136">
        <f>E945</f>
        <v>38500</v>
      </c>
      <c r="F944" s="136">
        <f>F945</f>
        <v>37875.14</v>
      </c>
      <c r="G944" s="283">
        <f t="shared" si="519"/>
        <v>98.376987012987016</v>
      </c>
      <c r="H944" s="5"/>
    </row>
    <row r="945" spans="1:8" x14ac:dyDescent="0.25">
      <c r="A945" s="46">
        <v>3132</v>
      </c>
      <c r="B945" s="46" t="s">
        <v>55</v>
      </c>
      <c r="C945" s="10">
        <v>33340.589999999997</v>
      </c>
      <c r="D945" s="10">
        <v>38500</v>
      </c>
      <c r="E945" s="10">
        <v>38500</v>
      </c>
      <c r="F945" s="10">
        <v>37875.14</v>
      </c>
      <c r="G945" s="274">
        <f t="shared" si="519"/>
        <v>98.376987012987016</v>
      </c>
      <c r="H945" s="5"/>
    </row>
    <row r="946" spans="1:8" x14ac:dyDescent="0.25">
      <c r="A946" s="50">
        <v>32</v>
      </c>
      <c r="B946" s="50" t="s">
        <v>192</v>
      </c>
      <c r="C946" s="93">
        <f t="shared" ref="C946" si="525">SUM(C951,C947)</f>
        <v>10961.349999999999</v>
      </c>
      <c r="D946" s="93">
        <f>D947+D951</f>
        <v>21286.1</v>
      </c>
      <c r="E946" s="93">
        <f>E947+E951</f>
        <v>21286.1</v>
      </c>
      <c r="F946" s="93">
        <f>F947+F951</f>
        <v>21070.6</v>
      </c>
      <c r="G946" s="276">
        <f t="shared" si="519"/>
        <v>98.987602238080257</v>
      </c>
      <c r="H946" s="5"/>
    </row>
    <row r="947" spans="1:8" x14ac:dyDescent="0.25">
      <c r="A947" s="135">
        <v>321</v>
      </c>
      <c r="B947" s="135" t="s">
        <v>57</v>
      </c>
      <c r="C947" s="136">
        <f t="shared" ref="C947" si="526">SUM(C948:C950)</f>
        <v>4939.4799999999996</v>
      </c>
      <c r="D947" s="136">
        <f>SUM(D948:D950)</f>
        <v>9516.1</v>
      </c>
      <c r="E947" s="136">
        <f>SUM(E948:E950)</f>
        <v>9516.1</v>
      </c>
      <c r="F947" s="136">
        <f>SUM(F948:F950)</f>
        <v>9469.0499999999993</v>
      </c>
      <c r="G947" s="283">
        <f t="shared" si="519"/>
        <v>99.505574762770451</v>
      </c>
      <c r="H947" s="5"/>
    </row>
    <row r="948" spans="1:8" ht="15" customHeight="1" x14ac:dyDescent="0.25">
      <c r="A948" s="43">
        <v>3212</v>
      </c>
      <c r="B948" s="220" t="s">
        <v>257</v>
      </c>
      <c r="C948" s="219">
        <v>4923.28</v>
      </c>
      <c r="D948" s="219">
        <v>7000</v>
      </c>
      <c r="E948" s="219">
        <v>7000</v>
      </c>
      <c r="F948" s="219">
        <v>6952.95</v>
      </c>
      <c r="G948" s="274">
        <f t="shared" si="519"/>
        <v>99.327857142857141</v>
      </c>
      <c r="H948" s="5"/>
    </row>
    <row r="949" spans="1:8" ht="15" customHeight="1" x14ac:dyDescent="0.25">
      <c r="A949" s="43">
        <v>3213</v>
      </c>
      <c r="B949" s="43" t="s">
        <v>60</v>
      </c>
      <c r="C949" s="219"/>
      <c r="D949" s="219">
        <v>2516.1</v>
      </c>
      <c r="E949" s="219">
        <v>2516.1</v>
      </c>
      <c r="F949" s="219">
        <v>2516.1</v>
      </c>
      <c r="G949" s="274">
        <f t="shared" si="519"/>
        <v>100</v>
      </c>
      <c r="H949" s="5"/>
    </row>
    <row r="950" spans="1:8" ht="16.5" customHeight="1" x14ac:dyDescent="0.25">
      <c r="A950" s="43">
        <v>3214</v>
      </c>
      <c r="B950" s="43" t="s">
        <v>61</v>
      </c>
      <c r="C950" s="219">
        <v>16.2</v>
      </c>
      <c r="D950" s="219">
        <v>0</v>
      </c>
      <c r="E950" s="219">
        <v>0</v>
      </c>
      <c r="F950" s="219">
        <v>0</v>
      </c>
      <c r="G950" s="274"/>
      <c r="H950" s="5"/>
    </row>
    <row r="951" spans="1:8" x14ac:dyDescent="0.25">
      <c r="A951" s="135">
        <v>323</v>
      </c>
      <c r="B951" s="135" t="s">
        <v>69</v>
      </c>
      <c r="C951" s="136">
        <f t="shared" ref="C951" si="527">SUM(C952:C953)</f>
        <v>6021.87</v>
      </c>
      <c r="D951" s="136">
        <f>D952+D953</f>
        <v>11770</v>
      </c>
      <c r="E951" s="136">
        <f>E952+E953</f>
        <v>11770</v>
      </c>
      <c r="F951" s="136">
        <f>F952+F953</f>
        <v>11601.55</v>
      </c>
      <c r="G951" s="283">
        <f t="shared" si="519"/>
        <v>98.568819031435851</v>
      </c>
      <c r="H951" s="5"/>
    </row>
    <row r="952" spans="1:8" x14ac:dyDescent="0.25">
      <c r="A952" s="43">
        <v>3237</v>
      </c>
      <c r="B952" s="43" t="s">
        <v>76</v>
      </c>
      <c r="C952" s="10">
        <v>1241.07</v>
      </c>
      <c r="D952" s="10">
        <v>11770</v>
      </c>
      <c r="E952" s="10">
        <v>11770</v>
      </c>
      <c r="F952" s="10">
        <v>11601.55</v>
      </c>
      <c r="G952" s="274">
        <f t="shared" si="519"/>
        <v>98.568819031435851</v>
      </c>
      <c r="H952" s="5"/>
    </row>
    <row r="953" spans="1:8" x14ac:dyDescent="0.25">
      <c r="A953" s="43">
        <v>3238</v>
      </c>
      <c r="B953" s="43" t="s">
        <v>77</v>
      </c>
      <c r="C953" s="10">
        <v>4780.8</v>
      </c>
      <c r="D953" s="10">
        <v>0</v>
      </c>
      <c r="E953" s="10">
        <v>0</v>
      </c>
      <c r="F953" s="10">
        <v>0</v>
      </c>
      <c r="G953" s="313"/>
      <c r="H953" s="5"/>
    </row>
    <row r="954" spans="1:8" ht="23.25" x14ac:dyDescent="0.25">
      <c r="A954" s="27" t="s">
        <v>290</v>
      </c>
      <c r="B954" s="185" t="s">
        <v>291</v>
      </c>
      <c r="C954" s="189">
        <f t="shared" ref="C954" si="528">SUM(C955)</f>
        <v>0.1</v>
      </c>
      <c r="D954" s="189">
        <f t="shared" ref="D954:F955" si="529">D955</f>
        <v>0</v>
      </c>
      <c r="E954" s="189">
        <f t="shared" si="529"/>
        <v>0</v>
      </c>
      <c r="F954" s="189">
        <f t="shared" si="529"/>
        <v>0</v>
      </c>
      <c r="G954" s="313"/>
      <c r="H954" s="5"/>
    </row>
    <row r="955" spans="1:8" x14ac:dyDescent="0.25">
      <c r="A955" s="8">
        <v>3</v>
      </c>
      <c r="B955" s="8" t="s">
        <v>2</v>
      </c>
      <c r="C955" s="100">
        <f t="shared" ref="C955" si="530">SUM(C956)</f>
        <v>0.1</v>
      </c>
      <c r="D955" s="100">
        <f t="shared" si="529"/>
        <v>0</v>
      </c>
      <c r="E955" s="100">
        <f t="shared" si="529"/>
        <v>0</v>
      </c>
      <c r="F955" s="100">
        <f t="shared" si="529"/>
        <v>0</v>
      </c>
      <c r="G955" s="275"/>
      <c r="H955" s="5"/>
    </row>
    <row r="956" spans="1:8" x14ac:dyDescent="0.25">
      <c r="A956" s="50">
        <v>32</v>
      </c>
      <c r="B956" s="50" t="s">
        <v>192</v>
      </c>
      <c r="C956" s="93">
        <f t="shared" ref="C956:C957" si="531">SUM(C957)</f>
        <v>0.1</v>
      </c>
      <c r="D956" s="93">
        <v>0</v>
      </c>
      <c r="E956" s="93">
        <v>0</v>
      </c>
      <c r="F956" s="93">
        <v>0</v>
      </c>
      <c r="G956" s="276"/>
      <c r="H956" s="5"/>
    </row>
    <row r="957" spans="1:8" x14ac:dyDescent="0.25">
      <c r="A957" s="135">
        <v>323</v>
      </c>
      <c r="B957" s="135" t="s">
        <v>69</v>
      </c>
      <c r="C957" s="136">
        <f t="shared" si="531"/>
        <v>0.1</v>
      </c>
      <c r="D957" s="136">
        <v>0</v>
      </c>
      <c r="E957" s="136">
        <v>0</v>
      </c>
      <c r="F957" s="136">
        <v>0</v>
      </c>
      <c r="G957" s="277"/>
      <c r="H957" s="5"/>
    </row>
    <row r="958" spans="1:8" x14ac:dyDescent="0.25">
      <c r="A958" s="46">
        <v>3231</v>
      </c>
      <c r="B958" s="46" t="s">
        <v>70</v>
      </c>
      <c r="C958" s="10">
        <v>0.1</v>
      </c>
      <c r="D958" s="10">
        <v>0</v>
      </c>
      <c r="E958" s="10">
        <v>0</v>
      </c>
      <c r="F958" s="10">
        <v>0</v>
      </c>
      <c r="G958" s="313"/>
      <c r="H958" s="5"/>
    </row>
    <row r="959" spans="1:8" ht="23.25" x14ac:dyDescent="0.25">
      <c r="A959" s="27" t="s">
        <v>281</v>
      </c>
      <c r="B959" s="185" t="s">
        <v>286</v>
      </c>
      <c r="C959" s="189">
        <f t="shared" ref="C959" si="532">SUM(C960)</f>
        <v>15342.519999999999</v>
      </c>
      <c r="D959" s="189">
        <f>D960</f>
        <v>16826.41</v>
      </c>
      <c r="E959" s="189">
        <f>E960</f>
        <v>16826.41</v>
      </c>
      <c r="F959" s="189">
        <f>F960</f>
        <v>18039.649999999998</v>
      </c>
      <c r="G959" s="313">
        <f t="shared" si="519"/>
        <v>107.21033185331868</v>
      </c>
      <c r="H959" s="5"/>
    </row>
    <row r="960" spans="1:8" x14ac:dyDescent="0.25">
      <c r="A960" s="8">
        <v>3</v>
      </c>
      <c r="B960" s="8" t="s">
        <v>2</v>
      </c>
      <c r="C960" s="100">
        <f>SUM(C966,C986,C961)</f>
        <v>15342.519999999999</v>
      </c>
      <c r="D960" s="100">
        <f t="shared" ref="D960:F960" si="533">SUM(D966,D986,D961)</f>
        <v>16826.41</v>
      </c>
      <c r="E960" s="100">
        <f t="shared" si="533"/>
        <v>16826.41</v>
      </c>
      <c r="F960" s="100">
        <f t="shared" si="533"/>
        <v>18039.649999999998</v>
      </c>
      <c r="G960" s="275">
        <f t="shared" si="519"/>
        <v>107.21033185331868</v>
      </c>
      <c r="H960" s="5"/>
    </row>
    <row r="961" spans="1:8" x14ac:dyDescent="0.25">
      <c r="A961" s="50">
        <v>31</v>
      </c>
      <c r="B961" s="50" t="s">
        <v>191</v>
      </c>
      <c r="C961" s="93">
        <f>SUM(C962,C964)</f>
        <v>0</v>
      </c>
      <c r="D961" s="93">
        <f>D962+D964</f>
        <v>610.91</v>
      </c>
      <c r="E961" s="93">
        <f>E962+E964</f>
        <v>610.91</v>
      </c>
      <c r="F961" s="93">
        <f>F962+F964</f>
        <v>610.91</v>
      </c>
      <c r="G961" s="276">
        <f t="shared" si="519"/>
        <v>100</v>
      </c>
      <c r="H961" s="5"/>
    </row>
    <row r="962" spans="1:8" x14ac:dyDescent="0.25">
      <c r="A962" s="135">
        <v>311</v>
      </c>
      <c r="B962" s="135" t="s">
        <v>51</v>
      </c>
      <c r="C962" s="92">
        <f>SUM(C963)</f>
        <v>0</v>
      </c>
      <c r="D962" s="92">
        <f>D963</f>
        <v>541.28</v>
      </c>
      <c r="E962" s="92">
        <f>E963</f>
        <v>541.28</v>
      </c>
      <c r="F962" s="92">
        <f>F963</f>
        <v>541.28</v>
      </c>
      <c r="G962" s="283">
        <f t="shared" si="519"/>
        <v>100</v>
      </c>
      <c r="H962" s="5"/>
    </row>
    <row r="963" spans="1:8" x14ac:dyDescent="0.25">
      <c r="A963" s="46">
        <v>3111</v>
      </c>
      <c r="B963" s="46" t="s">
        <v>52</v>
      </c>
      <c r="C963" s="112">
        <v>0</v>
      </c>
      <c r="D963" s="112">
        <v>541.28</v>
      </c>
      <c r="E963" s="112">
        <v>541.28</v>
      </c>
      <c r="F963" s="112">
        <v>541.28</v>
      </c>
      <c r="G963" s="274">
        <f t="shared" si="519"/>
        <v>100</v>
      </c>
      <c r="H963" s="5"/>
    </row>
    <row r="964" spans="1:8" x14ac:dyDescent="0.25">
      <c r="A964" s="135">
        <v>313</v>
      </c>
      <c r="B964" s="135" t="s">
        <v>54</v>
      </c>
      <c r="C964" s="92">
        <f>SUM(C965)</f>
        <v>0</v>
      </c>
      <c r="D964" s="92">
        <f>D965</f>
        <v>69.63</v>
      </c>
      <c r="E964" s="92">
        <f>E965</f>
        <v>69.63</v>
      </c>
      <c r="F964" s="92">
        <f>F965</f>
        <v>69.63</v>
      </c>
      <c r="G964" s="283">
        <f t="shared" si="519"/>
        <v>100</v>
      </c>
      <c r="H964" s="5"/>
    </row>
    <row r="965" spans="1:8" x14ac:dyDescent="0.25">
      <c r="A965" s="46">
        <v>3132</v>
      </c>
      <c r="B965" s="46" t="s">
        <v>55</v>
      </c>
      <c r="C965" s="112">
        <v>0</v>
      </c>
      <c r="D965" s="112">
        <v>69.63</v>
      </c>
      <c r="E965" s="112">
        <v>69.63</v>
      </c>
      <c r="F965" s="112">
        <v>69.63</v>
      </c>
      <c r="G965" s="274">
        <f t="shared" si="519"/>
        <v>100</v>
      </c>
      <c r="H965" s="5"/>
    </row>
    <row r="966" spans="1:8" x14ac:dyDescent="0.25">
      <c r="A966" s="50">
        <v>32</v>
      </c>
      <c r="B966" s="50" t="s">
        <v>192</v>
      </c>
      <c r="C966" s="93">
        <f>SUM(C967,C971,C974,C981)</f>
        <v>14734.46</v>
      </c>
      <c r="D966" s="93">
        <f>D967+D971+D974+D981</f>
        <v>15595.5</v>
      </c>
      <c r="E966" s="93">
        <f>E967+E971+E974+E981</f>
        <v>15595.5</v>
      </c>
      <c r="F966" s="93">
        <f>F967+F971+F974+F981</f>
        <v>16713.14</v>
      </c>
      <c r="G966" s="276">
        <f t="shared" si="519"/>
        <v>107.16642621268954</v>
      </c>
      <c r="H966" s="5"/>
    </row>
    <row r="967" spans="1:8" x14ac:dyDescent="0.25">
      <c r="A967" s="135">
        <v>321</v>
      </c>
      <c r="B967" s="135" t="s">
        <v>57</v>
      </c>
      <c r="C967" s="136">
        <f t="shared" ref="C967" si="534">SUM(C968:C970)</f>
        <v>2449.33</v>
      </c>
      <c r="D967" s="136">
        <f>SUM(D968:D970)</f>
        <v>2475.5</v>
      </c>
      <c r="E967" s="136">
        <f>SUM(E968:E970)</f>
        <v>2475.5</v>
      </c>
      <c r="F967" s="136">
        <f>SUM(F968:F970)</f>
        <v>2691.25</v>
      </c>
      <c r="G967" s="283">
        <f t="shared" si="519"/>
        <v>108.71541102807514</v>
      </c>
      <c r="H967" s="5"/>
    </row>
    <row r="968" spans="1:8" x14ac:dyDescent="0.25">
      <c r="A968" s="46">
        <v>3211</v>
      </c>
      <c r="B968" s="46" t="s">
        <v>58</v>
      </c>
      <c r="C968" s="10">
        <v>783.45</v>
      </c>
      <c r="D968" s="10">
        <v>421.6</v>
      </c>
      <c r="E968" s="10">
        <v>421.6</v>
      </c>
      <c r="F968" s="10">
        <v>427.48</v>
      </c>
      <c r="G968" s="274">
        <f t="shared" si="519"/>
        <v>101.39468690702087</v>
      </c>
      <c r="H968" s="5"/>
    </row>
    <row r="969" spans="1:8" x14ac:dyDescent="0.25">
      <c r="A969" s="46">
        <v>3213</v>
      </c>
      <c r="B969" s="46" t="s">
        <v>60</v>
      </c>
      <c r="C969" s="10">
        <v>1389.88</v>
      </c>
      <c r="D969" s="10">
        <v>2003.9</v>
      </c>
      <c r="E969" s="10">
        <v>2003.9</v>
      </c>
      <c r="F969" s="10">
        <v>2250.17</v>
      </c>
      <c r="G969" s="274">
        <f t="shared" si="519"/>
        <v>112.28953540595839</v>
      </c>
      <c r="H969" s="5"/>
    </row>
    <row r="970" spans="1:8" x14ac:dyDescent="0.25">
      <c r="A970" s="46">
        <v>3214</v>
      </c>
      <c r="B970" s="46" t="s">
        <v>61</v>
      </c>
      <c r="C970" s="10">
        <v>276</v>
      </c>
      <c r="D970" s="10">
        <v>50</v>
      </c>
      <c r="E970" s="10">
        <v>50</v>
      </c>
      <c r="F970" s="10">
        <v>13.6</v>
      </c>
      <c r="G970" s="274">
        <f t="shared" si="519"/>
        <v>27.200000000000003</v>
      </c>
      <c r="H970" s="5"/>
    </row>
    <row r="971" spans="1:8" x14ac:dyDescent="0.25">
      <c r="A971" s="135">
        <v>322</v>
      </c>
      <c r="B971" s="135" t="s">
        <v>62</v>
      </c>
      <c r="C971" s="136">
        <f t="shared" ref="C971" si="535">SUM(C972:C973)</f>
        <v>3735.32</v>
      </c>
      <c r="D971" s="136">
        <f>SUM(D972:D973)</f>
        <v>2550</v>
      </c>
      <c r="E971" s="136">
        <f>SUM(E972:E973)</f>
        <v>2550</v>
      </c>
      <c r="F971" s="136">
        <f>SUM(F972:F973)</f>
        <v>2401.11</v>
      </c>
      <c r="G971" s="283">
        <f t="shared" si="519"/>
        <v>94.161176470588231</v>
      </c>
      <c r="H971" s="5"/>
    </row>
    <row r="972" spans="1:8" x14ac:dyDescent="0.25">
      <c r="A972" s="46">
        <v>3221</v>
      </c>
      <c r="B972" s="221" t="s">
        <v>63</v>
      </c>
      <c r="C972" s="10">
        <v>2407.3200000000002</v>
      </c>
      <c r="D972" s="10">
        <v>2550</v>
      </c>
      <c r="E972" s="10">
        <v>2550</v>
      </c>
      <c r="F972" s="10">
        <v>2401.11</v>
      </c>
      <c r="G972" s="274">
        <f t="shared" si="519"/>
        <v>94.161176470588231</v>
      </c>
      <c r="H972" s="5"/>
    </row>
    <row r="973" spans="1:8" x14ac:dyDescent="0.25">
      <c r="A973" s="46">
        <v>3227</v>
      </c>
      <c r="B973" s="221" t="s">
        <v>68</v>
      </c>
      <c r="C973" s="10">
        <v>1328</v>
      </c>
      <c r="D973" s="10">
        <v>0</v>
      </c>
      <c r="E973" s="10">
        <v>0</v>
      </c>
      <c r="F973" s="10">
        <v>0</v>
      </c>
      <c r="G973" s="274"/>
      <c r="H973" s="5"/>
    </row>
    <row r="974" spans="1:8" x14ac:dyDescent="0.25">
      <c r="A974" s="135">
        <v>323</v>
      </c>
      <c r="B974" s="222" t="s">
        <v>69</v>
      </c>
      <c r="C974" s="136">
        <f>SUM(C975:C979)</f>
        <v>7775.36</v>
      </c>
      <c r="D974" s="136">
        <f>SUM(D975:D980)</f>
        <v>8720</v>
      </c>
      <c r="E974" s="136">
        <f>SUM(E975:E980)</f>
        <v>8720</v>
      </c>
      <c r="F974" s="136">
        <f>SUM(F975:F980)</f>
        <v>9113.65</v>
      </c>
      <c r="G974" s="283">
        <f t="shared" si="519"/>
        <v>104.51433486238533</v>
      </c>
      <c r="H974" s="5"/>
    </row>
    <row r="975" spans="1:8" x14ac:dyDescent="0.25">
      <c r="A975" s="46">
        <v>3231</v>
      </c>
      <c r="B975" s="221" t="s">
        <v>70</v>
      </c>
      <c r="C975" s="10">
        <v>1798.88</v>
      </c>
      <c r="D975" s="10">
        <v>1920</v>
      </c>
      <c r="E975" s="10">
        <v>1920</v>
      </c>
      <c r="F975" s="10">
        <v>2045.86</v>
      </c>
      <c r="G975" s="274">
        <f t="shared" si="519"/>
        <v>106.55520833333331</v>
      </c>
      <c r="H975" s="5"/>
    </row>
    <row r="976" spans="1:8" x14ac:dyDescent="0.25">
      <c r="A976" s="46">
        <v>3233</v>
      </c>
      <c r="B976" s="221" t="s">
        <v>72</v>
      </c>
      <c r="C976" s="10">
        <v>558.91</v>
      </c>
      <c r="D976" s="10">
        <v>0</v>
      </c>
      <c r="E976" s="10">
        <v>0</v>
      </c>
      <c r="F976" s="10">
        <v>0</v>
      </c>
      <c r="G976" s="274"/>
      <c r="H976" s="5"/>
    </row>
    <row r="977" spans="1:8" x14ac:dyDescent="0.25">
      <c r="A977" s="46">
        <v>3236</v>
      </c>
      <c r="B977" s="221" t="s">
        <v>75</v>
      </c>
      <c r="C977" s="10">
        <v>602.86</v>
      </c>
      <c r="D977" s="10">
        <v>1000</v>
      </c>
      <c r="E977" s="10">
        <v>1000</v>
      </c>
      <c r="F977" s="10">
        <v>859.82</v>
      </c>
      <c r="G977" s="274">
        <f t="shared" si="519"/>
        <v>85.981999999999999</v>
      </c>
      <c r="H977" s="5"/>
    </row>
    <row r="978" spans="1:8" x14ac:dyDescent="0.25">
      <c r="A978" s="46">
        <v>3237</v>
      </c>
      <c r="B978" s="221" t="s">
        <v>76</v>
      </c>
      <c r="C978" s="10">
        <v>202.06</v>
      </c>
      <c r="D978" s="10">
        <v>300</v>
      </c>
      <c r="E978" s="10">
        <v>300</v>
      </c>
      <c r="F978" s="10">
        <v>537.13</v>
      </c>
      <c r="G978" s="274">
        <f t="shared" si="519"/>
        <v>179.04333333333332</v>
      </c>
      <c r="H978" s="5"/>
    </row>
    <row r="979" spans="1:8" x14ac:dyDescent="0.25">
      <c r="A979" s="46">
        <v>3238</v>
      </c>
      <c r="B979" s="221" t="s">
        <v>77</v>
      </c>
      <c r="C979" s="10">
        <v>4612.6499999999996</v>
      </c>
      <c r="D979" s="10">
        <v>5200</v>
      </c>
      <c r="E979" s="10">
        <v>5200</v>
      </c>
      <c r="F979" s="10">
        <v>5371.85</v>
      </c>
      <c r="G979" s="274">
        <f t="shared" si="519"/>
        <v>103.3048076923077</v>
      </c>
      <c r="H979" s="5"/>
    </row>
    <row r="980" spans="1:8" x14ac:dyDescent="0.25">
      <c r="A980" s="46">
        <v>3239</v>
      </c>
      <c r="B980" s="221" t="s">
        <v>78</v>
      </c>
      <c r="C980" s="10">
        <v>0</v>
      </c>
      <c r="D980" s="10">
        <v>300</v>
      </c>
      <c r="E980" s="10">
        <v>300</v>
      </c>
      <c r="F980" s="10">
        <v>298.99</v>
      </c>
      <c r="G980" s="274">
        <f t="shared" si="519"/>
        <v>99.663333333333341</v>
      </c>
      <c r="H980" s="5"/>
    </row>
    <row r="981" spans="1:8" x14ac:dyDescent="0.25">
      <c r="A981" s="135">
        <v>329</v>
      </c>
      <c r="B981" s="222" t="s">
        <v>79</v>
      </c>
      <c r="C981" s="136">
        <f>SUM(C982:C984,C985)</f>
        <v>774.45</v>
      </c>
      <c r="D981" s="136">
        <f t="shared" ref="D981:F981" si="536">SUM(D982:D984,D985)</f>
        <v>1850</v>
      </c>
      <c r="E981" s="136">
        <f t="shared" si="536"/>
        <v>1850</v>
      </c>
      <c r="F981" s="136">
        <f t="shared" si="536"/>
        <v>2507.13</v>
      </c>
      <c r="G981" s="283">
        <f t="shared" si="519"/>
        <v>135.52054054054054</v>
      </c>
      <c r="H981" s="5"/>
    </row>
    <row r="982" spans="1:8" x14ac:dyDescent="0.25">
      <c r="A982" s="46">
        <v>3292</v>
      </c>
      <c r="B982" s="221" t="s">
        <v>80</v>
      </c>
      <c r="C982" s="10">
        <v>482.54</v>
      </c>
      <c r="D982" s="10">
        <v>500</v>
      </c>
      <c r="E982" s="10">
        <v>500</v>
      </c>
      <c r="F982" s="10">
        <v>854.06</v>
      </c>
      <c r="G982" s="274">
        <f t="shared" si="519"/>
        <v>170.81199999999998</v>
      </c>
      <c r="H982" s="5"/>
    </row>
    <row r="983" spans="1:8" x14ac:dyDescent="0.25">
      <c r="A983" s="46">
        <v>3293</v>
      </c>
      <c r="B983" s="221" t="s">
        <v>81</v>
      </c>
      <c r="C983" s="10">
        <v>231.91</v>
      </c>
      <c r="D983" s="10">
        <v>150</v>
      </c>
      <c r="E983" s="10">
        <v>150</v>
      </c>
      <c r="F983" s="10">
        <v>131.44</v>
      </c>
      <c r="G983" s="274">
        <f t="shared" si="519"/>
        <v>87.626666666666665</v>
      </c>
      <c r="H983" s="5"/>
    </row>
    <row r="984" spans="1:8" x14ac:dyDescent="0.25">
      <c r="A984" s="46">
        <v>3294</v>
      </c>
      <c r="B984" s="221" t="s">
        <v>82</v>
      </c>
      <c r="C984" s="10">
        <v>60</v>
      </c>
      <c r="D984" s="10">
        <v>100</v>
      </c>
      <c r="E984" s="10">
        <v>100</v>
      </c>
      <c r="F984" s="10">
        <v>0</v>
      </c>
      <c r="G984" s="274">
        <f t="shared" si="519"/>
        <v>0</v>
      </c>
      <c r="H984" s="5"/>
    </row>
    <row r="985" spans="1:8" x14ac:dyDescent="0.25">
      <c r="A985" s="46">
        <v>3299</v>
      </c>
      <c r="B985" s="221" t="s">
        <v>79</v>
      </c>
      <c r="C985" s="10">
        <v>0</v>
      </c>
      <c r="D985" s="10">
        <v>1100</v>
      </c>
      <c r="E985" s="10">
        <v>1100</v>
      </c>
      <c r="F985" s="10">
        <v>1521.63</v>
      </c>
      <c r="G985" s="274">
        <f t="shared" si="519"/>
        <v>138.33000000000001</v>
      </c>
      <c r="H985" s="5"/>
    </row>
    <row r="986" spans="1:8" x14ac:dyDescent="0.25">
      <c r="A986" s="50">
        <v>34</v>
      </c>
      <c r="B986" s="50" t="s">
        <v>193</v>
      </c>
      <c r="C986" s="93">
        <f t="shared" ref="C986" si="537">SUM(C987)</f>
        <v>608.05999999999995</v>
      </c>
      <c r="D986" s="93">
        <f t="shared" ref="D986:F987" si="538">D987</f>
        <v>620</v>
      </c>
      <c r="E986" s="93">
        <f t="shared" si="538"/>
        <v>620</v>
      </c>
      <c r="F986" s="93">
        <f t="shared" si="538"/>
        <v>715.6</v>
      </c>
      <c r="G986" s="276">
        <f t="shared" si="519"/>
        <v>115.41935483870969</v>
      </c>
      <c r="H986" s="5"/>
    </row>
    <row r="987" spans="1:8" x14ac:dyDescent="0.25">
      <c r="A987" s="135">
        <v>343</v>
      </c>
      <c r="B987" s="135" t="s">
        <v>86</v>
      </c>
      <c r="C987" s="136">
        <f>SUM(C988)</f>
        <v>608.05999999999995</v>
      </c>
      <c r="D987" s="136">
        <f t="shared" si="538"/>
        <v>620</v>
      </c>
      <c r="E987" s="136">
        <f t="shared" si="538"/>
        <v>620</v>
      </c>
      <c r="F987" s="136">
        <f t="shared" si="538"/>
        <v>715.6</v>
      </c>
      <c r="G987" s="283">
        <f t="shared" si="519"/>
        <v>115.41935483870969</v>
      </c>
      <c r="H987" s="5"/>
    </row>
    <row r="988" spans="1:8" x14ac:dyDescent="0.25">
      <c r="A988" s="46">
        <v>3431</v>
      </c>
      <c r="B988" s="46" t="s">
        <v>87</v>
      </c>
      <c r="C988" s="10">
        <v>608.05999999999995</v>
      </c>
      <c r="D988" s="10">
        <v>620</v>
      </c>
      <c r="E988" s="10">
        <v>620</v>
      </c>
      <c r="F988" s="10">
        <v>715.6</v>
      </c>
      <c r="G988" s="274">
        <f t="shared" si="519"/>
        <v>115.41935483870969</v>
      </c>
      <c r="H988" s="5"/>
    </row>
    <row r="989" spans="1:8" ht="23.25" customHeight="1" x14ac:dyDescent="0.25">
      <c r="A989" s="27" t="s">
        <v>282</v>
      </c>
      <c r="B989" s="185" t="s">
        <v>285</v>
      </c>
      <c r="C989" s="188">
        <f t="shared" ref="C989" si="539">SUM(C990)</f>
        <v>26028.420000000002</v>
      </c>
      <c r="D989" s="188">
        <f>D990</f>
        <v>33774.800000000003</v>
      </c>
      <c r="E989" s="188">
        <f>E990</f>
        <v>33774.800000000003</v>
      </c>
      <c r="F989" s="188">
        <f>F990</f>
        <v>37513.79</v>
      </c>
      <c r="G989" s="313">
        <f t="shared" si="519"/>
        <v>111.07035422859646</v>
      </c>
      <c r="H989" s="5"/>
    </row>
    <row r="990" spans="1:8" x14ac:dyDescent="0.25">
      <c r="A990" s="89">
        <v>3</v>
      </c>
      <c r="B990" s="89" t="s">
        <v>2</v>
      </c>
      <c r="C990" s="100">
        <f t="shared" ref="C990:F990" si="540">SUM(C991,C997)</f>
        <v>26028.420000000002</v>
      </c>
      <c r="D990" s="100">
        <f t="shared" si="540"/>
        <v>33774.800000000003</v>
      </c>
      <c r="E990" s="100">
        <f t="shared" si="540"/>
        <v>33774.800000000003</v>
      </c>
      <c r="F990" s="100">
        <f t="shared" si="540"/>
        <v>37513.79</v>
      </c>
      <c r="G990" s="275">
        <f t="shared" si="519"/>
        <v>111.07035422859646</v>
      </c>
      <c r="H990" s="5"/>
    </row>
    <row r="991" spans="1:8" x14ac:dyDescent="0.25">
      <c r="A991" s="50">
        <v>31</v>
      </c>
      <c r="B991" s="50" t="s">
        <v>191</v>
      </c>
      <c r="C991" s="93">
        <f>SUM(C992,C995)</f>
        <v>25553.72</v>
      </c>
      <c r="D991" s="93">
        <f t="shared" ref="D991:F991" si="541">SUM(D992,D995)</f>
        <v>32578</v>
      </c>
      <c r="E991" s="93">
        <f t="shared" si="541"/>
        <v>32578</v>
      </c>
      <c r="F991" s="93">
        <f t="shared" si="541"/>
        <v>36268</v>
      </c>
      <c r="G991" s="276">
        <f t="shared" si="519"/>
        <v>111.326662164651</v>
      </c>
      <c r="H991" s="5"/>
    </row>
    <row r="992" spans="1:8" x14ac:dyDescent="0.25">
      <c r="A992" s="135">
        <v>311</v>
      </c>
      <c r="B992" s="135" t="s">
        <v>51</v>
      </c>
      <c r="C992" s="136">
        <f>SUM(C993,C994)</f>
        <v>25553.72</v>
      </c>
      <c r="D992" s="136">
        <f t="shared" ref="D992:F992" si="542">SUM(D993,D994)</f>
        <v>29223.22</v>
      </c>
      <c r="E992" s="136">
        <f t="shared" si="542"/>
        <v>29223.22</v>
      </c>
      <c r="F992" s="136">
        <f t="shared" si="542"/>
        <v>32913.22</v>
      </c>
      <c r="G992" s="283">
        <f t="shared" si="519"/>
        <v>112.62694528529025</v>
      </c>
      <c r="H992" s="5"/>
    </row>
    <row r="993" spans="1:8" x14ac:dyDescent="0.25">
      <c r="A993" s="46">
        <v>3111</v>
      </c>
      <c r="B993" s="46" t="s">
        <v>52</v>
      </c>
      <c r="C993" s="10">
        <v>25553.72</v>
      </c>
      <c r="D993" s="10">
        <v>28873.22</v>
      </c>
      <c r="E993" s="10">
        <v>28873.22</v>
      </c>
      <c r="F993" s="10">
        <v>32563.22</v>
      </c>
      <c r="G993" s="274">
        <f t="shared" si="519"/>
        <v>112.78000860312774</v>
      </c>
      <c r="H993" s="5"/>
    </row>
    <row r="994" spans="1:8" x14ac:dyDescent="0.25">
      <c r="A994" s="46">
        <v>3112</v>
      </c>
      <c r="B994" s="46" t="s">
        <v>415</v>
      </c>
      <c r="C994" s="10">
        <v>0</v>
      </c>
      <c r="D994" s="10">
        <v>350</v>
      </c>
      <c r="E994" s="10">
        <v>350</v>
      </c>
      <c r="F994" s="10">
        <v>350</v>
      </c>
      <c r="G994" s="274">
        <f t="shared" si="519"/>
        <v>100</v>
      </c>
      <c r="H994" s="5"/>
    </row>
    <row r="995" spans="1:8" x14ac:dyDescent="0.25">
      <c r="A995" s="135">
        <v>313</v>
      </c>
      <c r="B995" s="135" t="s">
        <v>54</v>
      </c>
      <c r="C995" s="91">
        <f>SUM(C996)</f>
        <v>0</v>
      </c>
      <c r="D995" s="91">
        <f>D996</f>
        <v>3354.78</v>
      </c>
      <c r="E995" s="91">
        <f>E996</f>
        <v>3354.78</v>
      </c>
      <c r="F995" s="91">
        <f>F996</f>
        <v>3354.78</v>
      </c>
      <c r="G995" s="283">
        <f t="shared" si="519"/>
        <v>100</v>
      </c>
      <c r="H995" s="5"/>
    </row>
    <row r="996" spans="1:8" x14ac:dyDescent="0.25">
      <c r="A996" s="46">
        <v>3132</v>
      </c>
      <c r="B996" s="46" t="s">
        <v>55</v>
      </c>
      <c r="C996" s="10">
        <v>0</v>
      </c>
      <c r="D996" s="10">
        <v>3354.78</v>
      </c>
      <c r="E996" s="10">
        <v>3354.78</v>
      </c>
      <c r="F996" s="10">
        <v>3354.78</v>
      </c>
      <c r="G996" s="274">
        <f t="shared" si="519"/>
        <v>100</v>
      </c>
      <c r="H996" s="5"/>
    </row>
    <row r="997" spans="1:8" x14ac:dyDescent="0.25">
      <c r="A997" s="50">
        <v>32</v>
      </c>
      <c r="B997" s="50" t="s">
        <v>192</v>
      </c>
      <c r="C997" s="93">
        <f t="shared" ref="C997" si="543">SUM(C998,C1001)</f>
        <v>474.7</v>
      </c>
      <c r="D997" s="93">
        <f>D998+D1001</f>
        <v>1196.8</v>
      </c>
      <c r="E997" s="93">
        <f>E998+E1001</f>
        <v>1196.8</v>
      </c>
      <c r="F997" s="93">
        <f>F998+F1001</f>
        <v>1245.79</v>
      </c>
      <c r="G997" s="276">
        <f t="shared" si="519"/>
        <v>104.09341577540107</v>
      </c>
      <c r="H997" s="5"/>
    </row>
    <row r="998" spans="1:8" x14ac:dyDescent="0.25">
      <c r="A998" s="135">
        <v>321</v>
      </c>
      <c r="B998" s="135" t="s">
        <v>57</v>
      </c>
      <c r="C998" s="136">
        <f>SUM(C1000,C999)</f>
        <v>442.7</v>
      </c>
      <c r="D998" s="136">
        <f>D999+D1000</f>
        <v>1196.8</v>
      </c>
      <c r="E998" s="136">
        <f>E999+E1000</f>
        <v>1196.8</v>
      </c>
      <c r="F998" s="136">
        <f>F999+F1000</f>
        <v>1245.79</v>
      </c>
      <c r="G998" s="283">
        <f t="shared" si="519"/>
        <v>104.09341577540107</v>
      </c>
      <c r="H998" s="5"/>
    </row>
    <row r="999" spans="1:8" ht="18" x14ac:dyDescent="0.25">
      <c r="A999" s="221">
        <v>3212</v>
      </c>
      <c r="B999" s="352" t="s">
        <v>257</v>
      </c>
      <c r="C999" s="14">
        <v>0</v>
      </c>
      <c r="D999" s="14">
        <v>898</v>
      </c>
      <c r="E999" s="14">
        <v>898</v>
      </c>
      <c r="F999" s="14">
        <v>898</v>
      </c>
      <c r="G999" s="274">
        <f t="shared" si="519"/>
        <v>100</v>
      </c>
      <c r="H999" s="5"/>
    </row>
    <row r="1000" spans="1:8" x14ac:dyDescent="0.25">
      <c r="A1000" s="46">
        <v>3213</v>
      </c>
      <c r="B1000" s="46" t="s">
        <v>60</v>
      </c>
      <c r="C1000" s="10">
        <v>442.7</v>
      </c>
      <c r="D1000" s="10">
        <v>298.8</v>
      </c>
      <c r="E1000" s="10">
        <v>298.8</v>
      </c>
      <c r="F1000" s="10">
        <v>347.79</v>
      </c>
      <c r="G1000" s="274">
        <f t="shared" ref="G1000" si="544">F1000/E1000*100</f>
        <v>116.39558232931728</v>
      </c>
      <c r="H1000" s="5"/>
    </row>
    <row r="1001" spans="1:8" x14ac:dyDescent="0.25">
      <c r="A1001" s="135">
        <v>323</v>
      </c>
      <c r="B1001" s="222" t="s">
        <v>69</v>
      </c>
      <c r="C1001" s="136">
        <f t="shared" ref="C1001" si="545">SUM(C1002)</f>
        <v>32</v>
      </c>
      <c r="D1001" s="136">
        <f>D1002</f>
        <v>0</v>
      </c>
      <c r="E1001" s="136">
        <f>E1002</f>
        <v>0</v>
      </c>
      <c r="F1001" s="136">
        <f>F1002</f>
        <v>0</v>
      </c>
      <c r="G1001" s="277"/>
      <c r="H1001" s="5"/>
    </row>
    <row r="1002" spans="1:8" x14ac:dyDescent="0.25">
      <c r="A1002" s="46">
        <v>3239</v>
      </c>
      <c r="B1002" s="46" t="s">
        <v>78</v>
      </c>
      <c r="C1002" s="10">
        <v>32</v>
      </c>
      <c r="D1002" s="10">
        <v>0</v>
      </c>
      <c r="E1002" s="10">
        <v>0</v>
      </c>
      <c r="F1002" s="10">
        <v>0</v>
      </c>
      <c r="G1002" s="217"/>
      <c r="H1002" s="5"/>
    </row>
    <row r="1003" spans="1:8" x14ac:dyDescent="0.25">
      <c r="A1003" s="428"/>
      <c r="B1003" s="429"/>
      <c r="C1003" s="429"/>
      <c r="D1003" s="429"/>
      <c r="E1003" s="429"/>
      <c r="F1003" s="429"/>
      <c r="G1003" s="430"/>
      <c r="H1003" s="5"/>
    </row>
    <row r="1004" spans="1:8" ht="24.75" customHeight="1" x14ac:dyDescent="0.25">
      <c r="A1004" s="323" t="s">
        <v>233</v>
      </c>
      <c r="B1004" s="180" t="s">
        <v>234</v>
      </c>
      <c r="C1004" s="181">
        <f t="shared" ref="C1004" si="546">SUM(C1005,C1018,C1028,C1035)</f>
        <v>42889.1</v>
      </c>
      <c r="D1004" s="181">
        <f>D1005+D1018+D1013+D1028+D1035</f>
        <v>49660</v>
      </c>
      <c r="E1004" s="181">
        <f>E1005+E1018+E1013+E1028+E1035</f>
        <v>49660</v>
      </c>
      <c r="F1004" s="181">
        <f>F1005+F1013+F1018+F1028+F1035</f>
        <v>43199.310000000005</v>
      </c>
      <c r="G1004" s="396">
        <f>F1004/E1004*100</f>
        <v>86.990153040676603</v>
      </c>
      <c r="H1004" s="5"/>
    </row>
    <row r="1005" spans="1:8" ht="23.25" x14ac:dyDescent="0.25">
      <c r="A1005" s="75" t="s">
        <v>280</v>
      </c>
      <c r="B1005" s="186" t="s">
        <v>287</v>
      </c>
      <c r="C1005" s="213">
        <f t="shared" ref="C1005" si="547">SUM(C1006)</f>
        <v>9835.5299999999988</v>
      </c>
      <c r="D1005" s="213">
        <f t="shared" ref="D1005:F1006" si="548">D1006</f>
        <v>7245</v>
      </c>
      <c r="E1005" s="213">
        <f t="shared" si="548"/>
        <v>7245</v>
      </c>
      <c r="F1005" s="213">
        <f t="shared" si="548"/>
        <v>3401.2</v>
      </c>
      <c r="G1005" s="313">
        <f t="shared" ref="G1005:G1032" si="549">F1005/E1005*100</f>
        <v>46.945479641131811</v>
      </c>
      <c r="H1005" s="5"/>
    </row>
    <row r="1006" spans="1:8" x14ac:dyDescent="0.25">
      <c r="A1006" s="8">
        <v>3</v>
      </c>
      <c r="B1006" s="8" t="s">
        <v>2</v>
      </c>
      <c r="C1006" s="100">
        <f t="shared" ref="C1006" si="550">SUM(C1007)</f>
        <v>9835.5299999999988</v>
      </c>
      <c r="D1006" s="100">
        <f t="shared" si="548"/>
        <v>7245</v>
      </c>
      <c r="E1006" s="100">
        <f t="shared" si="548"/>
        <v>7245</v>
      </c>
      <c r="F1006" s="100">
        <f t="shared" si="548"/>
        <v>3401.2</v>
      </c>
      <c r="G1006" s="401">
        <f t="shared" si="549"/>
        <v>46.945479641131811</v>
      </c>
      <c r="H1006" s="62"/>
    </row>
    <row r="1007" spans="1:8" x14ac:dyDescent="0.25">
      <c r="A1007" s="50">
        <v>32</v>
      </c>
      <c r="B1007" s="50" t="s">
        <v>192</v>
      </c>
      <c r="C1007" s="93">
        <f t="shared" ref="C1007" si="551">SUM(C1008)</f>
        <v>9835.5299999999988</v>
      </c>
      <c r="D1007" s="93">
        <f>D1008+D1011</f>
        <v>7245</v>
      </c>
      <c r="E1007" s="93">
        <f>E1008+E1011</f>
        <v>7245</v>
      </c>
      <c r="F1007" s="93">
        <f>F1008+F1011</f>
        <v>3401.2</v>
      </c>
      <c r="G1007" s="405">
        <f t="shared" si="549"/>
        <v>46.945479641131811</v>
      </c>
      <c r="H1007" s="62"/>
    </row>
    <row r="1008" spans="1:8" x14ac:dyDescent="0.25">
      <c r="A1008" s="135">
        <v>322</v>
      </c>
      <c r="B1008" s="135" t="s">
        <v>62</v>
      </c>
      <c r="C1008" s="136">
        <f t="shared" ref="C1008" si="552">SUM(C1009:C1010)</f>
        <v>9835.5299999999988</v>
      </c>
      <c r="D1008" s="136">
        <f>SUM(D1009:D1010)</f>
        <v>7000</v>
      </c>
      <c r="E1008" s="136">
        <f>SUM(E1009:E1010)</f>
        <v>7000</v>
      </c>
      <c r="F1008" s="136">
        <f>SUM(F1009:F1010)</f>
        <v>726.56999999999994</v>
      </c>
      <c r="G1008" s="404">
        <f t="shared" si="549"/>
        <v>10.379571428571428</v>
      </c>
      <c r="H1008" s="62"/>
    </row>
    <row r="1009" spans="1:11" x14ac:dyDescent="0.25">
      <c r="A1009" s="46">
        <v>3221</v>
      </c>
      <c r="B1009" s="46" t="s">
        <v>63</v>
      </c>
      <c r="C1009" s="73">
        <v>1016.04</v>
      </c>
      <c r="D1009" s="73">
        <v>2500</v>
      </c>
      <c r="E1009" s="73">
        <v>2500</v>
      </c>
      <c r="F1009" s="73">
        <v>418.29</v>
      </c>
      <c r="G1009" s="402">
        <f t="shared" si="549"/>
        <v>16.7316</v>
      </c>
      <c r="H1009" s="62"/>
    </row>
    <row r="1010" spans="1:11" x14ac:dyDescent="0.25">
      <c r="A1010" s="46">
        <v>3222</v>
      </c>
      <c r="B1010" s="46" t="s">
        <v>64</v>
      </c>
      <c r="C1010" s="73">
        <v>8819.49</v>
      </c>
      <c r="D1010" s="73">
        <v>4500</v>
      </c>
      <c r="E1010" s="73">
        <v>4500</v>
      </c>
      <c r="F1010" s="73">
        <v>308.27999999999997</v>
      </c>
      <c r="G1010" s="402">
        <f t="shared" si="549"/>
        <v>6.8506666666666662</v>
      </c>
      <c r="H1010" s="62"/>
    </row>
    <row r="1011" spans="1:11" x14ac:dyDescent="0.25">
      <c r="A1011" s="135">
        <v>329</v>
      </c>
      <c r="B1011" s="135" t="s">
        <v>79</v>
      </c>
      <c r="C1011" s="104">
        <v>0</v>
      </c>
      <c r="D1011" s="104">
        <f>D1012</f>
        <v>245</v>
      </c>
      <c r="E1011" s="104">
        <f>E1012</f>
        <v>245</v>
      </c>
      <c r="F1011" s="104">
        <f>F1012</f>
        <v>2674.63</v>
      </c>
      <c r="G1011" s="404">
        <f t="shared" si="549"/>
        <v>1091.6857142857143</v>
      </c>
      <c r="H1011" s="62"/>
    </row>
    <row r="1012" spans="1:11" x14ac:dyDescent="0.25">
      <c r="A1012" s="46">
        <v>3299</v>
      </c>
      <c r="B1012" s="46" t="s">
        <v>79</v>
      </c>
      <c r="C1012" s="73">
        <v>0</v>
      </c>
      <c r="D1012" s="73">
        <v>245</v>
      </c>
      <c r="E1012" s="73">
        <v>245</v>
      </c>
      <c r="F1012" s="73">
        <v>2674.63</v>
      </c>
      <c r="G1012" s="402">
        <f t="shared" si="549"/>
        <v>1091.6857142857143</v>
      </c>
      <c r="H1012" s="62"/>
    </row>
    <row r="1013" spans="1:11" ht="23.25" x14ac:dyDescent="0.25">
      <c r="A1013" s="27" t="s">
        <v>290</v>
      </c>
      <c r="B1013" s="185" t="s">
        <v>291</v>
      </c>
      <c r="C1013" s="76">
        <v>0</v>
      </c>
      <c r="D1013" s="76">
        <f t="shared" ref="D1013:F1016" si="553">D1014</f>
        <v>0</v>
      </c>
      <c r="E1013" s="76">
        <f t="shared" si="553"/>
        <v>0</v>
      </c>
      <c r="F1013" s="76">
        <f t="shared" si="553"/>
        <v>0.08</v>
      </c>
      <c r="G1013" s="134"/>
      <c r="H1013" s="62"/>
    </row>
    <row r="1014" spans="1:11" x14ac:dyDescent="0.25">
      <c r="A1014" s="99">
        <v>3</v>
      </c>
      <c r="B1014" s="99" t="s">
        <v>2</v>
      </c>
      <c r="C1014" s="101">
        <v>0</v>
      </c>
      <c r="D1014" s="101">
        <f t="shared" si="553"/>
        <v>0</v>
      </c>
      <c r="E1014" s="101">
        <f t="shared" si="553"/>
        <v>0</v>
      </c>
      <c r="F1014" s="101">
        <f t="shared" si="553"/>
        <v>0.08</v>
      </c>
      <c r="G1014" s="401"/>
      <c r="H1014" s="62"/>
    </row>
    <row r="1015" spans="1:11" x14ac:dyDescent="0.25">
      <c r="A1015" s="50">
        <v>32</v>
      </c>
      <c r="B1015" s="50" t="s">
        <v>192</v>
      </c>
      <c r="C1015" s="353">
        <v>0</v>
      </c>
      <c r="D1015" s="353">
        <f t="shared" si="553"/>
        <v>0</v>
      </c>
      <c r="E1015" s="353">
        <f t="shared" si="553"/>
        <v>0</v>
      </c>
      <c r="F1015" s="353">
        <f t="shared" si="553"/>
        <v>0.08</v>
      </c>
      <c r="G1015" s="405"/>
      <c r="H1015" s="62"/>
    </row>
    <row r="1016" spans="1:11" x14ac:dyDescent="0.25">
      <c r="A1016" s="135">
        <v>322</v>
      </c>
      <c r="B1016" s="135" t="s">
        <v>62</v>
      </c>
      <c r="C1016" s="104">
        <v>0</v>
      </c>
      <c r="D1016" s="104">
        <f t="shared" si="553"/>
        <v>0</v>
      </c>
      <c r="E1016" s="104">
        <f t="shared" si="553"/>
        <v>0</v>
      </c>
      <c r="F1016" s="104">
        <f t="shared" si="553"/>
        <v>0.08</v>
      </c>
      <c r="G1016" s="406"/>
      <c r="H1016" s="62"/>
    </row>
    <row r="1017" spans="1:11" x14ac:dyDescent="0.25">
      <c r="A1017" s="46">
        <v>3222</v>
      </c>
      <c r="B1017" s="46" t="s">
        <v>64</v>
      </c>
      <c r="C1017" s="73">
        <v>0</v>
      </c>
      <c r="D1017" s="73">
        <v>0</v>
      </c>
      <c r="E1017" s="73">
        <v>0</v>
      </c>
      <c r="F1017" s="73">
        <v>0.08</v>
      </c>
      <c r="G1017" s="134"/>
      <c r="H1017" s="62"/>
    </row>
    <row r="1018" spans="1:11" ht="23.25" x14ac:dyDescent="0.25">
      <c r="A1018" s="27" t="s">
        <v>281</v>
      </c>
      <c r="B1018" s="185" t="s">
        <v>286</v>
      </c>
      <c r="C1018" s="189">
        <f t="shared" ref="C1018" si="554">SUM(C1019)</f>
        <v>18140.7</v>
      </c>
      <c r="D1018" s="189">
        <f t="shared" ref="D1018:F1019" si="555">D1019</f>
        <v>40225</v>
      </c>
      <c r="E1018" s="189">
        <f t="shared" si="555"/>
        <v>40225</v>
      </c>
      <c r="F1018" s="189">
        <f t="shared" si="555"/>
        <v>37613.020000000004</v>
      </c>
      <c r="G1018" s="134">
        <f t="shared" si="549"/>
        <v>93.506575512740838</v>
      </c>
      <c r="H1018" s="62"/>
    </row>
    <row r="1019" spans="1:11" x14ac:dyDescent="0.25">
      <c r="A1019" s="89">
        <v>3</v>
      </c>
      <c r="B1019" s="89" t="s">
        <v>2</v>
      </c>
      <c r="C1019" s="100">
        <f t="shared" ref="C1019" si="556">SUM(C1020)</f>
        <v>18140.7</v>
      </c>
      <c r="D1019" s="100">
        <f t="shared" si="555"/>
        <v>40225</v>
      </c>
      <c r="E1019" s="100">
        <f t="shared" si="555"/>
        <v>40225</v>
      </c>
      <c r="F1019" s="100">
        <f t="shared" si="555"/>
        <v>37613.020000000004</v>
      </c>
      <c r="G1019" s="401">
        <f t="shared" si="549"/>
        <v>93.506575512740838</v>
      </c>
      <c r="H1019" s="62"/>
    </row>
    <row r="1020" spans="1:11" x14ac:dyDescent="0.25">
      <c r="A1020" s="50">
        <v>32</v>
      </c>
      <c r="B1020" s="50" t="s">
        <v>192</v>
      </c>
      <c r="C1020" s="93">
        <f>SUM(C1021,C1024,C1026)</f>
        <v>18140.7</v>
      </c>
      <c r="D1020" s="93">
        <f>D1021+D1024+D1026</f>
        <v>40225</v>
      </c>
      <c r="E1020" s="93">
        <f>E1021+E1024+E1026</f>
        <v>40225</v>
      </c>
      <c r="F1020" s="93">
        <f>F1021+F1024+F1026</f>
        <v>37613.020000000004</v>
      </c>
      <c r="G1020" s="405">
        <f t="shared" si="549"/>
        <v>93.506575512740838</v>
      </c>
      <c r="H1020" s="5"/>
    </row>
    <row r="1021" spans="1:11" x14ac:dyDescent="0.25">
      <c r="A1021" s="135">
        <v>322</v>
      </c>
      <c r="B1021" s="135" t="s">
        <v>62</v>
      </c>
      <c r="C1021" s="136">
        <f t="shared" ref="C1021" si="557">SUM(C1022:C1023)</f>
        <v>14037.900000000001</v>
      </c>
      <c r="D1021" s="136">
        <f>SUM(D1022:D1023)</f>
        <v>40025</v>
      </c>
      <c r="E1021" s="136">
        <f>SUM(E1022:E1023)</f>
        <v>40025</v>
      </c>
      <c r="F1021" s="136">
        <f>SUM(F1022:F1023)</f>
        <v>37413.020000000004</v>
      </c>
      <c r="G1021" s="404">
        <f t="shared" si="549"/>
        <v>93.474128669581518</v>
      </c>
      <c r="H1021" s="5"/>
    </row>
    <row r="1022" spans="1:11" x14ac:dyDescent="0.25">
      <c r="A1022" s="46">
        <v>3221</v>
      </c>
      <c r="B1022" s="46" t="s">
        <v>63</v>
      </c>
      <c r="C1022" s="10">
        <v>9836.09</v>
      </c>
      <c r="D1022" s="10">
        <v>22750</v>
      </c>
      <c r="E1022" s="10">
        <v>22750</v>
      </c>
      <c r="F1022" s="10">
        <v>21690.18</v>
      </c>
      <c r="G1022" s="402">
        <f t="shared" si="549"/>
        <v>95.341450549450542</v>
      </c>
      <c r="H1022" s="5"/>
    </row>
    <row r="1023" spans="1:11" x14ac:dyDescent="0.25">
      <c r="A1023" s="46">
        <v>3222</v>
      </c>
      <c r="B1023" s="46" t="s">
        <v>64</v>
      </c>
      <c r="C1023" s="10">
        <v>4201.8100000000004</v>
      </c>
      <c r="D1023" s="10">
        <v>17275</v>
      </c>
      <c r="E1023" s="10">
        <v>17275</v>
      </c>
      <c r="F1023" s="10">
        <v>15722.84</v>
      </c>
      <c r="G1023" s="402">
        <f t="shared" si="549"/>
        <v>91.014992764109977</v>
      </c>
      <c r="H1023" s="5"/>
      <c r="K1023" s="109"/>
    </row>
    <row r="1024" spans="1:11" x14ac:dyDescent="0.25">
      <c r="A1024" s="135">
        <v>323</v>
      </c>
      <c r="B1024" s="135" t="s">
        <v>69</v>
      </c>
      <c r="C1024" s="136">
        <f t="shared" ref="C1024" si="558">SUM(C1025)</f>
        <v>200</v>
      </c>
      <c r="D1024" s="136">
        <f>D1025</f>
        <v>200</v>
      </c>
      <c r="E1024" s="136">
        <f>E1025</f>
        <v>200</v>
      </c>
      <c r="F1024" s="136">
        <f>F1025</f>
        <v>200</v>
      </c>
      <c r="G1024" s="404">
        <f t="shared" si="549"/>
        <v>100</v>
      </c>
      <c r="H1024" s="5"/>
    </row>
    <row r="1025" spans="1:8" x14ac:dyDescent="0.25">
      <c r="A1025" s="46">
        <v>3231</v>
      </c>
      <c r="B1025" s="46" t="s">
        <v>70</v>
      </c>
      <c r="C1025" s="10">
        <v>200</v>
      </c>
      <c r="D1025" s="10">
        <v>200</v>
      </c>
      <c r="E1025" s="10">
        <v>200</v>
      </c>
      <c r="F1025" s="10">
        <v>200</v>
      </c>
      <c r="G1025" s="402">
        <f t="shared" si="549"/>
        <v>100</v>
      </c>
      <c r="H1025" s="5"/>
    </row>
    <row r="1026" spans="1:8" x14ac:dyDescent="0.25">
      <c r="A1026" s="135">
        <v>329</v>
      </c>
      <c r="B1026" s="135" t="s">
        <v>79</v>
      </c>
      <c r="C1026" s="136">
        <f>SUM(C1027)</f>
        <v>3902.8</v>
      </c>
      <c r="D1026" s="136">
        <f>D1027</f>
        <v>0</v>
      </c>
      <c r="E1026" s="136">
        <f>E1027</f>
        <v>0</v>
      </c>
      <c r="F1026" s="136">
        <f>F1027</f>
        <v>0</v>
      </c>
      <c r="G1026" s="175"/>
      <c r="H1026" s="5"/>
    </row>
    <row r="1027" spans="1:8" x14ac:dyDescent="0.25">
      <c r="A1027" s="46">
        <v>3299</v>
      </c>
      <c r="B1027" s="46" t="s">
        <v>79</v>
      </c>
      <c r="C1027" s="33">
        <v>3902.8</v>
      </c>
      <c r="D1027" s="10">
        <v>0</v>
      </c>
      <c r="E1027" s="10">
        <v>0</v>
      </c>
      <c r="F1027" s="33">
        <v>0</v>
      </c>
      <c r="G1027" s="398"/>
      <c r="H1027" s="5"/>
    </row>
    <row r="1028" spans="1:8" ht="24.75" customHeight="1" x14ac:dyDescent="0.25">
      <c r="A1028" s="27" t="s">
        <v>282</v>
      </c>
      <c r="B1028" s="185" t="s">
        <v>285</v>
      </c>
      <c r="C1028" s="188">
        <f t="shared" ref="C1028" si="559">SUM(C1029)</f>
        <v>13272.28</v>
      </c>
      <c r="D1028" s="188">
        <f t="shared" ref="D1028:F1029" si="560">D1029</f>
        <v>2190</v>
      </c>
      <c r="E1028" s="188">
        <f t="shared" si="560"/>
        <v>2190</v>
      </c>
      <c r="F1028" s="188">
        <f t="shared" si="560"/>
        <v>2185.0100000000002</v>
      </c>
      <c r="G1028" s="313">
        <f t="shared" si="549"/>
        <v>99.772146118721466</v>
      </c>
      <c r="H1028" s="5"/>
    </row>
    <row r="1029" spans="1:8" x14ac:dyDescent="0.25">
      <c r="A1029" s="89">
        <v>3</v>
      </c>
      <c r="B1029" s="89" t="s">
        <v>2</v>
      </c>
      <c r="C1029" s="100">
        <f t="shared" ref="C1029" si="561">SUM(C1030)</f>
        <v>13272.28</v>
      </c>
      <c r="D1029" s="100">
        <f t="shared" si="560"/>
        <v>2190</v>
      </c>
      <c r="E1029" s="100">
        <f t="shared" si="560"/>
        <v>2190</v>
      </c>
      <c r="F1029" s="100">
        <f t="shared" si="560"/>
        <v>2185.0100000000002</v>
      </c>
      <c r="G1029" s="401">
        <f t="shared" si="549"/>
        <v>99.772146118721466</v>
      </c>
      <c r="H1029" s="5"/>
    </row>
    <row r="1030" spans="1:8" x14ac:dyDescent="0.25">
      <c r="A1030" s="50">
        <v>32</v>
      </c>
      <c r="B1030" s="50" t="s">
        <v>192</v>
      </c>
      <c r="C1030" s="93">
        <f t="shared" ref="C1030" si="562">SUM(C1031,C1033)</f>
        <v>13272.28</v>
      </c>
      <c r="D1030" s="93">
        <f>D1031+D1033</f>
        <v>2190</v>
      </c>
      <c r="E1030" s="93">
        <f>E1031+E1033</f>
        <v>2190</v>
      </c>
      <c r="F1030" s="93">
        <f>F1031+F1033</f>
        <v>2185.0100000000002</v>
      </c>
      <c r="G1030" s="405">
        <f t="shared" si="549"/>
        <v>99.772146118721466</v>
      </c>
      <c r="H1030" s="5"/>
    </row>
    <row r="1031" spans="1:8" x14ac:dyDescent="0.25">
      <c r="A1031" s="135">
        <v>322</v>
      </c>
      <c r="B1031" s="135" t="s">
        <v>62</v>
      </c>
      <c r="C1031" s="136">
        <f t="shared" ref="C1031" si="563">SUM(C1032)</f>
        <v>13272.28</v>
      </c>
      <c r="D1031" s="136">
        <f>D1032</f>
        <v>2190</v>
      </c>
      <c r="E1031" s="136">
        <f>E1032</f>
        <v>2190</v>
      </c>
      <c r="F1031" s="136">
        <f>F1032</f>
        <v>2185.0100000000002</v>
      </c>
      <c r="G1031" s="404">
        <f t="shared" si="549"/>
        <v>99.772146118721466</v>
      </c>
      <c r="H1031" s="5"/>
    </row>
    <row r="1032" spans="1:8" x14ac:dyDescent="0.25">
      <c r="A1032" s="46">
        <v>3222</v>
      </c>
      <c r="B1032" s="46" t="s">
        <v>64</v>
      </c>
      <c r="C1032" s="10">
        <v>13272.28</v>
      </c>
      <c r="D1032" s="10">
        <v>2190</v>
      </c>
      <c r="E1032" s="10">
        <v>2190</v>
      </c>
      <c r="F1032" s="10">
        <v>2185.0100000000002</v>
      </c>
      <c r="G1032" s="402">
        <f t="shared" si="549"/>
        <v>99.772146118721466</v>
      </c>
      <c r="H1032" s="5"/>
    </row>
    <row r="1033" spans="1:8" x14ac:dyDescent="0.25">
      <c r="A1033" s="135">
        <v>329</v>
      </c>
      <c r="B1033" s="135" t="s">
        <v>79</v>
      </c>
      <c r="C1033" s="136">
        <f t="shared" ref="C1033" si="564">SUM(C1034)</f>
        <v>0</v>
      </c>
      <c r="D1033" s="136">
        <v>0</v>
      </c>
      <c r="E1033" s="136">
        <v>0</v>
      </c>
      <c r="F1033" s="136">
        <f>F1034</f>
        <v>0</v>
      </c>
      <c r="G1033" s="406"/>
      <c r="H1033" s="5"/>
    </row>
    <row r="1034" spans="1:8" x14ac:dyDescent="0.25">
      <c r="A1034" s="46">
        <v>3299</v>
      </c>
      <c r="B1034" s="46" t="s">
        <v>79</v>
      </c>
      <c r="C1034" s="33">
        <v>0</v>
      </c>
      <c r="D1034" s="10">
        <v>0</v>
      </c>
      <c r="E1034" s="10">
        <v>0</v>
      </c>
      <c r="F1034" s="33">
        <v>0</v>
      </c>
      <c r="G1034" s="134"/>
      <c r="H1034" s="5"/>
    </row>
    <row r="1035" spans="1:8" ht="24" customHeight="1" x14ac:dyDescent="0.25">
      <c r="A1035" s="110" t="s">
        <v>382</v>
      </c>
      <c r="B1035" s="186" t="s">
        <v>383</v>
      </c>
      <c r="C1035" s="188">
        <f t="shared" ref="C1035" si="565">SUM(C1036)</f>
        <v>1640.59</v>
      </c>
      <c r="D1035" s="188">
        <f>D1036</f>
        <v>0</v>
      </c>
      <c r="E1035" s="188">
        <f>E1036</f>
        <v>0</v>
      </c>
      <c r="F1035" s="188">
        <f>F1036</f>
        <v>0</v>
      </c>
      <c r="G1035" s="134"/>
      <c r="H1035" s="5"/>
    </row>
    <row r="1036" spans="1:8" x14ac:dyDescent="0.25">
      <c r="A1036" s="89">
        <v>3</v>
      </c>
      <c r="B1036" s="89" t="s">
        <v>2</v>
      </c>
      <c r="C1036" s="100">
        <f t="shared" ref="C1036" si="566">SUM(C1037)</f>
        <v>1640.59</v>
      </c>
      <c r="D1036" s="100">
        <v>0</v>
      </c>
      <c r="E1036" s="100">
        <v>0</v>
      </c>
      <c r="F1036" s="100">
        <f>F1037</f>
        <v>0</v>
      </c>
      <c r="G1036" s="176"/>
      <c r="H1036" s="5"/>
    </row>
    <row r="1037" spans="1:8" x14ac:dyDescent="0.25">
      <c r="A1037" s="50">
        <v>32</v>
      </c>
      <c r="B1037" s="50" t="s">
        <v>192</v>
      </c>
      <c r="C1037" s="93">
        <f t="shared" ref="C1037" si="567">SUM(C1038)</f>
        <v>1640.59</v>
      </c>
      <c r="D1037" s="93">
        <v>0</v>
      </c>
      <c r="E1037" s="93">
        <v>0</v>
      </c>
      <c r="F1037" s="93">
        <f>F1038</f>
        <v>0</v>
      </c>
      <c r="G1037" s="399"/>
      <c r="H1037" s="5"/>
    </row>
    <row r="1038" spans="1:8" x14ac:dyDescent="0.25">
      <c r="A1038" s="135">
        <v>322</v>
      </c>
      <c r="B1038" s="135" t="s">
        <v>62</v>
      </c>
      <c r="C1038" s="136">
        <f t="shared" ref="C1038" si="568">SUM(C1039)</f>
        <v>1640.59</v>
      </c>
      <c r="D1038" s="136">
        <v>0</v>
      </c>
      <c r="E1038" s="136">
        <v>0</v>
      </c>
      <c r="F1038" s="136">
        <f>F1039</f>
        <v>0</v>
      </c>
      <c r="G1038" s="400"/>
      <c r="H1038" s="5"/>
    </row>
    <row r="1039" spans="1:8" x14ac:dyDescent="0.25">
      <c r="A1039" s="46">
        <v>3221</v>
      </c>
      <c r="B1039" s="46" t="s">
        <v>63</v>
      </c>
      <c r="C1039" s="10">
        <v>1640.59</v>
      </c>
      <c r="D1039" s="10">
        <v>0</v>
      </c>
      <c r="E1039" s="10">
        <v>0</v>
      </c>
      <c r="F1039" s="10">
        <v>0</v>
      </c>
      <c r="G1039" s="398"/>
      <c r="H1039" s="5"/>
    </row>
    <row r="1040" spans="1:8" x14ac:dyDescent="0.25">
      <c r="A1040" s="428"/>
      <c r="B1040" s="429"/>
      <c r="C1040" s="429"/>
      <c r="D1040" s="429"/>
      <c r="E1040" s="429"/>
      <c r="F1040" s="429"/>
      <c r="G1040" s="430"/>
      <c r="H1040" s="5"/>
    </row>
    <row r="1041" spans="1:10" ht="24.75" customHeight="1" x14ac:dyDescent="0.25">
      <c r="A1041" s="323" t="s">
        <v>235</v>
      </c>
      <c r="B1041" s="180" t="s">
        <v>236</v>
      </c>
      <c r="C1041" s="181">
        <f t="shared" ref="C1041" si="569">SUM(C1042,C1047,C1064)</f>
        <v>20458.400000000001</v>
      </c>
      <c r="D1041" s="181">
        <f>D1042+D1047+D1064+D1069</f>
        <v>20180</v>
      </c>
      <c r="E1041" s="181">
        <f>E1042+E1047+E1064+E1069</f>
        <v>20180</v>
      </c>
      <c r="F1041" s="181">
        <f>F1042+F1047+F1064+F1069</f>
        <v>23440.93</v>
      </c>
      <c r="G1041" s="407">
        <f>F1041/E1041*100</f>
        <v>116.15921704658076</v>
      </c>
      <c r="H1041" s="5"/>
    </row>
    <row r="1042" spans="1:10" ht="23.25" x14ac:dyDescent="0.25">
      <c r="A1042" s="75" t="s">
        <v>280</v>
      </c>
      <c r="B1042" s="186" t="s">
        <v>287</v>
      </c>
      <c r="C1042" s="213">
        <f t="shared" ref="C1042" si="570">SUM(C1043)</f>
        <v>3820.56</v>
      </c>
      <c r="D1042" s="213">
        <f>D1043</f>
        <v>0</v>
      </c>
      <c r="E1042" s="213">
        <f>E1043</f>
        <v>0</v>
      </c>
      <c r="F1042" s="213">
        <f>F1043</f>
        <v>0</v>
      </c>
      <c r="G1042" s="408"/>
      <c r="H1042" s="5"/>
    </row>
    <row r="1043" spans="1:10" x14ac:dyDescent="0.25">
      <c r="A1043" s="89">
        <v>3</v>
      </c>
      <c r="B1043" s="89" t="s">
        <v>2</v>
      </c>
      <c r="C1043" s="100">
        <f t="shared" ref="C1043" si="571">SUM(C1044)</f>
        <v>3820.56</v>
      </c>
      <c r="D1043" s="100">
        <v>0</v>
      </c>
      <c r="E1043" s="100">
        <v>0</v>
      </c>
      <c r="F1043" s="100">
        <v>0</v>
      </c>
      <c r="G1043" s="409"/>
      <c r="H1043" s="63"/>
    </row>
    <row r="1044" spans="1:10" x14ac:dyDescent="0.25">
      <c r="A1044" s="50">
        <v>32</v>
      </c>
      <c r="B1044" s="50" t="s">
        <v>192</v>
      </c>
      <c r="C1044" s="93">
        <f t="shared" ref="C1044" si="572">SUM(C1045)</f>
        <v>3820.56</v>
      </c>
      <c r="D1044" s="93">
        <v>0</v>
      </c>
      <c r="E1044" s="93">
        <v>0</v>
      </c>
      <c r="F1044" s="93">
        <v>0</v>
      </c>
      <c r="G1044" s="232"/>
      <c r="H1044" s="63"/>
    </row>
    <row r="1045" spans="1:10" x14ac:dyDescent="0.25">
      <c r="A1045" s="135">
        <v>322</v>
      </c>
      <c r="B1045" s="135" t="s">
        <v>62</v>
      </c>
      <c r="C1045" s="140">
        <f t="shared" ref="C1045" si="573">SUM(C1046)</f>
        <v>3820.56</v>
      </c>
      <c r="D1045" s="140">
        <v>0</v>
      </c>
      <c r="E1045" s="140">
        <v>0</v>
      </c>
      <c r="F1045" s="140">
        <v>0</v>
      </c>
      <c r="G1045" s="334"/>
      <c r="H1045" s="63"/>
    </row>
    <row r="1046" spans="1:10" x14ac:dyDescent="0.25">
      <c r="A1046" s="46">
        <v>3223</v>
      </c>
      <c r="B1046" s="46" t="s">
        <v>65</v>
      </c>
      <c r="C1046" s="33">
        <v>3820.56</v>
      </c>
      <c r="D1046" s="10">
        <v>0</v>
      </c>
      <c r="E1046" s="10">
        <v>0</v>
      </c>
      <c r="F1046" s="33">
        <v>0</v>
      </c>
      <c r="G1046" s="408"/>
      <c r="H1046" s="63"/>
    </row>
    <row r="1047" spans="1:10" ht="23.25" x14ac:dyDescent="0.25">
      <c r="A1047" s="27" t="s">
        <v>281</v>
      </c>
      <c r="B1047" s="185" t="s">
        <v>286</v>
      </c>
      <c r="C1047" s="189">
        <f t="shared" ref="C1047" si="574">SUM(C1048,C1059)</f>
        <v>16637.84</v>
      </c>
      <c r="D1047" s="189">
        <f>D1048+D1059</f>
        <v>18180</v>
      </c>
      <c r="E1047" s="189">
        <f>E1048+E1059</f>
        <v>18180</v>
      </c>
      <c r="F1047" s="189">
        <f>F1048+F1059</f>
        <v>21440.93</v>
      </c>
      <c r="G1047" s="408">
        <f t="shared" ref="G1047:G1073" si="575">F1047/E1047*100</f>
        <v>117.93690869086907</v>
      </c>
      <c r="H1047" s="63"/>
    </row>
    <row r="1048" spans="1:10" x14ac:dyDescent="0.25">
      <c r="A1048" s="89">
        <v>3</v>
      </c>
      <c r="B1048" s="89" t="s">
        <v>2</v>
      </c>
      <c r="C1048" s="100">
        <f t="shared" ref="C1048" si="576">SUM(C1049)</f>
        <v>16281.59</v>
      </c>
      <c r="D1048" s="100">
        <f>D1049</f>
        <v>18180</v>
      </c>
      <c r="E1048" s="100">
        <f>E1049</f>
        <v>18180</v>
      </c>
      <c r="F1048" s="100">
        <f>F1049</f>
        <v>21015.1</v>
      </c>
      <c r="G1048" s="409">
        <f t="shared" si="575"/>
        <v>115.59460946094609</v>
      </c>
      <c r="H1048" s="63"/>
    </row>
    <row r="1049" spans="1:10" x14ac:dyDescent="0.25">
      <c r="A1049" s="50">
        <v>32</v>
      </c>
      <c r="B1049" s="50" t="s">
        <v>192</v>
      </c>
      <c r="C1049" s="93">
        <f t="shared" ref="C1049" si="577">SUM(C1050,C1055)</f>
        <v>16281.59</v>
      </c>
      <c r="D1049" s="93">
        <f>D1050+D1055</f>
        <v>18180</v>
      </c>
      <c r="E1049" s="93">
        <f>E1050+E1055</f>
        <v>18180</v>
      </c>
      <c r="F1049" s="93">
        <f>F1050+F1055</f>
        <v>21015.1</v>
      </c>
      <c r="G1049" s="232">
        <f t="shared" si="575"/>
        <v>115.59460946094609</v>
      </c>
      <c r="H1049" s="5"/>
    </row>
    <row r="1050" spans="1:10" x14ac:dyDescent="0.25">
      <c r="A1050" s="135">
        <v>322</v>
      </c>
      <c r="B1050" s="135" t="s">
        <v>62</v>
      </c>
      <c r="C1050" s="136">
        <f t="shared" ref="C1050" si="578">SUM(C1051:C1054)</f>
        <v>11146.38</v>
      </c>
      <c r="D1050" s="136">
        <f>SUM(D1051:D1054)</f>
        <v>16200</v>
      </c>
      <c r="E1050" s="136">
        <f>SUM(E1051:E1054)</f>
        <v>16200</v>
      </c>
      <c r="F1050" s="136">
        <f>SUM(F1051:F1054)</f>
        <v>16149.529999999999</v>
      </c>
      <c r="G1050" s="410">
        <f t="shared" si="575"/>
        <v>99.688456790123453</v>
      </c>
      <c r="H1050" s="5"/>
    </row>
    <row r="1051" spans="1:10" x14ac:dyDescent="0.25">
      <c r="A1051" s="46">
        <v>3221</v>
      </c>
      <c r="B1051" s="46" t="s">
        <v>63</v>
      </c>
      <c r="C1051" s="10">
        <v>1480.73</v>
      </c>
      <c r="D1051" s="10">
        <v>1400</v>
      </c>
      <c r="E1051" s="10">
        <v>1400</v>
      </c>
      <c r="F1051" s="10">
        <v>1369.96</v>
      </c>
      <c r="G1051" s="219">
        <f t="shared" si="575"/>
        <v>97.854285714285709</v>
      </c>
      <c r="H1051" s="5"/>
    </row>
    <row r="1052" spans="1:10" x14ac:dyDescent="0.25">
      <c r="A1052" s="46">
        <v>3223</v>
      </c>
      <c r="B1052" s="46" t="s">
        <v>65</v>
      </c>
      <c r="C1052" s="10">
        <v>4050.81</v>
      </c>
      <c r="D1052" s="10">
        <v>6800</v>
      </c>
      <c r="E1052" s="10">
        <v>6800</v>
      </c>
      <c r="F1052" s="10">
        <v>6913.75</v>
      </c>
      <c r="G1052" s="219">
        <f t="shared" si="575"/>
        <v>101.67279411764707</v>
      </c>
      <c r="H1052" s="5"/>
      <c r="J1052" s="109"/>
    </row>
    <row r="1053" spans="1:10" x14ac:dyDescent="0.25">
      <c r="A1053" s="46">
        <v>3224</v>
      </c>
      <c r="B1053" s="49" t="s">
        <v>261</v>
      </c>
      <c r="C1053" s="10">
        <v>4688.4399999999996</v>
      </c>
      <c r="D1053" s="10">
        <v>7200</v>
      </c>
      <c r="E1053" s="10">
        <v>7200</v>
      </c>
      <c r="F1053" s="10">
        <v>7185.87</v>
      </c>
      <c r="G1053" s="219">
        <f t="shared" si="575"/>
        <v>99.803750000000008</v>
      </c>
      <c r="H1053" s="5"/>
      <c r="J1053" s="109"/>
    </row>
    <row r="1054" spans="1:10" x14ac:dyDescent="0.25">
      <c r="A1054" s="46">
        <v>3225</v>
      </c>
      <c r="B1054" s="49" t="s">
        <v>310</v>
      </c>
      <c r="C1054" s="10">
        <v>926.4</v>
      </c>
      <c r="D1054" s="10">
        <v>800</v>
      </c>
      <c r="E1054" s="10">
        <v>800</v>
      </c>
      <c r="F1054" s="10">
        <v>679.95</v>
      </c>
      <c r="G1054" s="219">
        <f t="shared" si="575"/>
        <v>84.993750000000006</v>
      </c>
      <c r="H1054" s="5"/>
    </row>
    <row r="1055" spans="1:10" x14ac:dyDescent="0.25">
      <c r="A1055" s="135">
        <v>323</v>
      </c>
      <c r="B1055" s="135" t="s">
        <v>69</v>
      </c>
      <c r="C1055" s="136">
        <f t="shared" ref="C1055" si="579">SUM(C1056:C1058)</f>
        <v>5135.2100000000009</v>
      </c>
      <c r="D1055" s="136">
        <f>SUM(D1056:D1058)</f>
        <v>1980</v>
      </c>
      <c r="E1055" s="136">
        <f>SUM(E1056:E1058)</f>
        <v>1980</v>
      </c>
      <c r="F1055" s="136">
        <f>SUM(F1056:F1058)</f>
        <v>4865.57</v>
      </c>
      <c r="G1055" s="410">
        <f t="shared" si="575"/>
        <v>245.73585858585858</v>
      </c>
      <c r="H1055" s="5"/>
    </row>
    <row r="1056" spans="1:10" x14ac:dyDescent="0.25">
      <c r="A1056" s="46">
        <v>3232</v>
      </c>
      <c r="B1056" s="46" t="s">
        <v>71</v>
      </c>
      <c r="C1056" s="10">
        <v>3415.55</v>
      </c>
      <c r="D1056" s="10">
        <v>0</v>
      </c>
      <c r="E1056" s="10">
        <v>0</v>
      </c>
      <c r="F1056" s="10">
        <v>2488.7800000000002</v>
      </c>
      <c r="G1056" s="219"/>
      <c r="H1056" s="5"/>
    </row>
    <row r="1057" spans="1:8" x14ac:dyDescent="0.25">
      <c r="A1057" s="46">
        <v>3234</v>
      </c>
      <c r="B1057" s="46" t="s">
        <v>73</v>
      </c>
      <c r="C1057" s="10">
        <v>322.76</v>
      </c>
      <c r="D1057" s="10">
        <v>530</v>
      </c>
      <c r="E1057" s="10">
        <v>530</v>
      </c>
      <c r="F1057" s="10">
        <v>537.54999999999995</v>
      </c>
      <c r="G1057" s="219">
        <f t="shared" si="575"/>
        <v>101.42452830188677</v>
      </c>
      <c r="H1057" s="5"/>
    </row>
    <row r="1058" spans="1:8" x14ac:dyDescent="0.25">
      <c r="A1058" s="46">
        <v>3239</v>
      </c>
      <c r="B1058" s="46" t="s">
        <v>78</v>
      </c>
      <c r="C1058" s="10">
        <v>1396.9</v>
      </c>
      <c r="D1058" s="10">
        <v>1450</v>
      </c>
      <c r="E1058" s="10">
        <v>1450</v>
      </c>
      <c r="F1058" s="10">
        <v>1839.24</v>
      </c>
      <c r="G1058" s="219">
        <f t="shared" si="575"/>
        <v>126.84413793103448</v>
      </c>
      <c r="H1058" s="5"/>
    </row>
    <row r="1059" spans="1:8" x14ac:dyDescent="0.25">
      <c r="A1059" s="89">
        <v>4</v>
      </c>
      <c r="B1059" s="89" t="s">
        <v>197</v>
      </c>
      <c r="C1059" s="100">
        <f t="shared" ref="C1059" si="580">SUM(C1060)</f>
        <v>356.25</v>
      </c>
      <c r="D1059" s="100">
        <f t="shared" ref="D1059:F1060" si="581">D1060</f>
        <v>0</v>
      </c>
      <c r="E1059" s="100">
        <f t="shared" si="581"/>
        <v>0</v>
      </c>
      <c r="F1059" s="100">
        <f t="shared" si="581"/>
        <v>425.83</v>
      </c>
      <c r="G1059" s="279"/>
      <c r="H1059" s="5"/>
    </row>
    <row r="1060" spans="1:8" ht="18" x14ac:dyDescent="0.25">
      <c r="A1060" s="50">
        <v>42</v>
      </c>
      <c r="B1060" s="192" t="s">
        <v>201</v>
      </c>
      <c r="C1060" s="93">
        <f t="shared" ref="C1060" si="582">SUM(C1061)</f>
        <v>356.25</v>
      </c>
      <c r="D1060" s="93">
        <f t="shared" si="581"/>
        <v>0</v>
      </c>
      <c r="E1060" s="93">
        <f t="shared" si="581"/>
        <v>0</v>
      </c>
      <c r="F1060" s="93">
        <f t="shared" si="581"/>
        <v>425.83</v>
      </c>
      <c r="G1060" s="214"/>
      <c r="H1060" s="5"/>
    </row>
    <row r="1061" spans="1:8" x14ac:dyDescent="0.25">
      <c r="A1061" s="135">
        <v>422</v>
      </c>
      <c r="B1061" s="135" t="s">
        <v>107</v>
      </c>
      <c r="C1061" s="136">
        <f>SUM(C1063,C1062)</f>
        <v>356.25</v>
      </c>
      <c r="D1061" s="136">
        <f t="shared" ref="D1061:F1061" si="583">SUM(D1063,D1062)</f>
        <v>0</v>
      </c>
      <c r="E1061" s="136">
        <f t="shared" si="583"/>
        <v>0</v>
      </c>
      <c r="F1061" s="136">
        <f t="shared" si="583"/>
        <v>425.83</v>
      </c>
      <c r="G1061" s="411"/>
      <c r="H1061" s="5"/>
    </row>
    <row r="1062" spans="1:8" x14ac:dyDescent="0.25">
      <c r="A1062" s="13">
        <v>4221</v>
      </c>
      <c r="B1062" s="13" t="s">
        <v>108</v>
      </c>
      <c r="C1062" s="14">
        <v>0</v>
      </c>
      <c r="D1062" s="14">
        <v>0</v>
      </c>
      <c r="E1062" s="14">
        <v>0</v>
      </c>
      <c r="F1062" s="14">
        <v>425.83</v>
      </c>
      <c r="G1062" s="188"/>
      <c r="H1062" s="5"/>
    </row>
    <row r="1063" spans="1:8" x14ac:dyDescent="0.25">
      <c r="A1063" s="46">
        <v>4227</v>
      </c>
      <c r="B1063" s="46" t="s">
        <v>111</v>
      </c>
      <c r="C1063" s="33">
        <v>356.25</v>
      </c>
      <c r="D1063" s="10">
        <v>0</v>
      </c>
      <c r="E1063" s="10">
        <v>0</v>
      </c>
      <c r="F1063" s="33">
        <v>0</v>
      </c>
      <c r="G1063" s="188"/>
      <c r="H1063" s="5"/>
    </row>
    <row r="1064" spans="1:8" ht="23.25" customHeight="1" x14ac:dyDescent="0.25">
      <c r="A1064" s="27" t="s">
        <v>282</v>
      </c>
      <c r="B1064" s="185" t="s">
        <v>285</v>
      </c>
      <c r="C1064" s="188">
        <f t="shared" ref="C1064" si="584">SUM(C1065)</f>
        <v>0</v>
      </c>
      <c r="D1064" s="188">
        <f t="shared" ref="D1064:F1067" si="585">D1065</f>
        <v>0</v>
      </c>
      <c r="E1064" s="188">
        <f t="shared" si="585"/>
        <v>0</v>
      </c>
      <c r="F1064" s="188">
        <f t="shared" si="585"/>
        <v>0</v>
      </c>
      <c r="G1064" s="188"/>
      <c r="H1064" s="5"/>
    </row>
    <row r="1065" spans="1:8" x14ac:dyDescent="0.25">
      <c r="A1065" s="89">
        <v>3</v>
      </c>
      <c r="B1065" s="89" t="s">
        <v>2</v>
      </c>
      <c r="C1065" s="100">
        <f t="shared" ref="C1065" si="586">SUM(C1066)</f>
        <v>0</v>
      </c>
      <c r="D1065" s="100">
        <f t="shared" si="585"/>
        <v>0</v>
      </c>
      <c r="E1065" s="100">
        <f t="shared" si="585"/>
        <v>0</v>
      </c>
      <c r="F1065" s="100">
        <f t="shared" si="585"/>
        <v>0</v>
      </c>
      <c r="G1065" s="279"/>
      <c r="H1065" s="5"/>
    </row>
    <row r="1066" spans="1:8" x14ac:dyDescent="0.25">
      <c r="A1066" s="50">
        <v>32</v>
      </c>
      <c r="B1066" s="50" t="s">
        <v>192</v>
      </c>
      <c r="C1066" s="93">
        <f t="shared" ref="C1066" si="587">SUM(C1067)</f>
        <v>0</v>
      </c>
      <c r="D1066" s="93">
        <f t="shared" si="585"/>
        <v>0</v>
      </c>
      <c r="E1066" s="93">
        <f t="shared" si="585"/>
        <v>0</v>
      </c>
      <c r="F1066" s="93">
        <f t="shared" si="585"/>
        <v>0</v>
      </c>
      <c r="G1066" s="214"/>
      <c r="H1066" s="5"/>
    </row>
    <row r="1067" spans="1:8" x14ac:dyDescent="0.25">
      <c r="A1067" s="135">
        <v>322</v>
      </c>
      <c r="B1067" s="135" t="s">
        <v>62</v>
      </c>
      <c r="C1067" s="136">
        <f t="shared" ref="C1067" si="588">SUM(C1074)</f>
        <v>0</v>
      </c>
      <c r="D1067" s="136">
        <f t="shared" si="585"/>
        <v>0</v>
      </c>
      <c r="E1067" s="136">
        <f t="shared" si="585"/>
        <v>0</v>
      </c>
      <c r="F1067" s="136">
        <f t="shared" si="585"/>
        <v>0</v>
      </c>
      <c r="G1067" s="411"/>
      <c r="H1067" s="5"/>
    </row>
    <row r="1068" spans="1:8" x14ac:dyDescent="0.25">
      <c r="A1068" s="46">
        <v>3223</v>
      </c>
      <c r="B1068" s="46" t="s">
        <v>65</v>
      </c>
      <c r="C1068" s="33">
        <v>0</v>
      </c>
      <c r="D1068" s="10">
        <v>0</v>
      </c>
      <c r="E1068" s="10">
        <v>0</v>
      </c>
      <c r="F1068" s="33">
        <v>0</v>
      </c>
      <c r="G1068" s="188"/>
      <c r="H1068" s="5"/>
    </row>
    <row r="1069" spans="1:8" ht="23.25" x14ac:dyDescent="0.25">
      <c r="A1069" s="27" t="s">
        <v>382</v>
      </c>
      <c r="B1069" s="185" t="s">
        <v>383</v>
      </c>
      <c r="C1069" s="67">
        <v>0</v>
      </c>
      <c r="D1069" s="67">
        <f t="shared" ref="D1069:F1072" si="589">D1070</f>
        <v>2000</v>
      </c>
      <c r="E1069" s="67">
        <f t="shared" si="589"/>
        <v>2000</v>
      </c>
      <c r="F1069" s="67">
        <f t="shared" si="589"/>
        <v>2000</v>
      </c>
      <c r="G1069" s="408">
        <f t="shared" si="575"/>
        <v>100</v>
      </c>
      <c r="H1069" s="5"/>
    </row>
    <row r="1070" spans="1:8" x14ac:dyDescent="0.25">
      <c r="A1070" s="89">
        <v>3</v>
      </c>
      <c r="B1070" s="89" t="s">
        <v>2</v>
      </c>
      <c r="C1070" s="100">
        <v>0</v>
      </c>
      <c r="D1070" s="100">
        <f t="shared" si="589"/>
        <v>2000</v>
      </c>
      <c r="E1070" s="100">
        <f t="shared" si="589"/>
        <v>2000</v>
      </c>
      <c r="F1070" s="100">
        <f t="shared" si="589"/>
        <v>2000</v>
      </c>
      <c r="G1070" s="409">
        <f t="shared" si="575"/>
        <v>100</v>
      </c>
      <c r="H1070" s="5"/>
    </row>
    <row r="1071" spans="1:8" x14ac:dyDescent="0.25">
      <c r="A1071" s="50">
        <v>32</v>
      </c>
      <c r="B1071" s="50" t="s">
        <v>192</v>
      </c>
      <c r="C1071" s="72">
        <v>0</v>
      </c>
      <c r="D1071" s="6">
        <f t="shared" si="589"/>
        <v>2000</v>
      </c>
      <c r="E1071" s="6">
        <f t="shared" si="589"/>
        <v>2000</v>
      </c>
      <c r="F1071" s="72">
        <f t="shared" si="589"/>
        <v>2000</v>
      </c>
      <c r="G1071" s="412">
        <f t="shared" si="575"/>
        <v>100</v>
      </c>
      <c r="H1071" s="5"/>
    </row>
    <row r="1072" spans="1:8" x14ac:dyDescent="0.25">
      <c r="A1072" s="135">
        <v>323</v>
      </c>
      <c r="B1072" s="135" t="s">
        <v>69</v>
      </c>
      <c r="C1072" s="92">
        <v>0</v>
      </c>
      <c r="D1072" s="91">
        <f t="shared" si="589"/>
        <v>2000</v>
      </c>
      <c r="E1072" s="91">
        <f t="shared" si="589"/>
        <v>2000</v>
      </c>
      <c r="F1072" s="92">
        <f t="shared" si="589"/>
        <v>2000</v>
      </c>
      <c r="G1072" s="410">
        <f t="shared" si="575"/>
        <v>100</v>
      </c>
      <c r="H1072" s="5"/>
    </row>
    <row r="1073" spans="1:8" x14ac:dyDescent="0.25">
      <c r="A1073" s="46">
        <v>3232</v>
      </c>
      <c r="B1073" s="46" t="s">
        <v>71</v>
      </c>
      <c r="C1073" s="33">
        <v>0</v>
      </c>
      <c r="D1073" s="10">
        <v>2000</v>
      </c>
      <c r="E1073" s="10">
        <v>2000</v>
      </c>
      <c r="F1073" s="33">
        <v>2000</v>
      </c>
      <c r="G1073" s="219">
        <f t="shared" si="575"/>
        <v>100</v>
      </c>
      <c r="H1073" s="5"/>
    </row>
    <row r="1074" spans="1:8" x14ac:dyDescent="0.25">
      <c r="A1074" s="425"/>
      <c r="B1074" s="425"/>
      <c r="C1074" s="425"/>
      <c r="D1074" s="425"/>
      <c r="E1074" s="425"/>
      <c r="F1074" s="425"/>
      <c r="G1074" s="425"/>
      <c r="H1074" s="5"/>
    </row>
    <row r="1075" spans="1:8" x14ac:dyDescent="0.25">
      <c r="A1075" s="434"/>
      <c r="B1075" s="435"/>
      <c r="C1075" s="435"/>
      <c r="D1075" s="435"/>
      <c r="E1075" s="435"/>
      <c r="F1075" s="435"/>
      <c r="G1075" s="436"/>
      <c r="H1075" s="5"/>
    </row>
    <row r="1076" spans="1:8" ht="30.75" customHeight="1" x14ac:dyDescent="0.25">
      <c r="A1076" s="326" t="s">
        <v>411</v>
      </c>
      <c r="B1076" s="216" t="s">
        <v>190</v>
      </c>
      <c r="C1076" s="360">
        <f>C1078</f>
        <v>18616.330000000002</v>
      </c>
      <c r="D1076" s="214">
        <f>D1078</f>
        <v>17858</v>
      </c>
      <c r="E1076" s="214">
        <f>E1078</f>
        <v>17858</v>
      </c>
      <c r="F1076" s="214">
        <f>F1078</f>
        <v>24336.239999999998</v>
      </c>
      <c r="G1076" s="215">
        <f>F1076/E1076*100</f>
        <v>136.2764027326688</v>
      </c>
      <c r="H1076" s="5"/>
    </row>
    <row r="1077" spans="1:8" x14ac:dyDescent="0.25">
      <c r="A1077" s="437"/>
      <c r="B1077" s="438"/>
      <c r="C1077" s="438"/>
      <c r="D1077" s="438"/>
      <c r="E1077" s="438"/>
      <c r="F1077" s="438"/>
      <c r="G1077" s="439"/>
      <c r="H1077" s="5"/>
    </row>
    <row r="1078" spans="1:8" ht="26.25" customHeight="1" x14ac:dyDescent="0.25">
      <c r="A1078" s="209" t="s">
        <v>412</v>
      </c>
      <c r="B1078" s="211" t="s">
        <v>237</v>
      </c>
      <c r="C1078" s="210">
        <f>C1080+C1115+C1122</f>
        <v>18616.330000000002</v>
      </c>
      <c r="D1078" s="210">
        <f>D1080+D1115+D1122</f>
        <v>17858</v>
      </c>
      <c r="E1078" s="210">
        <f>E1080+E1115+E1122</f>
        <v>17858</v>
      </c>
      <c r="F1078" s="210">
        <f>F1080+F1115+F1122</f>
        <v>24336.239999999998</v>
      </c>
      <c r="G1078" s="312">
        <f>F1078/E1078*100</f>
        <v>136.2764027326688</v>
      </c>
      <c r="H1078" s="5"/>
    </row>
    <row r="1079" spans="1:8" x14ac:dyDescent="0.25">
      <c r="A1079" s="437"/>
      <c r="B1079" s="438"/>
      <c r="C1079" s="438"/>
      <c r="D1079" s="438"/>
      <c r="E1079" s="438"/>
      <c r="F1079" s="438"/>
      <c r="G1079" s="439"/>
      <c r="H1079" s="54"/>
    </row>
    <row r="1080" spans="1:8" ht="30" customHeight="1" x14ac:dyDescent="0.25">
      <c r="A1080" s="323" t="s">
        <v>238</v>
      </c>
      <c r="B1080" s="180" t="s">
        <v>239</v>
      </c>
      <c r="C1080" s="181">
        <f t="shared" ref="C1080" si="590">SUM(C1081,C1099,C1109,C1104)</f>
        <v>10374.580000000002</v>
      </c>
      <c r="D1080" s="181">
        <f>D1081+D1099+D1104+D1109</f>
        <v>11658</v>
      </c>
      <c r="E1080" s="181">
        <f>E1081+E1099+E1104+E1109</f>
        <v>11658</v>
      </c>
      <c r="F1080" s="181">
        <f>F1081+F1099+F1104+F1109</f>
        <v>11612.68</v>
      </c>
      <c r="G1080" s="397">
        <f>F1080/E1080*100</f>
        <v>99.611254074455317</v>
      </c>
      <c r="H1080" s="54"/>
    </row>
    <row r="1081" spans="1:8" ht="22.5" x14ac:dyDescent="0.25">
      <c r="A1081" s="84" t="s">
        <v>280</v>
      </c>
      <c r="B1081" s="186" t="s">
        <v>287</v>
      </c>
      <c r="C1081" s="213">
        <f t="shared" ref="C1081" si="591">SUM(C1082)</f>
        <v>10374.570000000002</v>
      </c>
      <c r="D1081" s="213">
        <f>D1082</f>
        <v>11658</v>
      </c>
      <c r="E1081" s="213">
        <f>E1082</f>
        <v>11658</v>
      </c>
      <c r="F1081" s="213">
        <f>F1082</f>
        <v>11612.68</v>
      </c>
      <c r="G1081" s="313">
        <f t="shared" ref="G1081:G1098" si="592">F1081/E1081*100</f>
        <v>99.611254074455317</v>
      </c>
      <c r="H1081" s="5"/>
    </row>
    <row r="1082" spans="1:8" x14ac:dyDescent="0.25">
      <c r="A1082" s="89">
        <v>3</v>
      </c>
      <c r="B1082" s="89" t="s">
        <v>2</v>
      </c>
      <c r="C1082" s="100">
        <f>SUM(C1083,C1095)</f>
        <v>10374.570000000002</v>
      </c>
      <c r="D1082" s="100">
        <f>D1083+D1095</f>
        <v>11658</v>
      </c>
      <c r="E1082" s="100">
        <f>E1083+E1095</f>
        <v>11658</v>
      </c>
      <c r="F1082" s="100">
        <f>F1083+F1095</f>
        <v>11612.68</v>
      </c>
      <c r="G1082" s="401">
        <f t="shared" si="592"/>
        <v>99.611254074455317</v>
      </c>
      <c r="H1082" s="64"/>
    </row>
    <row r="1083" spans="1:8" x14ac:dyDescent="0.25">
      <c r="A1083" s="50">
        <v>32</v>
      </c>
      <c r="B1083" s="50" t="s">
        <v>192</v>
      </c>
      <c r="C1083" s="93">
        <f>SUM(C1084,C1086,C1091)</f>
        <v>10126.090000000002</v>
      </c>
      <c r="D1083" s="93">
        <f>D1084+D1086+D1091</f>
        <v>11383</v>
      </c>
      <c r="E1083" s="93">
        <f>E1084+E1086+E1091</f>
        <v>11383</v>
      </c>
      <c r="F1083" s="93">
        <f>F1084+F1086+F1091</f>
        <v>11336.970000000001</v>
      </c>
      <c r="G1083" s="405">
        <f t="shared" si="592"/>
        <v>99.595625054906449</v>
      </c>
      <c r="H1083" s="5"/>
    </row>
    <row r="1084" spans="1:8" x14ac:dyDescent="0.25">
      <c r="A1084" s="135">
        <v>322</v>
      </c>
      <c r="B1084" s="135" t="s">
        <v>62</v>
      </c>
      <c r="C1084" s="136">
        <f t="shared" ref="C1084" si="593">SUM(C1085)</f>
        <v>317</v>
      </c>
      <c r="D1084" s="136">
        <f>D1085</f>
        <v>100</v>
      </c>
      <c r="E1084" s="136">
        <f>E1085</f>
        <v>100</v>
      </c>
      <c r="F1084" s="136">
        <f>F1085</f>
        <v>75.599999999999994</v>
      </c>
      <c r="G1084" s="404">
        <f t="shared" si="592"/>
        <v>75.599999999999994</v>
      </c>
      <c r="H1084" s="55"/>
    </row>
    <row r="1085" spans="1:8" x14ac:dyDescent="0.25">
      <c r="A1085" s="46">
        <v>3221</v>
      </c>
      <c r="B1085" s="46" t="s">
        <v>63</v>
      </c>
      <c r="C1085" s="10">
        <v>317</v>
      </c>
      <c r="D1085" s="10">
        <v>100</v>
      </c>
      <c r="E1085" s="10">
        <v>100</v>
      </c>
      <c r="F1085" s="10">
        <v>75.599999999999994</v>
      </c>
      <c r="G1085" s="402">
        <f t="shared" si="592"/>
        <v>75.599999999999994</v>
      </c>
      <c r="H1085" s="5"/>
    </row>
    <row r="1086" spans="1:8" x14ac:dyDescent="0.25">
      <c r="A1086" s="135">
        <v>323</v>
      </c>
      <c r="B1086" s="135" t="s">
        <v>69</v>
      </c>
      <c r="C1086" s="136">
        <f t="shared" ref="C1086" si="594">SUM(C1087:C1090)</f>
        <v>9744.3900000000012</v>
      </c>
      <c r="D1086" s="136">
        <f>SUM(D1087:D1090)</f>
        <v>11263</v>
      </c>
      <c r="E1086" s="136">
        <f>SUM(E1087:E1090)</f>
        <v>11263</v>
      </c>
      <c r="F1086" s="136">
        <f>SUM(F1087:F1090)</f>
        <v>11261.37</v>
      </c>
      <c r="G1086" s="404">
        <f t="shared" si="592"/>
        <v>99.985527834502363</v>
      </c>
      <c r="H1086" s="5"/>
    </row>
    <row r="1087" spans="1:8" x14ac:dyDescent="0.25">
      <c r="A1087" s="46">
        <v>3231</v>
      </c>
      <c r="B1087" s="46" t="s">
        <v>70</v>
      </c>
      <c r="C1087" s="10">
        <v>592.6</v>
      </c>
      <c r="D1087" s="10">
        <v>580</v>
      </c>
      <c r="E1087" s="10">
        <v>580</v>
      </c>
      <c r="F1087" s="10">
        <v>591.03</v>
      </c>
      <c r="G1087" s="402">
        <f t="shared" si="592"/>
        <v>101.90172413793104</v>
      </c>
      <c r="H1087" s="5"/>
    </row>
    <row r="1088" spans="1:8" x14ac:dyDescent="0.25">
      <c r="A1088" s="46">
        <v>3237</v>
      </c>
      <c r="B1088" s="46" t="s">
        <v>76</v>
      </c>
      <c r="C1088" s="10">
        <v>9030.68</v>
      </c>
      <c r="D1088" s="10">
        <v>10550</v>
      </c>
      <c r="E1088" s="10">
        <v>10550</v>
      </c>
      <c r="F1088" s="10">
        <v>10550.24</v>
      </c>
      <c r="G1088" s="402">
        <f t="shared" si="592"/>
        <v>100.00227488151658</v>
      </c>
      <c r="H1088" s="5"/>
    </row>
    <row r="1089" spans="1:8" x14ac:dyDescent="0.25">
      <c r="A1089" s="46">
        <v>3238</v>
      </c>
      <c r="B1089" s="46" t="s">
        <v>77</v>
      </c>
      <c r="C1089" s="10">
        <v>121.11</v>
      </c>
      <c r="D1089" s="10">
        <v>133</v>
      </c>
      <c r="E1089" s="10">
        <v>133</v>
      </c>
      <c r="F1089" s="10">
        <v>120.1</v>
      </c>
      <c r="G1089" s="402">
        <f t="shared" si="592"/>
        <v>90.300751879699249</v>
      </c>
      <c r="H1089" s="5"/>
    </row>
    <row r="1090" spans="1:8" x14ac:dyDescent="0.25">
      <c r="A1090" s="46">
        <v>3239</v>
      </c>
      <c r="B1090" s="46" t="s">
        <v>78</v>
      </c>
      <c r="C1090" s="10">
        <v>0</v>
      </c>
      <c r="D1090" s="10">
        <v>0</v>
      </c>
      <c r="E1090" s="10">
        <v>0</v>
      </c>
      <c r="F1090" s="10">
        <v>0</v>
      </c>
      <c r="G1090" s="402"/>
      <c r="H1090" s="5"/>
    </row>
    <row r="1091" spans="1:8" x14ac:dyDescent="0.25">
      <c r="A1091" s="135">
        <v>329</v>
      </c>
      <c r="B1091" s="135" t="s">
        <v>79</v>
      </c>
      <c r="C1091" s="136">
        <f t="shared" ref="C1091" si="595">SUM(C1092:C1094)</f>
        <v>64.7</v>
      </c>
      <c r="D1091" s="136">
        <f>SUM(D1092:D1094)</f>
        <v>20</v>
      </c>
      <c r="E1091" s="136">
        <f>SUM(E1092:E1094)</f>
        <v>20</v>
      </c>
      <c r="F1091" s="136">
        <f>SUM(F1092:F1094)</f>
        <v>0</v>
      </c>
      <c r="G1091" s="404">
        <f t="shared" si="592"/>
        <v>0</v>
      </c>
      <c r="H1091" s="5"/>
    </row>
    <row r="1092" spans="1:8" x14ac:dyDescent="0.25">
      <c r="A1092" s="46">
        <v>3293</v>
      </c>
      <c r="B1092" s="46" t="s">
        <v>81</v>
      </c>
      <c r="C1092" s="10">
        <v>0</v>
      </c>
      <c r="D1092" s="10">
        <v>0</v>
      </c>
      <c r="E1092" s="10">
        <v>0</v>
      </c>
      <c r="F1092" s="10">
        <v>0</v>
      </c>
      <c r="G1092" s="402"/>
      <c r="H1092" s="5"/>
    </row>
    <row r="1093" spans="1:8" x14ac:dyDescent="0.25">
      <c r="A1093" s="46">
        <v>3295</v>
      </c>
      <c r="B1093" s="46" t="s">
        <v>83</v>
      </c>
      <c r="C1093" s="10"/>
      <c r="D1093" s="10">
        <v>20</v>
      </c>
      <c r="E1093" s="10">
        <v>20</v>
      </c>
      <c r="F1093" s="10">
        <v>0</v>
      </c>
      <c r="G1093" s="402">
        <f t="shared" si="592"/>
        <v>0</v>
      </c>
      <c r="H1093" s="5"/>
    </row>
    <row r="1094" spans="1:8" x14ac:dyDescent="0.25">
      <c r="A1094" s="46">
        <v>3299</v>
      </c>
      <c r="B1094" s="46" t="s">
        <v>79</v>
      </c>
      <c r="C1094" s="10">
        <v>64.7</v>
      </c>
      <c r="D1094" s="10">
        <v>0</v>
      </c>
      <c r="E1094" s="10">
        <v>0</v>
      </c>
      <c r="F1094" s="10">
        <v>0</v>
      </c>
      <c r="G1094" s="402"/>
      <c r="H1094" s="5"/>
    </row>
    <row r="1095" spans="1:8" x14ac:dyDescent="0.25">
      <c r="A1095" s="50">
        <v>34</v>
      </c>
      <c r="B1095" s="50" t="s">
        <v>193</v>
      </c>
      <c r="C1095" s="93">
        <f t="shared" ref="C1095" si="596">SUM(C1096)</f>
        <v>248.48</v>
      </c>
      <c r="D1095" s="93">
        <f>D1096</f>
        <v>275</v>
      </c>
      <c r="E1095" s="93">
        <f>E1096</f>
        <v>275</v>
      </c>
      <c r="F1095" s="93">
        <f>F1096</f>
        <v>275.70999999999998</v>
      </c>
      <c r="G1095" s="405">
        <f t="shared" si="592"/>
        <v>100.2581818181818</v>
      </c>
      <c r="H1095" s="5"/>
    </row>
    <row r="1096" spans="1:8" x14ac:dyDescent="0.25">
      <c r="A1096" s="135">
        <v>343</v>
      </c>
      <c r="B1096" s="135" t="s">
        <v>86</v>
      </c>
      <c r="C1096" s="136">
        <f t="shared" ref="C1096" si="597">SUM(C1097:C1098)</f>
        <v>248.48</v>
      </c>
      <c r="D1096" s="136">
        <f>SUM(D1097:D1098)</f>
        <v>275</v>
      </c>
      <c r="E1096" s="136">
        <f>SUM(E1097:E1098)</f>
        <v>275</v>
      </c>
      <c r="F1096" s="136">
        <f>SUM(F1097:F1098)</f>
        <v>275.70999999999998</v>
      </c>
      <c r="G1096" s="404">
        <f t="shared" si="592"/>
        <v>100.2581818181818</v>
      </c>
      <c r="H1096" s="5"/>
    </row>
    <row r="1097" spans="1:8" x14ac:dyDescent="0.25">
      <c r="A1097" s="46">
        <v>3431</v>
      </c>
      <c r="B1097" s="46" t="s">
        <v>87</v>
      </c>
      <c r="C1097" s="10">
        <v>248.48</v>
      </c>
      <c r="D1097" s="10">
        <v>250</v>
      </c>
      <c r="E1097" s="10">
        <v>250</v>
      </c>
      <c r="F1097" s="10">
        <v>272.02</v>
      </c>
      <c r="G1097" s="402">
        <f t="shared" si="592"/>
        <v>108.80799999999999</v>
      </c>
      <c r="H1097" s="5"/>
    </row>
    <row r="1098" spans="1:8" x14ac:dyDescent="0.25">
      <c r="A1098" s="46">
        <v>3434</v>
      </c>
      <c r="B1098" s="15" t="s">
        <v>312</v>
      </c>
      <c r="C1098" s="73">
        <v>0</v>
      </c>
      <c r="D1098" s="73">
        <v>25</v>
      </c>
      <c r="E1098" s="73">
        <v>25</v>
      </c>
      <c r="F1098" s="73">
        <v>3.69</v>
      </c>
      <c r="G1098" s="402">
        <f t="shared" si="592"/>
        <v>14.760000000000002</v>
      </c>
      <c r="H1098" s="5"/>
    </row>
    <row r="1099" spans="1:8" ht="22.5" x14ac:dyDescent="0.25">
      <c r="A1099" s="204" t="s">
        <v>290</v>
      </c>
      <c r="B1099" s="185" t="s">
        <v>291</v>
      </c>
      <c r="C1099" s="189">
        <f t="shared" ref="C1099" si="598">SUM(C1100)</f>
        <v>0</v>
      </c>
      <c r="D1099" s="189">
        <v>0</v>
      </c>
      <c r="E1099" s="189">
        <v>0</v>
      </c>
      <c r="F1099" s="189">
        <v>0</v>
      </c>
      <c r="G1099" s="134"/>
      <c r="H1099" s="5"/>
    </row>
    <row r="1100" spans="1:8" x14ac:dyDescent="0.25">
      <c r="A1100" s="89">
        <v>3</v>
      </c>
      <c r="B1100" s="89" t="s">
        <v>2</v>
      </c>
      <c r="C1100" s="100">
        <f t="shared" ref="C1100" si="599">SUM(C1101)</f>
        <v>0</v>
      </c>
      <c r="D1100" s="100">
        <v>0</v>
      </c>
      <c r="E1100" s="100">
        <v>0</v>
      </c>
      <c r="F1100" s="100">
        <v>0</v>
      </c>
      <c r="G1100" s="176"/>
      <c r="H1100" s="5"/>
    </row>
    <row r="1101" spans="1:8" x14ac:dyDescent="0.25">
      <c r="A1101" s="50">
        <v>32</v>
      </c>
      <c r="B1101" s="50" t="s">
        <v>192</v>
      </c>
      <c r="C1101" s="93">
        <f t="shared" ref="C1101" si="600">SUM(C1102)</f>
        <v>0</v>
      </c>
      <c r="D1101" s="93">
        <v>0</v>
      </c>
      <c r="E1101" s="93">
        <v>0</v>
      </c>
      <c r="F1101" s="93">
        <v>0</v>
      </c>
      <c r="G1101" s="399"/>
      <c r="H1101" s="5"/>
    </row>
    <row r="1102" spans="1:8" x14ac:dyDescent="0.25">
      <c r="A1102" s="135">
        <v>322</v>
      </c>
      <c r="B1102" s="135" t="s">
        <v>62</v>
      </c>
      <c r="C1102" s="140">
        <f t="shared" ref="C1102" si="601">SUM(C1103)</f>
        <v>0</v>
      </c>
      <c r="D1102" s="140">
        <v>0</v>
      </c>
      <c r="E1102" s="140">
        <v>0</v>
      </c>
      <c r="F1102" s="140">
        <v>0</v>
      </c>
      <c r="G1102" s="400"/>
      <c r="H1102" s="5"/>
    </row>
    <row r="1103" spans="1:8" x14ac:dyDescent="0.25">
      <c r="A1103" s="46">
        <v>3225</v>
      </c>
      <c r="B1103" s="46" t="s">
        <v>310</v>
      </c>
      <c r="C1103" s="73">
        <v>0</v>
      </c>
      <c r="D1103" s="56">
        <v>0</v>
      </c>
      <c r="E1103" s="56">
        <v>0</v>
      </c>
      <c r="F1103" s="73">
        <v>0</v>
      </c>
      <c r="G1103" s="398"/>
      <c r="H1103" s="5"/>
    </row>
    <row r="1104" spans="1:8" ht="22.5" customHeight="1" x14ac:dyDescent="0.25">
      <c r="A1104" s="27" t="s">
        <v>281</v>
      </c>
      <c r="B1104" s="185" t="s">
        <v>286</v>
      </c>
      <c r="C1104" s="189">
        <f t="shared" ref="C1104" si="602">SUM(C1105)</f>
        <v>0.01</v>
      </c>
      <c r="D1104" s="189">
        <v>0</v>
      </c>
      <c r="E1104" s="189">
        <v>0</v>
      </c>
      <c r="F1104" s="189">
        <v>0</v>
      </c>
      <c r="G1104" s="398"/>
      <c r="H1104" s="5"/>
    </row>
    <row r="1105" spans="1:8" x14ac:dyDescent="0.25">
      <c r="A1105" s="89">
        <v>3</v>
      </c>
      <c r="B1105" s="89" t="s">
        <v>2</v>
      </c>
      <c r="C1105" s="100">
        <f t="shared" ref="C1105" si="603">SUM(C1106)</f>
        <v>0.01</v>
      </c>
      <c r="D1105" s="100">
        <v>0</v>
      </c>
      <c r="E1105" s="100">
        <v>0</v>
      </c>
      <c r="F1105" s="100">
        <v>0</v>
      </c>
      <c r="G1105" s="176"/>
      <c r="H1105" s="5"/>
    </row>
    <row r="1106" spans="1:8" x14ac:dyDescent="0.25">
      <c r="A1106" s="50">
        <v>32</v>
      </c>
      <c r="B1106" s="50" t="s">
        <v>192</v>
      </c>
      <c r="C1106" s="93">
        <f t="shared" ref="C1106" si="604">SUM(C1107)</f>
        <v>0.01</v>
      </c>
      <c r="D1106" s="93">
        <v>0</v>
      </c>
      <c r="E1106" s="93">
        <v>0</v>
      </c>
      <c r="F1106" s="93">
        <v>0</v>
      </c>
      <c r="G1106" s="399"/>
      <c r="H1106" s="5"/>
    </row>
    <row r="1107" spans="1:8" x14ac:dyDescent="0.25">
      <c r="A1107" s="135">
        <v>323</v>
      </c>
      <c r="B1107" s="135" t="s">
        <v>69</v>
      </c>
      <c r="C1107" s="136">
        <f t="shared" ref="C1107" si="605">SUM(C1108)</f>
        <v>0.01</v>
      </c>
      <c r="D1107" s="136">
        <v>0</v>
      </c>
      <c r="E1107" s="136">
        <v>0</v>
      </c>
      <c r="F1107" s="136">
        <v>0</v>
      </c>
      <c r="G1107" s="400"/>
      <c r="H1107" s="5"/>
    </row>
    <row r="1108" spans="1:8" x14ac:dyDescent="0.25">
      <c r="A1108" s="46">
        <v>3238</v>
      </c>
      <c r="B1108" s="46" t="s">
        <v>77</v>
      </c>
      <c r="C1108" s="73">
        <v>0.01</v>
      </c>
      <c r="D1108" s="73">
        <v>0</v>
      </c>
      <c r="E1108" s="73">
        <v>0</v>
      </c>
      <c r="F1108" s="73">
        <v>0</v>
      </c>
      <c r="G1108" s="398"/>
      <c r="H1108" s="5"/>
    </row>
    <row r="1109" spans="1:8" ht="22.5" x14ac:dyDescent="0.25">
      <c r="A1109" s="84" t="s">
        <v>313</v>
      </c>
      <c r="B1109" s="186" t="s">
        <v>314</v>
      </c>
      <c r="C1109" s="189">
        <f t="shared" ref="C1109" si="606">SUM(C1110)</f>
        <v>0</v>
      </c>
      <c r="D1109" s="189">
        <v>0</v>
      </c>
      <c r="E1109" s="189">
        <v>0</v>
      </c>
      <c r="F1109" s="189">
        <v>0</v>
      </c>
      <c r="G1109" s="398"/>
      <c r="H1109" s="5"/>
    </row>
    <row r="1110" spans="1:8" x14ac:dyDescent="0.25">
      <c r="A1110" s="89">
        <v>3</v>
      </c>
      <c r="B1110" s="89" t="s">
        <v>2</v>
      </c>
      <c r="C1110" s="100">
        <f t="shared" ref="C1110" si="607">SUM(C1111)</f>
        <v>0</v>
      </c>
      <c r="D1110" s="100">
        <v>0</v>
      </c>
      <c r="E1110" s="100">
        <v>0</v>
      </c>
      <c r="F1110" s="100">
        <v>0</v>
      </c>
      <c r="G1110" s="176"/>
      <c r="H1110" s="5"/>
    </row>
    <row r="1111" spans="1:8" x14ac:dyDescent="0.25">
      <c r="A1111" s="50">
        <v>32</v>
      </c>
      <c r="B1111" s="50" t="s">
        <v>192</v>
      </c>
      <c r="C1111" s="93">
        <f t="shared" ref="C1111" si="608">SUM(C1112)</f>
        <v>0</v>
      </c>
      <c r="D1111" s="93">
        <v>0</v>
      </c>
      <c r="E1111" s="93">
        <v>0</v>
      </c>
      <c r="F1111" s="93">
        <v>0</v>
      </c>
      <c r="G1111" s="399"/>
      <c r="H1111" s="5"/>
    </row>
    <row r="1112" spans="1:8" x14ac:dyDescent="0.25">
      <c r="A1112" s="135">
        <v>322</v>
      </c>
      <c r="B1112" s="135" t="s">
        <v>62</v>
      </c>
      <c r="C1112" s="140">
        <f t="shared" ref="C1112" si="609">SUM(C1113)</f>
        <v>0</v>
      </c>
      <c r="D1112" s="140">
        <v>0</v>
      </c>
      <c r="E1112" s="140">
        <v>0</v>
      </c>
      <c r="F1112" s="140">
        <v>0</v>
      </c>
      <c r="G1112" s="400"/>
      <c r="H1112" s="5"/>
    </row>
    <row r="1113" spans="1:8" x14ac:dyDescent="0.25">
      <c r="A1113" s="46">
        <v>3221</v>
      </c>
      <c r="B1113" s="46" t="s">
        <v>63</v>
      </c>
      <c r="C1113" s="73">
        <v>0</v>
      </c>
      <c r="D1113" s="73">
        <v>0</v>
      </c>
      <c r="E1113" s="73">
        <v>0</v>
      </c>
      <c r="F1113" s="73">
        <v>0</v>
      </c>
      <c r="G1113" s="398"/>
      <c r="H1113" s="5"/>
    </row>
    <row r="1114" spans="1:8" x14ac:dyDescent="0.25">
      <c r="A1114" s="428"/>
      <c r="B1114" s="429"/>
      <c r="C1114" s="429"/>
      <c r="D1114" s="429"/>
      <c r="E1114" s="429"/>
      <c r="F1114" s="429"/>
      <c r="G1114" s="430"/>
      <c r="H1114" s="5"/>
    </row>
    <row r="1115" spans="1:8" ht="23.25" customHeight="1" x14ac:dyDescent="0.25">
      <c r="A1115" s="323" t="s">
        <v>316</v>
      </c>
      <c r="B1115" s="180" t="s">
        <v>317</v>
      </c>
      <c r="C1115" s="181">
        <f t="shared" ref="C1115" si="610">SUM(C1116)</f>
        <v>139.44999999999999</v>
      </c>
      <c r="D1115" s="181">
        <v>0</v>
      </c>
      <c r="E1115" s="181">
        <v>0</v>
      </c>
      <c r="F1115" s="181">
        <v>0</v>
      </c>
      <c r="G1115" s="174"/>
      <c r="H1115" s="5"/>
    </row>
    <row r="1116" spans="1:8" ht="26.25" customHeight="1" x14ac:dyDescent="0.25">
      <c r="A1116" s="84" t="s">
        <v>280</v>
      </c>
      <c r="B1116" s="186" t="s">
        <v>287</v>
      </c>
      <c r="C1116" s="189">
        <f t="shared" ref="C1116" si="611">SUM(C1117)</f>
        <v>139.44999999999999</v>
      </c>
      <c r="D1116" s="189">
        <v>0</v>
      </c>
      <c r="E1116" s="189">
        <v>0</v>
      </c>
      <c r="F1116" s="189">
        <v>0</v>
      </c>
      <c r="G1116" s="398"/>
      <c r="H1116" s="5"/>
    </row>
    <row r="1117" spans="1:8" x14ac:dyDescent="0.25">
      <c r="A1117" s="8">
        <v>4</v>
      </c>
      <c r="B1117" s="8" t="s">
        <v>197</v>
      </c>
      <c r="C1117" s="100">
        <f t="shared" ref="C1117" si="612">SUM(C1118)</f>
        <v>139.44999999999999</v>
      </c>
      <c r="D1117" s="100">
        <v>0</v>
      </c>
      <c r="E1117" s="100">
        <v>0</v>
      </c>
      <c r="F1117" s="100">
        <v>0</v>
      </c>
      <c r="G1117" s="176"/>
      <c r="H1117" s="5"/>
    </row>
    <row r="1118" spans="1:8" x14ac:dyDescent="0.25">
      <c r="A1118" s="50">
        <v>42</v>
      </c>
      <c r="B1118" s="31" t="s">
        <v>315</v>
      </c>
      <c r="C1118" s="93">
        <f t="shared" ref="C1118" si="613">SUM(C1119)</f>
        <v>139.44999999999999</v>
      </c>
      <c r="D1118" s="93">
        <v>0</v>
      </c>
      <c r="E1118" s="93">
        <v>0</v>
      </c>
      <c r="F1118" s="93">
        <v>0</v>
      </c>
      <c r="G1118" s="399"/>
      <c r="H1118" s="5"/>
    </row>
    <row r="1119" spans="1:8" x14ac:dyDescent="0.25">
      <c r="A1119" s="135">
        <v>422</v>
      </c>
      <c r="B1119" s="135" t="s">
        <v>107</v>
      </c>
      <c r="C1119" s="130">
        <f t="shared" ref="C1119" si="614">SUM(C1120)</f>
        <v>139.44999999999999</v>
      </c>
      <c r="D1119" s="130">
        <v>0</v>
      </c>
      <c r="E1119" s="130">
        <v>0</v>
      </c>
      <c r="F1119" s="130">
        <v>0</v>
      </c>
      <c r="G1119" s="400"/>
      <c r="H1119" s="5"/>
    </row>
    <row r="1120" spans="1:8" x14ac:dyDescent="0.25">
      <c r="A1120" s="13">
        <v>4221</v>
      </c>
      <c r="B1120" s="111" t="s">
        <v>108</v>
      </c>
      <c r="C1120" s="112">
        <v>139.44999999999999</v>
      </c>
      <c r="D1120" s="112">
        <v>0</v>
      </c>
      <c r="E1120" s="112">
        <v>0</v>
      </c>
      <c r="F1120" s="112">
        <v>0</v>
      </c>
      <c r="G1120" s="398"/>
      <c r="H1120" s="5"/>
    </row>
    <row r="1121" spans="1:8" x14ac:dyDescent="0.25">
      <c r="A1121" s="428"/>
      <c r="B1121" s="429"/>
      <c r="C1121" s="429"/>
      <c r="D1121" s="429"/>
      <c r="E1121" s="429"/>
      <c r="F1121" s="429"/>
      <c r="G1121" s="430"/>
      <c r="H1121" s="5"/>
    </row>
    <row r="1122" spans="1:8" ht="23.25" customHeight="1" x14ac:dyDescent="0.25">
      <c r="A1122" s="323" t="s">
        <v>240</v>
      </c>
      <c r="B1122" s="180" t="s">
        <v>241</v>
      </c>
      <c r="C1122" s="181">
        <f t="shared" ref="C1122" si="615">SUM(C1123,C1133,C1128)</f>
        <v>8102.3</v>
      </c>
      <c r="D1122" s="181">
        <f>D1123+D1133+D1138</f>
        <v>6200</v>
      </c>
      <c r="E1122" s="181">
        <f>E1123+E1133+E1138</f>
        <v>6200</v>
      </c>
      <c r="F1122" s="181">
        <f>F1123+F1133+F1138</f>
        <v>12723.56</v>
      </c>
      <c r="G1122" s="190">
        <f>F1122/E1122*100</f>
        <v>205.21870967741935</v>
      </c>
      <c r="H1122" s="5"/>
    </row>
    <row r="1123" spans="1:8" ht="22.5" x14ac:dyDescent="0.25">
      <c r="A1123" s="84" t="s">
        <v>280</v>
      </c>
      <c r="B1123" s="186" t="s">
        <v>287</v>
      </c>
      <c r="C1123" s="213">
        <f t="shared" ref="C1123" si="616">SUM(C1124)</f>
        <v>663.6</v>
      </c>
      <c r="D1123" s="213">
        <f t="shared" ref="D1123:F1126" si="617">D1124</f>
        <v>900</v>
      </c>
      <c r="E1123" s="213">
        <f t="shared" si="617"/>
        <v>900</v>
      </c>
      <c r="F1123" s="213">
        <f t="shared" si="617"/>
        <v>934.85</v>
      </c>
      <c r="G1123" s="313">
        <f t="shared" ref="G1123:G1142" si="618">F1123/E1123*100</f>
        <v>103.87222222222223</v>
      </c>
      <c r="H1123" s="5"/>
    </row>
    <row r="1124" spans="1:8" x14ac:dyDescent="0.25">
      <c r="A1124" s="8">
        <v>4</v>
      </c>
      <c r="B1124" s="8" t="s">
        <v>197</v>
      </c>
      <c r="C1124" s="100">
        <f t="shared" ref="C1124" si="619">SUM(C1125)</f>
        <v>663.6</v>
      </c>
      <c r="D1124" s="100">
        <f t="shared" si="617"/>
        <v>900</v>
      </c>
      <c r="E1124" s="100">
        <f t="shared" si="617"/>
        <v>900</v>
      </c>
      <c r="F1124" s="100">
        <f t="shared" si="617"/>
        <v>934.85</v>
      </c>
      <c r="G1124" s="275">
        <f t="shared" si="618"/>
        <v>103.87222222222223</v>
      </c>
      <c r="H1124" s="5"/>
    </row>
    <row r="1125" spans="1:8" x14ac:dyDescent="0.25">
      <c r="A1125" s="50">
        <v>42</v>
      </c>
      <c r="B1125" s="31" t="s">
        <v>315</v>
      </c>
      <c r="C1125" s="93">
        <f t="shared" ref="C1125" si="620">SUM(C1126)</f>
        <v>663.6</v>
      </c>
      <c r="D1125" s="93">
        <f t="shared" si="617"/>
        <v>900</v>
      </c>
      <c r="E1125" s="93">
        <f t="shared" si="617"/>
        <v>900</v>
      </c>
      <c r="F1125" s="93">
        <f t="shared" si="617"/>
        <v>934.85</v>
      </c>
      <c r="G1125" s="276">
        <f t="shared" si="618"/>
        <v>103.87222222222223</v>
      </c>
      <c r="H1125" s="5"/>
    </row>
    <row r="1126" spans="1:8" x14ac:dyDescent="0.25">
      <c r="A1126" s="135">
        <v>424</v>
      </c>
      <c r="B1126" s="135" t="s">
        <v>242</v>
      </c>
      <c r="C1126" s="136">
        <f t="shared" ref="C1126" si="621">SUM(C1127)</f>
        <v>663.6</v>
      </c>
      <c r="D1126" s="136">
        <f t="shared" si="617"/>
        <v>900</v>
      </c>
      <c r="E1126" s="136">
        <f t="shared" si="617"/>
        <v>900</v>
      </c>
      <c r="F1126" s="136">
        <f t="shared" si="617"/>
        <v>934.85</v>
      </c>
      <c r="G1126" s="283">
        <f t="shared" si="618"/>
        <v>103.87222222222223</v>
      </c>
      <c r="H1126" s="5"/>
    </row>
    <row r="1127" spans="1:8" x14ac:dyDescent="0.25">
      <c r="A1127" s="46">
        <v>4241</v>
      </c>
      <c r="B1127" s="46" t="s">
        <v>113</v>
      </c>
      <c r="C1127" s="10">
        <v>663.6</v>
      </c>
      <c r="D1127" s="10">
        <v>900</v>
      </c>
      <c r="E1127" s="10">
        <v>900</v>
      </c>
      <c r="F1127" s="10">
        <v>934.85</v>
      </c>
      <c r="G1127" s="274">
        <f t="shared" si="618"/>
        <v>103.87222222222223</v>
      </c>
      <c r="H1127" s="5"/>
    </row>
    <row r="1128" spans="1:8" ht="21.75" customHeight="1" x14ac:dyDescent="0.25">
      <c r="A1128" s="204" t="s">
        <v>290</v>
      </c>
      <c r="B1128" s="185" t="s">
        <v>291</v>
      </c>
      <c r="C1128" s="188">
        <f t="shared" ref="C1128" si="622">SUM(C1129)</f>
        <v>97.9</v>
      </c>
      <c r="D1128" s="188">
        <f>D1129</f>
        <v>0</v>
      </c>
      <c r="E1128" s="188">
        <f>E1129</f>
        <v>0</v>
      </c>
      <c r="F1128" s="188">
        <f>F1129</f>
        <v>0</v>
      </c>
      <c r="G1128" s="313"/>
      <c r="H1128" s="5"/>
    </row>
    <row r="1129" spans="1:8" ht="15.75" customHeight="1" x14ac:dyDescent="0.25">
      <c r="A1129" s="8">
        <v>4</v>
      </c>
      <c r="B1129" s="8" t="s">
        <v>197</v>
      </c>
      <c r="C1129" s="100">
        <f t="shared" ref="C1129" si="623">SUM(C1130)</f>
        <v>97.9</v>
      </c>
      <c r="D1129" s="100">
        <v>0</v>
      </c>
      <c r="E1129" s="100">
        <v>0</v>
      </c>
      <c r="F1129" s="100">
        <f>F1130</f>
        <v>0</v>
      </c>
      <c r="G1129" s="275"/>
      <c r="H1129" s="5"/>
    </row>
    <row r="1130" spans="1:8" x14ac:dyDescent="0.25">
      <c r="A1130" s="50">
        <v>42</v>
      </c>
      <c r="B1130" s="31" t="s">
        <v>315</v>
      </c>
      <c r="C1130" s="93">
        <f t="shared" ref="C1130" si="624">SUM(C1131)</f>
        <v>97.9</v>
      </c>
      <c r="D1130" s="93">
        <v>0</v>
      </c>
      <c r="E1130" s="93">
        <v>0</v>
      </c>
      <c r="F1130" s="93">
        <f>F1131</f>
        <v>0</v>
      </c>
      <c r="G1130" s="276"/>
      <c r="H1130" s="5"/>
    </row>
    <row r="1131" spans="1:8" x14ac:dyDescent="0.25">
      <c r="A1131" s="135">
        <v>422</v>
      </c>
      <c r="B1131" s="135" t="s">
        <v>107</v>
      </c>
      <c r="C1131" s="130">
        <f t="shared" ref="C1131" si="625">SUM(C1132)</f>
        <v>97.9</v>
      </c>
      <c r="D1131" s="130">
        <v>0</v>
      </c>
      <c r="E1131" s="130">
        <v>0</v>
      </c>
      <c r="F1131" s="130">
        <f>F1132</f>
        <v>0</v>
      </c>
      <c r="G1131" s="277"/>
      <c r="H1131" s="5"/>
    </row>
    <row r="1132" spans="1:8" x14ac:dyDescent="0.25">
      <c r="A1132" s="13">
        <v>4221</v>
      </c>
      <c r="B1132" s="111" t="s">
        <v>108</v>
      </c>
      <c r="C1132" s="112">
        <v>97.9</v>
      </c>
      <c r="D1132" s="112">
        <v>0</v>
      </c>
      <c r="E1132" s="112">
        <v>0</v>
      </c>
      <c r="F1132" s="112">
        <v>0</v>
      </c>
      <c r="G1132" s="313"/>
      <c r="H1132" s="5"/>
    </row>
    <row r="1133" spans="1:8" ht="22.5" x14ac:dyDescent="0.25">
      <c r="A1133" s="84" t="s">
        <v>282</v>
      </c>
      <c r="B1133" s="186" t="s">
        <v>285</v>
      </c>
      <c r="C1133" s="213">
        <f t="shared" ref="C1133" si="626">SUM(C1134)</f>
        <v>7340.8</v>
      </c>
      <c r="D1133" s="213">
        <f t="shared" ref="D1133:F1136" si="627">D1134</f>
        <v>5200</v>
      </c>
      <c r="E1133" s="213">
        <f t="shared" si="627"/>
        <v>5200</v>
      </c>
      <c r="F1133" s="213">
        <f t="shared" si="627"/>
        <v>11788.71</v>
      </c>
      <c r="G1133" s="313">
        <f t="shared" si="618"/>
        <v>226.70596153846154</v>
      </c>
      <c r="H1133" s="5"/>
    </row>
    <row r="1134" spans="1:8" x14ac:dyDescent="0.25">
      <c r="A1134" s="8">
        <v>4</v>
      </c>
      <c r="B1134" s="8" t="s">
        <v>197</v>
      </c>
      <c r="C1134" s="100">
        <f t="shared" ref="C1134" si="628">SUM(C1135)</f>
        <v>7340.8</v>
      </c>
      <c r="D1134" s="100">
        <f t="shared" si="627"/>
        <v>5200</v>
      </c>
      <c r="E1134" s="100">
        <f t="shared" si="627"/>
        <v>5200</v>
      </c>
      <c r="F1134" s="100">
        <f t="shared" si="627"/>
        <v>11788.71</v>
      </c>
      <c r="G1134" s="275">
        <f t="shared" si="618"/>
        <v>226.70596153846154</v>
      </c>
      <c r="H1134" s="5"/>
    </row>
    <row r="1135" spans="1:8" x14ac:dyDescent="0.25">
      <c r="A1135" s="50">
        <v>42</v>
      </c>
      <c r="B1135" s="31" t="s">
        <v>315</v>
      </c>
      <c r="C1135" s="93">
        <f t="shared" ref="C1135" si="629">SUM(C1136)</f>
        <v>7340.8</v>
      </c>
      <c r="D1135" s="93">
        <f t="shared" si="627"/>
        <v>5200</v>
      </c>
      <c r="E1135" s="93">
        <f t="shared" si="627"/>
        <v>5200</v>
      </c>
      <c r="F1135" s="93">
        <f t="shared" si="627"/>
        <v>11788.71</v>
      </c>
      <c r="G1135" s="276">
        <f t="shared" si="618"/>
        <v>226.70596153846154</v>
      </c>
      <c r="H1135" s="5"/>
    </row>
    <row r="1136" spans="1:8" x14ac:dyDescent="0.25">
      <c r="A1136" s="135">
        <v>424</v>
      </c>
      <c r="B1136" s="135" t="s">
        <v>242</v>
      </c>
      <c r="C1136" s="136">
        <f t="shared" ref="C1136" si="630">SUM(C1137)</f>
        <v>7340.8</v>
      </c>
      <c r="D1136" s="136">
        <f t="shared" si="627"/>
        <v>5200</v>
      </c>
      <c r="E1136" s="136">
        <f t="shared" si="627"/>
        <v>5200</v>
      </c>
      <c r="F1136" s="136">
        <f t="shared" si="627"/>
        <v>11788.71</v>
      </c>
      <c r="G1136" s="283">
        <f t="shared" si="618"/>
        <v>226.70596153846154</v>
      </c>
      <c r="H1136" s="5"/>
    </row>
    <row r="1137" spans="1:15" x14ac:dyDescent="0.25">
      <c r="A1137" s="46">
        <v>4241</v>
      </c>
      <c r="B1137" s="46" t="s">
        <v>113</v>
      </c>
      <c r="C1137" s="10">
        <v>7340.8</v>
      </c>
      <c r="D1137" s="10">
        <v>5200</v>
      </c>
      <c r="E1137" s="10">
        <v>5200</v>
      </c>
      <c r="F1137" s="10">
        <v>11788.71</v>
      </c>
      <c r="G1137" s="274">
        <f t="shared" si="618"/>
        <v>226.70596153846154</v>
      </c>
      <c r="H1137" s="63"/>
      <c r="J1137" s="53"/>
      <c r="K1137" s="53"/>
    </row>
    <row r="1138" spans="1:15" ht="22.5" x14ac:dyDescent="0.25">
      <c r="A1138" s="84" t="s">
        <v>313</v>
      </c>
      <c r="B1138" s="186" t="s">
        <v>314</v>
      </c>
      <c r="C1138" s="67">
        <v>0</v>
      </c>
      <c r="D1138" s="67">
        <f>D1139</f>
        <v>100</v>
      </c>
      <c r="E1138" s="67">
        <f>E1139</f>
        <v>100</v>
      </c>
      <c r="F1138" s="67">
        <f>F1139</f>
        <v>0</v>
      </c>
      <c r="G1138" s="313">
        <f t="shared" si="618"/>
        <v>0</v>
      </c>
      <c r="H1138" s="63"/>
      <c r="J1138" s="53"/>
      <c r="K1138" s="53"/>
    </row>
    <row r="1139" spans="1:15" x14ac:dyDescent="0.25">
      <c r="A1139" s="8">
        <v>4</v>
      </c>
      <c r="B1139" s="8" t="s">
        <v>197</v>
      </c>
      <c r="C1139" s="9">
        <v>0</v>
      </c>
      <c r="D1139" s="9">
        <f t="shared" ref="D1139:E1141" si="631">D1140</f>
        <v>100</v>
      </c>
      <c r="E1139" s="9">
        <f t="shared" si="631"/>
        <v>100</v>
      </c>
      <c r="F1139" s="9">
        <v>0</v>
      </c>
      <c r="G1139" s="413">
        <f t="shared" si="618"/>
        <v>0</v>
      </c>
      <c r="H1139" s="63"/>
      <c r="J1139" s="53"/>
      <c r="K1139" s="53"/>
    </row>
    <row r="1140" spans="1:15" x14ac:dyDescent="0.25">
      <c r="A1140" s="50">
        <v>42</v>
      </c>
      <c r="B1140" s="31" t="s">
        <v>315</v>
      </c>
      <c r="C1140" s="6">
        <v>0</v>
      </c>
      <c r="D1140" s="6">
        <f t="shared" si="631"/>
        <v>100</v>
      </c>
      <c r="E1140" s="6">
        <f t="shared" si="631"/>
        <v>100</v>
      </c>
      <c r="F1140" s="6">
        <v>0</v>
      </c>
      <c r="G1140" s="284">
        <f t="shared" si="618"/>
        <v>0</v>
      </c>
      <c r="H1140" s="63"/>
      <c r="J1140" s="53"/>
      <c r="K1140" s="53"/>
    </row>
    <row r="1141" spans="1:15" x14ac:dyDescent="0.25">
      <c r="A1141" s="135">
        <v>424</v>
      </c>
      <c r="B1141" s="135" t="s">
        <v>242</v>
      </c>
      <c r="C1141" s="92">
        <v>0</v>
      </c>
      <c r="D1141" s="92">
        <f t="shared" si="631"/>
        <v>100</v>
      </c>
      <c r="E1141" s="92">
        <f t="shared" si="631"/>
        <v>100</v>
      </c>
      <c r="F1141" s="92">
        <v>0</v>
      </c>
      <c r="G1141" s="283">
        <f t="shared" si="618"/>
        <v>0</v>
      </c>
      <c r="H1141" s="65"/>
      <c r="J1141" s="53"/>
      <c r="K1141" s="53"/>
    </row>
    <row r="1142" spans="1:15" x14ac:dyDescent="0.25">
      <c r="A1142" s="46">
        <v>4241</v>
      </c>
      <c r="B1142" s="46" t="s">
        <v>113</v>
      </c>
      <c r="C1142" s="33">
        <v>0</v>
      </c>
      <c r="D1142" s="33">
        <v>100</v>
      </c>
      <c r="E1142" s="33">
        <v>100</v>
      </c>
      <c r="F1142" s="33">
        <v>0</v>
      </c>
      <c r="G1142" s="274">
        <f t="shared" si="618"/>
        <v>0</v>
      </c>
      <c r="H1142" s="65"/>
      <c r="J1142" s="53"/>
      <c r="K1142" s="53"/>
    </row>
    <row r="1143" spans="1:15" x14ac:dyDescent="0.25">
      <c r="A1143" s="354"/>
      <c r="B1143" s="355"/>
      <c r="C1143" s="355"/>
      <c r="D1143" s="355"/>
      <c r="E1143" s="355"/>
      <c r="F1143" s="355"/>
      <c r="G1143" s="356"/>
      <c r="H1143" s="113"/>
      <c r="I1143" s="142"/>
      <c r="J1143" s="156"/>
      <c r="K1143" s="141"/>
      <c r="L1143" s="116"/>
      <c r="M1143" s="143"/>
      <c r="N1143" s="116"/>
      <c r="O1143" s="143"/>
    </row>
    <row r="1144" spans="1:15" x14ac:dyDescent="0.25">
      <c r="A1144" s="357"/>
      <c r="B1144" s="358"/>
      <c r="C1144" s="358"/>
      <c r="D1144" s="358"/>
      <c r="E1144" s="358"/>
      <c r="F1144" s="358"/>
      <c r="G1144" s="359"/>
      <c r="H1144" s="113"/>
      <c r="I1144" s="142"/>
      <c r="J1144" s="156"/>
      <c r="K1144" s="141"/>
      <c r="L1144" s="116"/>
      <c r="M1144" s="142"/>
      <c r="N1144" s="116"/>
      <c r="O1144" s="142"/>
    </row>
    <row r="1145" spans="1:15" x14ac:dyDescent="0.25">
      <c r="A1145" s="168"/>
      <c r="B1145" s="314"/>
      <c r="C1145" s="314"/>
      <c r="D1145" s="314"/>
      <c r="E1145" s="314"/>
      <c r="F1145" s="53"/>
      <c r="G1145" s="53"/>
      <c r="I1145" s="142"/>
      <c r="J1145" s="156"/>
      <c r="K1145" s="141"/>
      <c r="L1145" s="116"/>
      <c r="M1145" s="143"/>
      <c r="N1145" s="116"/>
      <c r="O1145" s="143"/>
    </row>
    <row r="1146" spans="1:15" x14ac:dyDescent="0.25">
      <c r="A1146" s="315"/>
      <c r="I1146" s="143"/>
      <c r="J1146" s="156"/>
      <c r="K1146" s="156"/>
      <c r="L1146" s="116"/>
      <c r="M1146" s="143"/>
      <c r="N1146" s="116"/>
      <c r="O1146" s="143"/>
    </row>
    <row r="1147" spans="1:15" ht="15.75" x14ac:dyDescent="0.25">
      <c r="A1147" s="315"/>
      <c r="D1147" s="71" t="s">
        <v>267</v>
      </c>
      <c r="I1147" s="143"/>
      <c r="J1147" s="156"/>
      <c r="K1147" s="156"/>
      <c r="L1147" s="116"/>
      <c r="M1147" s="143"/>
      <c r="N1147" s="116"/>
      <c r="O1147" s="143"/>
    </row>
    <row r="1148" spans="1:15" x14ac:dyDescent="0.25">
      <c r="A1148" s="167"/>
      <c r="I1148" s="143"/>
      <c r="J1148" s="156"/>
      <c r="K1148" s="156"/>
      <c r="L1148" s="116"/>
      <c r="M1148" s="143"/>
      <c r="N1148" s="116"/>
      <c r="O1148" s="143"/>
    </row>
    <row r="1149" spans="1:15" x14ac:dyDescent="0.25">
      <c r="A1149" s="146"/>
      <c r="B1149" t="s">
        <v>437</v>
      </c>
      <c r="I1149" s="143"/>
      <c r="J1149" s="156"/>
      <c r="K1149" s="156"/>
      <c r="L1149" s="116"/>
      <c r="M1149" s="143"/>
      <c r="N1149" s="116"/>
      <c r="O1149" s="143"/>
    </row>
    <row r="1150" spans="1:15" x14ac:dyDescent="0.25">
      <c r="A1150" s="166"/>
      <c r="B1150" t="s">
        <v>438</v>
      </c>
      <c r="I1150" s="142"/>
      <c r="J1150" s="156"/>
      <c r="K1150" s="141"/>
      <c r="L1150" s="116"/>
      <c r="M1150" s="144"/>
      <c r="N1150" s="145"/>
      <c r="O1150" s="144"/>
    </row>
    <row r="1151" spans="1:15" x14ac:dyDescent="0.25">
      <c r="A1151" s="166"/>
      <c r="J1151" s="53"/>
      <c r="K1151" s="53"/>
    </row>
    <row r="1152" spans="1:15" x14ac:dyDescent="0.25">
      <c r="A1152" s="166"/>
    </row>
    <row r="1153" spans="1:6" x14ac:dyDescent="0.25">
      <c r="A1153" s="166"/>
      <c r="B1153" t="s">
        <v>439</v>
      </c>
    </row>
    <row r="1154" spans="1:6" x14ac:dyDescent="0.25">
      <c r="A1154" s="166"/>
    </row>
    <row r="1155" spans="1:6" x14ac:dyDescent="0.25">
      <c r="A1155" s="7"/>
      <c r="B1155" t="s">
        <v>440</v>
      </c>
    </row>
    <row r="1156" spans="1:6" x14ac:dyDescent="0.25">
      <c r="A1156" s="113"/>
      <c r="B1156" t="s">
        <v>441</v>
      </c>
    </row>
    <row r="1157" spans="1:6" x14ac:dyDescent="0.25">
      <c r="A1157" s="55"/>
    </row>
    <row r="1158" spans="1:6" x14ac:dyDescent="0.25">
      <c r="A1158" s="55"/>
      <c r="B1158" t="s">
        <v>268</v>
      </c>
    </row>
    <row r="1159" spans="1:6" x14ac:dyDescent="0.25">
      <c r="A1159" s="55"/>
      <c r="B1159" t="s">
        <v>269</v>
      </c>
    </row>
    <row r="1160" spans="1:6" x14ac:dyDescent="0.25">
      <c r="A1160" s="113"/>
      <c r="B1160" s="148"/>
      <c r="C1160" s="35"/>
      <c r="D1160" s="4"/>
      <c r="E1160" s="4"/>
      <c r="F1160" s="5"/>
    </row>
    <row r="1161" spans="1:6" x14ac:dyDescent="0.25">
      <c r="A1161" s="55"/>
      <c r="B1161" s="55"/>
      <c r="C1161" s="113"/>
      <c r="D1161" s="4"/>
      <c r="E1161" s="4"/>
      <c r="F1161" s="5"/>
    </row>
    <row r="1162" spans="1:6" x14ac:dyDescent="0.25">
      <c r="A1162" s="55"/>
      <c r="B1162" s="55"/>
      <c r="C1162" s="113"/>
      <c r="D1162" s="4"/>
      <c r="E1162" s="4"/>
      <c r="F1162" s="5"/>
    </row>
    <row r="1163" spans="1:6" x14ac:dyDescent="0.25">
      <c r="A1163" s="113"/>
      <c r="B1163" s="148"/>
      <c r="C1163" s="35"/>
      <c r="D1163" s="4"/>
      <c r="E1163" s="4"/>
      <c r="F1163" s="5"/>
    </row>
    <row r="1164" spans="1:6" x14ac:dyDescent="0.25">
      <c r="A1164" s="55"/>
      <c r="B1164" s="55"/>
      <c r="C1164" s="113"/>
      <c r="D1164" s="4"/>
      <c r="E1164" s="4"/>
      <c r="F1164" s="5"/>
    </row>
    <row r="1165" spans="1:6" x14ac:dyDescent="0.25">
      <c r="A1165" s="55"/>
      <c r="B1165" s="55"/>
      <c r="C1165" s="113"/>
      <c r="D1165" s="4"/>
      <c r="E1165" s="4"/>
      <c r="F1165" s="5"/>
    </row>
    <row r="1166" spans="1:6" x14ac:dyDescent="0.25">
      <c r="A1166" s="113"/>
      <c r="B1166" s="113"/>
      <c r="C1166" s="55"/>
      <c r="D1166" s="4"/>
      <c r="E1166" s="4"/>
      <c r="F1166" s="5"/>
    </row>
    <row r="1167" spans="1:6" x14ac:dyDescent="0.25">
      <c r="A1167" s="55"/>
      <c r="B1167" s="55"/>
      <c r="C1167" s="113"/>
      <c r="D1167" s="4"/>
      <c r="E1167" s="4"/>
      <c r="F1167" s="5"/>
    </row>
    <row r="1168" spans="1:6" x14ac:dyDescent="0.25">
      <c r="A1168" s="55"/>
      <c r="B1168" s="55"/>
      <c r="C1168" s="113"/>
      <c r="D1168" s="4"/>
      <c r="E1168" s="4"/>
      <c r="F1168" s="5"/>
    </row>
    <row r="1169" spans="1:6" x14ac:dyDescent="0.25">
      <c r="A1169" s="113"/>
      <c r="B1169" s="113"/>
      <c r="C1169" s="55"/>
      <c r="D1169" s="4"/>
      <c r="E1169" s="4"/>
      <c r="F1169" s="5"/>
    </row>
    <row r="1170" spans="1:6" x14ac:dyDescent="0.25">
      <c r="A1170" s="55"/>
      <c r="B1170" s="55"/>
      <c r="C1170" s="113"/>
      <c r="D1170" s="4"/>
      <c r="E1170" s="4"/>
      <c r="F1170" s="5"/>
    </row>
    <row r="1171" spans="1:6" x14ac:dyDescent="0.25">
      <c r="A1171" s="113"/>
      <c r="B1171" s="113"/>
      <c r="C1171" s="55"/>
      <c r="D1171" s="4"/>
      <c r="E1171" s="4"/>
      <c r="F1171" s="5"/>
    </row>
    <row r="1172" spans="1:6" x14ac:dyDescent="0.25">
      <c r="A1172" s="55"/>
      <c r="B1172" s="55"/>
      <c r="C1172" s="113"/>
      <c r="D1172" s="4"/>
      <c r="E1172" s="4"/>
      <c r="F1172" s="5"/>
    </row>
    <row r="1173" spans="1:6" x14ac:dyDescent="0.25">
      <c r="A1173" s="113"/>
      <c r="B1173" s="113"/>
      <c r="C1173" s="55"/>
      <c r="D1173" s="4"/>
      <c r="E1173" s="4"/>
      <c r="F1173" s="5"/>
    </row>
    <row r="1174" spans="1:6" x14ac:dyDescent="0.25">
      <c r="A1174" s="55"/>
      <c r="B1174" s="55"/>
      <c r="C1174" s="113"/>
      <c r="D1174" s="4"/>
      <c r="E1174" s="4"/>
      <c r="F1174" s="5"/>
    </row>
    <row r="1175" spans="1:6" x14ac:dyDescent="0.25">
      <c r="A1175" s="113"/>
      <c r="B1175" s="113"/>
      <c r="C1175" s="55"/>
      <c r="D1175" s="4"/>
      <c r="E1175" s="4"/>
      <c r="F1175" s="5"/>
    </row>
    <row r="1176" spans="1:6" x14ac:dyDescent="0.25">
      <c r="A1176" s="55"/>
      <c r="B1176" s="55"/>
      <c r="C1176" s="113"/>
      <c r="D1176" s="4"/>
      <c r="E1176" s="4"/>
      <c r="F1176" s="5"/>
    </row>
    <row r="1177" spans="1:6" x14ac:dyDescent="0.25">
      <c r="A1177" s="55"/>
      <c r="B1177" s="55"/>
      <c r="C1177" s="113"/>
      <c r="D1177" s="4"/>
      <c r="E1177" s="4"/>
      <c r="F1177" s="5"/>
    </row>
    <row r="1178" spans="1:6" x14ac:dyDescent="0.25">
      <c r="A1178" s="55"/>
      <c r="B1178" s="55"/>
      <c r="C1178" s="113"/>
      <c r="D1178" s="4"/>
      <c r="E1178" s="4"/>
      <c r="F1178" s="5"/>
    </row>
    <row r="1179" spans="1:6" x14ac:dyDescent="0.25">
      <c r="A1179" s="55"/>
      <c r="B1179" s="55"/>
      <c r="C1179" s="113"/>
      <c r="D1179" s="4"/>
      <c r="E1179" s="4"/>
      <c r="F1179" s="5"/>
    </row>
    <row r="1180" spans="1:6" x14ac:dyDescent="0.25">
      <c r="A1180" s="113"/>
      <c r="B1180" s="113"/>
      <c r="C1180" s="55"/>
      <c r="D1180" s="4"/>
      <c r="E1180" s="4"/>
      <c r="F1180" s="5"/>
    </row>
    <row r="1181" spans="1:6" x14ac:dyDescent="0.25">
      <c r="A1181" s="55"/>
      <c r="B1181" s="55"/>
      <c r="C1181" s="113"/>
      <c r="D1181" s="4"/>
      <c r="E1181" s="4"/>
      <c r="F1181" s="5"/>
    </row>
    <row r="1182" spans="1:6" x14ac:dyDescent="0.25">
      <c r="A1182" s="113"/>
      <c r="B1182" s="113"/>
      <c r="C1182" s="55"/>
      <c r="D1182" s="4"/>
      <c r="E1182" s="4"/>
      <c r="F1182" s="5"/>
    </row>
    <row r="1183" spans="1:6" x14ac:dyDescent="0.25">
      <c r="A1183" s="55"/>
      <c r="B1183" s="55"/>
      <c r="C1183" s="113"/>
      <c r="D1183" s="4"/>
      <c r="E1183" s="4"/>
      <c r="F1183" s="5"/>
    </row>
    <row r="1184" spans="1:6" x14ac:dyDescent="0.25">
      <c r="A1184" s="113"/>
      <c r="B1184" s="113"/>
      <c r="C1184" s="55"/>
      <c r="D1184" s="4"/>
      <c r="E1184" s="4"/>
      <c r="F1184" s="5"/>
    </row>
    <row r="1185" spans="1:6" x14ac:dyDescent="0.25">
      <c r="A1185" s="55"/>
      <c r="B1185" s="55"/>
      <c r="C1185" s="113"/>
      <c r="D1185" s="4"/>
      <c r="E1185" s="4"/>
      <c r="F1185" s="5"/>
    </row>
    <row r="1186" spans="1:6" x14ac:dyDescent="0.25">
      <c r="A1186" s="55"/>
      <c r="B1186" s="55"/>
      <c r="C1186" s="113"/>
      <c r="D1186" s="4"/>
      <c r="E1186" s="4"/>
      <c r="F1186" s="5"/>
    </row>
    <row r="1187" spans="1:6" x14ac:dyDescent="0.25">
      <c r="A1187" s="113"/>
      <c r="B1187" s="113"/>
      <c r="C1187" s="55"/>
      <c r="D1187" s="4"/>
      <c r="E1187" s="4"/>
      <c r="F1187" s="5"/>
    </row>
    <row r="1188" spans="1:6" x14ac:dyDescent="0.25">
      <c r="A1188" s="55"/>
      <c r="B1188" s="55"/>
      <c r="C1188" s="113"/>
      <c r="D1188" s="4"/>
      <c r="E1188" s="4"/>
      <c r="F1188" s="5"/>
    </row>
    <row r="1189" spans="1:6" x14ac:dyDescent="0.25">
      <c r="A1189" s="113"/>
      <c r="B1189" s="113"/>
      <c r="C1189" s="55"/>
      <c r="D1189" s="4"/>
      <c r="E1189" s="4"/>
      <c r="F1189" s="5"/>
    </row>
    <row r="1190" spans="1:6" x14ac:dyDescent="0.25">
      <c r="A1190" s="55"/>
      <c r="B1190" s="55"/>
      <c r="C1190" s="113"/>
      <c r="D1190" s="4"/>
      <c r="E1190" s="4"/>
      <c r="F1190" s="5"/>
    </row>
    <row r="1191" spans="1:6" x14ac:dyDescent="0.25">
      <c r="A1191" s="113"/>
      <c r="B1191" s="113"/>
      <c r="C1191" s="55"/>
      <c r="D1191" s="4"/>
      <c r="E1191" s="4"/>
      <c r="F1191" s="5"/>
    </row>
    <row r="1192" spans="1:6" x14ac:dyDescent="0.25">
      <c r="A1192" s="55"/>
      <c r="B1192" s="55"/>
      <c r="C1192" s="113"/>
      <c r="D1192" s="4"/>
      <c r="E1192" s="4"/>
      <c r="F1192" s="5"/>
    </row>
    <row r="1193" spans="1:6" x14ac:dyDescent="0.25">
      <c r="A1193" s="113"/>
      <c r="B1193" s="113"/>
      <c r="C1193" s="55"/>
      <c r="D1193" s="4"/>
      <c r="E1193" s="4"/>
      <c r="F1193" s="5"/>
    </row>
    <row r="1194" spans="1:6" x14ac:dyDescent="0.25">
      <c r="A1194" s="55"/>
      <c r="B1194" s="55"/>
      <c r="C1194" s="113"/>
      <c r="D1194" s="4"/>
      <c r="E1194" s="4"/>
      <c r="F1194" s="5"/>
    </row>
    <row r="1195" spans="1:6" x14ac:dyDescent="0.25">
      <c r="A1195" s="55"/>
      <c r="B1195" s="55"/>
      <c r="C1195" s="113"/>
      <c r="D1195" s="55"/>
      <c r="E1195" s="4"/>
      <c r="F1195" s="55"/>
    </row>
    <row r="1196" spans="1:6" x14ac:dyDescent="0.25">
      <c r="A1196" s="55"/>
      <c r="B1196" s="55"/>
      <c r="C1196" s="113"/>
      <c r="D1196" s="4"/>
      <c r="E1196" s="4"/>
      <c r="F1196" s="5"/>
    </row>
    <row r="1197" spans="1:6" x14ac:dyDescent="0.25">
      <c r="A1197" s="55"/>
      <c r="B1197" s="55"/>
      <c r="C1197" s="113"/>
      <c r="D1197" s="55"/>
      <c r="E1197" s="4"/>
      <c r="F1197" s="55"/>
    </row>
    <row r="1198" spans="1:6" x14ac:dyDescent="0.25">
      <c r="A1198" s="55"/>
      <c r="B1198" s="55"/>
      <c r="C1198" s="113"/>
      <c r="D1198" s="55"/>
      <c r="E1198" s="4"/>
      <c r="F1198" s="55"/>
    </row>
    <row r="1199" spans="1:6" x14ac:dyDescent="0.25">
      <c r="A1199" s="55"/>
      <c r="B1199" s="55"/>
      <c r="C1199" s="113"/>
      <c r="D1199" s="4"/>
      <c r="E1199" s="4"/>
      <c r="F1199" s="5"/>
    </row>
    <row r="1200" spans="1:6" x14ac:dyDescent="0.25">
      <c r="A1200" s="55"/>
      <c r="B1200" s="55"/>
      <c r="C1200" s="113"/>
      <c r="D1200" s="4"/>
      <c r="E1200" s="4"/>
      <c r="F1200" s="5"/>
    </row>
    <row r="1201" spans="1:6" x14ac:dyDescent="0.25">
      <c r="A1201" s="113"/>
      <c r="B1201" s="113"/>
      <c r="C1201" s="55"/>
      <c r="D1201" s="4"/>
      <c r="E1201" s="4"/>
      <c r="F1201" s="5"/>
    </row>
    <row r="1202" spans="1:6" x14ac:dyDescent="0.25">
      <c r="A1202" s="55"/>
      <c r="B1202" s="55"/>
      <c r="C1202" s="113"/>
      <c r="D1202" s="4"/>
      <c r="E1202" s="4"/>
      <c r="F1202" s="5"/>
    </row>
    <row r="1203" spans="1:6" x14ac:dyDescent="0.25">
      <c r="A1203" s="55"/>
      <c r="B1203" s="55"/>
      <c r="C1203" s="113"/>
      <c r="D1203" s="4"/>
      <c r="E1203" s="4"/>
      <c r="F1203" s="5"/>
    </row>
    <row r="1204" spans="1:6" x14ac:dyDescent="0.25">
      <c r="A1204" s="113"/>
      <c r="B1204" s="113"/>
      <c r="C1204" s="55"/>
      <c r="D1204" s="4"/>
      <c r="E1204" s="4"/>
      <c r="F1204" s="5"/>
    </row>
    <row r="1205" spans="1:6" x14ac:dyDescent="0.25">
      <c r="A1205" s="55"/>
      <c r="B1205" s="55"/>
      <c r="C1205" s="113"/>
      <c r="D1205" s="4"/>
      <c r="E1205" s="4"/>
      <c r="F1205" s="5"/>
    </row>
    <row r="1206" spans="1:6" x14ac:dyDescent="0.25">
      <c r="A1206" s="55"/>
      <c r="B1206" s="55"/>
      <c r="C1206" s="113"/>
      <c r="D1206" s="4"/>
      <c r="E1206" s="4"/>
      <c r="F1206" s="5"/>
    </row>
    <row r="1207" spans="1:6" x14ac:dyDescent="0.25">
      <c r="A1207" s="113"/>
      <c r="B1207" s="113"/>
      <c r="C1207" s="55"/>
      <c r="D1207" s="4"/>
      <c r="E1207" s="4"/>
      <c r="F1207" s="5"/>
    </row>
    <row r="1208" spans="1:6" x14ac:dyDescent="0.25">
      <c r="A1208" s="55"/>
      <c r="B1208" s="55"/>
      <c r="C1208" s="113"/>
      <c r="D1208" s="4"/>
      <c r="E1208" s="4"/>
      <c r="F1208" s="5"/>
    </row>
    <row r="1209" spans="1:6" x14ac:dyDescent="0.25">
      <c r="A1209" s="113"/>
      <c r="B1209" s="113"/>
      <c r="C1209" s="55"/>
      <c r="D1209" s="4"/>
      <c r="E1209" s="4"/>
      <c r="F1209" s="5"/>
    </row>
    <row r="1210" spans="1:6" x14ac:dyDescent="0.25">
      <c r="A1210" s="55"/>
      <c r="B1210" s="55"/>
      <c r="C1210" s="113"/>
      <c r="D1210" s="4"/>
      <c r="E1210" s="4"/>
      <c r="F1210" s="5"/>
    </row>
    <row r="1211" spans="1:6" x14ac:dyDescent="0.25">
      <c r="A1211" s="113"/>
      <c r="B1211" s="113"/>
      <c r="C1211" s="55"/>
      <c r="D1211" s="4"/>
      <c r="E1211" s="4"/>
      <c r="F1211" s="5"/>
    </row>
    <row r="1212" spans="1:6" x14ac:dyDescent="0.25">
      <c r="A1212" s="55"/>
      <c r="B1212" s="55"/>
      <c r="C1212" s="113"/>
      <c r="D1212" s="4"/>
      <c r="E1212" s="4"/>
      <c r="F1212" s="5"/>
    </row>
    <row r="1213" spans="1:6" x14ac:dyDescent="0.25">
      <c r="A1213" s="113"/>
      <c r="B1213" s="113"/>
      <c r="C1213" s="55"/>
      <c r="D1213" s="4"/>
      <c r="E1213" s="4"/>
      <c r="F1213" s="5"/>
    </row>
    <row r="1214" spans="1:6" x14ac:dyDescent="0.25">
      <c r="A1214" s="55"/>
      <c r="B1214" s="55"/>
      <c r="C1214" s="113"/>
      <c r="D1214" s="4"/>
      <c r="E1214" s="4"/>
      <c r="F1214" s="5"/>
    </row>
    <row r="1215" spans="1:6" x14ac:dyDescent="0.25">
      <c r="A1215" s="113"/>
      <c r="B1215" s="113"/>
      <c r="C1215" s="55"/>
      <c r="D1215" s="4"/>
      <c r="E1215" s="4"/>
      <c r="F1215" s="5"/>
    </row>
    <row r="1216" spans="1:6" x14ac:dyDescent="0.25">
      <c r="A1216" s="55"/>
      <c r="B1216" s="55"/>
      <c r="C1216" s="113"/>
      <c r="D1216" s="4"/>
      <c r="E1216" s="4"/>
      <c r="F1216" s="5"/>
    </row>
    <row r="1217" spans="1:6" x14ac:dyDescent="0.25">
      <c r="A1217" s="55"/>
      <c r="B1217" s="55"/>
      <c r="C1217" s="113"/>
      <c r="D1217" s="4"/>
      <c r="E1217" s="4"/>
      <c r="F1217" s="5"/>
    </row>
    <row r="1218" spans="1:6" x14ac:dyDescent="0.25">
      <c r="A1218" s="113"/>
      <c r="B1218" s="113"/>
      <c r="C1218" s="55"/>
      <c r="D1218" s="4"/>
      <c r="E1218" s="4"/>
      <c r="F1218" s="5"/>
    </row>
    <row r="1219" spans="1:6" x14ac:dyDescent="0.25">
      <c r="A1219" s="55"/>
      <c r="B1219" s="55"/>
      <c r="C1219" s="113"/>
      <c r="D1219" s="4"/>
      <c r="E1219" s="4"/>
      <c r="F1219" s="5"/>
    </row>
    <row r="1220" spans="1:6" x14ac:dyDescent="0.25">
      <c r="A1220" s="55"/>
      <c r="B1220" s="55"/>
      <c r="C1220" s="113"/>
      <c r="D1220" s="4"/>
      <c r="E1220" s="4"/>
      <c r="F1220" s="5"/>
    </row>
    <row r="1221" spans="1:6" x14ac:dyDescent="0.25">
      <c r="A1221" s="113"/>
      <c r="B1221" s="113"/>
      <c r="C1221" s="55"/>
      <c r="D1221" s="4"/>
      <c r="E1221" s="4"/>
      <c r="F1221" s="5"/>
    </row>
    <row r="1222" spans="1:6" x14ac:dyDescent="0.25">
      <c r="A1222" s="55"/>
      <c r="B1222" s="55"/>
      <c r="C1222" s="113"/>
      <c r="D1222" s="4"/>
      <c r="E1222" s="4"/>
      <c r="F1222" s="5"/>
    </row>
    <row r="1223" spans="1:6" x14ac:dyDescent="0.25">
      <c r="A1223" s="113"/>
      <c r="B1223" s="113"/>
      <c r="C1223" s="55"/>
      <c r="D1223" s="4"/>
      <c r="E1223" s="4"/>
      <c r="F1223" s="5"/>
    </row>
    <row r="1224" spans="1:6" x14ac:dyDescent="0.25">
      <c r="A1224" s="55"/>
      <c r="B1224" s="55"/>
      <c r="C1224" s="113"/>
      <c r="D1224" s="4"/>
      <c r="E1224" s="4"/>
      <c r="F1224" s="5"/>
    </row>
    <row r="1225" spans="1:6" x14ac:dyDescent="0.25">
      <c r="A1225" s="55"/>
      <c r="B1225" s="55"/>
      <c r="C1225" s="113"/>
      <c r="D1225" s="55"/>
      <c r="E1225" s="4"/>
      <c r="F1225" s="55"/>
    </row>
    <row r="1226" spans="1:6" x14ac:dyDescent="0.25">
      <c r="A1226" s="113"/>
      <c r="B1226" s="113"/>
      <c r="C1226" s="55"/>
      <c r="D1226" s="4"/>
      <c r="E1226" s="4"/>
      <c r="F1226" s="5"/>
    </row>
    <row r="1227" spans="1:6" x14ac:dyDescent="0.25">
      <c r="A1227" s="55"/>
      <c r="B1227" s="55"/>
      <c r="C1227" s="113"/>
      <c r="D1227" s="4"/>
      <c r="E1227" s="4"/>
      <c r="F1227" s="5"/>
    </row>
    <row r="1228" spans="1:6" x14ac:dyDescent="0.25">
      <c r="A1228" s="55"/>
      <c r="B1228" s="55"/>
      <c r="C1228" s="113"/>
      <c r="D1228" s="4"/>
      <c r="E1228" s="4"/>
      <c r="F1228" s="5"/>
    </row>
    <row r="1229" spans="1:6" x14ac:dyDescent="0.25">
      <c r="A1229" s="113"/>
      <c r="B1229" s="113"/>
      <c r="C1229" s="55"/>
      <c r="D1229" s="4"/>
      <c r="E1229" s="4"/>
      <c r="F1229" s="5"/>
    </row>
    <row r="1230" spans="1:6" x14ac:dyDescent="0.25">
      <c r="A1230" s="55"/>
      <c r="B1230" s="55"/>
      <c r="C1230" s="113"/>
      <c r="D1230" s="4"/>
      <c r="E1230" s="4"/>
      <c r="F1230" s="5"/>
    </row>
    <row r="1231" spans="1:6" x14ac:dyDescent="0.25">
      <c r="A1231" s="113"/>
      <c r="B1231" s="113"/>
      <c r="C1231" s="55"/>
      <c r="D1231" s="4"/>
      <c r="E1231" s="4"/>
      <c r="F1231" s="5"/>
    </row>
    <row r="1232" spans="1:6" x14ac:dyDescent="0.25">
      <c r="A1232" s="55"/>
      <c r="B1232" s="55"/>
      <c r="C1232" s="113"/>
      <c r="D1232" s="4"/>
      <c r="E1232" s="4"/>
      <c r="F1232" s="5"/>
    </row>
    <row r="1233" spans="1:6" x14ac:dyDescent="0.25">
      <c r="A1233" s="55"/>
      <c r="B1233" s="55"/>
      <c r="C1233" s="113"/>
      <c r="D1233" s="4"/>
      <c r="E1233" s="4"/>
      <c r="F1233" s="5"/>
    </row>
    <row r="1234" spans="1:6" x14ac:dyDescent="0.25">
      <c r="A1234" s="55"/>
      <c r="B1234" s="55"/>
      <c r="C1234" s="113"/>
      <c r="D1234" s="4"/>
      <c r="E1234" s="4"/>
      <c r="F1234" s="5"/>
    </row>
    <row r="1235" spans="1:6" x14ac:dyDescent="0.25">
      <c r="A1235" s="55"/>
      <c r="B1235" s="55"/>
      <c r="C1235" s="113"/>
      <c r="D1235" s="4"/>
      <c r="E1235" s="4"/>
      <c r="F1235" s="5"/>
    </row>
    <row r="1236" spans="1:6" x14ac:dyDescent="0.25">
      <c r="A1236" s="55"/>
      <c r="B1236" s="55"/>
      <c r="C1236" s="113"/>
      <c r="D1236" s="4"/>
      <c r="E1236" s="4"/>
      <c r="F1236" s="5"/>
    </row>
    <row r="1237" spans="1:6" x14ac:dyDescent="0.25">
      <c r="A1237" s="55"/>
      <c r="B1237" s="55"/>
      <c r="C1237" s="113"/>
      <c r="D1237" s="4"/>
      <c r="E1237" s="4"/>
      <c r="F1237" s="5"/>
    </row>
    <row r="1238" spans="1:6" x14ac:dyDescent="0.25">
      <c r="A1238" s="55"/>
      <c r="B1238" s="55"/>
      <c r="C1238" s="113"/>
      <c r="D1238" s="4"/>
      <c r="E1238" s="4"/>
      <c r="F1238" s="5"/>
    </row>
    <row r="1239" spans="1:6" x14ac:dyDescent="0.25">
      <c r="A1239" s="55"/>
      <c r="B1239" s="55"/>
      <c r="C1239" s="113"/>
      <c r="D1239" s="4"/>
      <c r="E1239" s="4"/>
      <c r="F1239" s="5"/>
    </row>
    <row r="1240" spans="1:6" x14ac:dyDescent="0.25">
      <c r="A1240" s="55"/>
      <c r="B1240" s="55"/>
      <c r="C1240" s="113"/>
      <c r="D1240" s="4"/>
      <c r="E1240" s="4"/>
      <c r="F1240" s="5"/>
    </row>
    <row r="1241" spans="1:6" x14ac:dyDescent="0.25">
      <c r="A1241" s="55"/>
      <c r="B1241" s="55"/>
      <c r="C1241" s="113"/>
      <c r="D1241" s="4"/>
      <c r="E1241" s="4"/>
      <c r="F1241" s="5"/>
    </row>
    <row r="1242" spans="1:6" x14ac:dyDescent="0.25">
      <c r="A1242" s="55"/>
      <c r="B1242" s="55"/>
      <c r="C1242" s="113"/>
      <c r="D1242" s="4"/>
      <c r="E1242" s="4"/>
      <c r="F1242" s="5"/>
    </row>
    <row r="1243" spans="1:6" x14ac:dyDescent="0.25">
      <c r="A1243" s="55"/>
      <c r="B1243" s="55"/>
      <c r="C1243" s="113"/>
      <c r="D1243" s="4"/>
      <c r="E1243" s="4"/>
      <c r="F1243" s="5"/>
    </row>
    <row r="1244" spans="1:6" x14ac:dyDescent="0.25">
      <c r="A1244" s="113"/>
      <c r="B1244" s="113"/>
      <c r="C1244" s="55"/>
      <c r="D1244" s="4"/>
      <c r="E1244" s="4"/>
      <c r="F1244" s="5"/>
    </row>
    <row r="1245" spans="1:6" x14ac:dyDescent="0.25">
      <c r="A1245" s="55"/>
      <c r="B1245" s="55"/>
      <c r="C1245" s="113"/>
      <c r="D1245" s="4"/>
      <c r="E1245" s="4"/>
      <c r="F1245" s="5"/>
    </row>
    <row r="1246" spans="1:6" x14ac:dyDescent="0.25">
      <c r="A1246" s="113"/>
      <c r="B1246" s="113"/>
      <c r="C1246" s="55"/>
      <c r="D1246" s="4"/>
      <c r="E1246" s="4"/>
      <c r="F1246" s="5"/>
    </row>
    <row r="1247" spans="1:6" x14ac:dyDescent="0.25">
      <c r="A1247" s="55"/>
      <c r="B1247" s="55"/>
      <c r="C1247" s="113"/>
      <c r="D1247" s="4"/>
      <c r="E1247" s="4"/>
      <c r="F1247" s="5"/>
    </row>
    <row r="1248" spans="1:6" x14ac:dyDescent="0.25">
      <c r="A1248" s="55"/>
      <c r="B1248" s="55"/>
      <c r="C1248" s="113"/>
      <c r="D1248" s="4"/>
      <c r="E1248" s="4"/>
      <c r="F1248" s="5"/>
    </row>
    <row r="1249" spans="1:6" x14ac:dyDescent="0.25">
      <c r="A1249" s="113"/>
      <c r="B1249" s="113"/>
      <c r="C1249" s="55"/>
      <c r="D1249" s="4"/>
      <c r="E1249" s="4"/>
      <c r="F1249" s="5"/>
    </row>
    <row r="1250" spans="1:6" x14ac:dyDescent="0.25">
      <c r="A1250" s="55"/>
      <c r="B1250" s="55"/>
      <c r="C1250" s="113"/>
      <c r="D1250" s="4"/>
      <c r="E1250" s="4"/>
      <c r="F1250" s="5"/>
    </row>
    <row r="1251" spans="1:6" x14ac:dyDescent="0.25">
      <c r="A1251" s="55"/>
      <c r="B1251" s="55"/>
      <c r="C1251" s="55"/>
      <c r="D1251" s="149"/>
      <c r="E1251" s="149"/>
      <c r="F1251" s="150"/>
    </row>
    <row r="1252" spans="1:6" x14ac:dyDescent="0.25">
      <c r="A1252" s="146"/>
      <c r="B1252" s="147"/>
      <c r="C1252" s="151"/>
      <c r="D1252" s="53"/>
      <c r="E1252" s="53"/>
      <c r="F1252" s="53"/>
    </row>
    <row r="1253" spans="1:6" x14ac:dyDescent="0.25">
      <c r="A1253" s="7"/>
      <c r="B1253" s="53"/>
      <c r="C1253" s="7"/>
      <c r="D1253" s="54"/>
      <c r="E1253" s="54"/>
      <c r="F1253" s="54"/>
    </row>
    <row r="1254" spans="1:6" x14ac:dyDescent="0.25">
      <c r="A1254" s="113"/>
      <c r="B1254" s="113"/>
      <c r="C1254" s="55"/>
      <c r="D1254" s="4"/>
      <c r="E1254" s="4"/>
      <c r="F1254" s="5"/>
    </row>
    <row r="1255" spans="1:6" x14ac:dyDescent="0.25">
      <c r="A1255" s="55"/>
      <c r="B1255" s="55"/>
      <c r="C1255" s="113"/>
      <c r="D1255" s="4"/>
      <c r="E1255" s="4"/>
      <c r="F1255" s="5"/>
    </row>
    <row r="1256" spans="1:6" x14ac:dyDescent="0.25">
      <c r="A1256" s="113"/>
      <c r="B1256" s="113"/>
      <c r="C1256" s="55"/>
      <c r="D1256" s="4"/>
      <c r="E1256" s="4"/>
      <c r="F1256" s="5"/>
    </row>
    <row r="1257" spans="1:6" x14ac:dyDescent="0.25">
      <c r="A1257" s="55"/>
      <c r="B1257" s="55"/>
      <c r="C1257" s="113"/>
      <c r="D1257" s="4"/>
      <c r="E1257" s="4"/>
      <c r="F1257" s="5"/>
    </row>
    <row r="1258" spans="1:6" x14ac:dyDescent="0.25">
      <c r="A1258" s="113"/>
      <c r="B1258" s="113"/>
      <c r="C1258" s="55"/>
      <c r="D1258" s="4"/>
      <c r="E1258" s="4"/>
      <c r="F1258" s="5"/>
    </row>
    <row r="1259" spans="1:6" x14ac:dyDescent="0.25">
      <c r="A1259" s="55"/>
      <c r="B1259" s="55"/>
      <c r="C1259" s="113"/>
      <c r="D1259" s="4"/>
      <c r="E1259" s="4"/>
      <c r="F1259" s="5"/>
    </row>
    <row r="1260" spans="1:6" x14ac:dyDescent="0.25">
      <c r="A1260" s="55"/>
      <c r="B1260" s="55"/>
      <c r="C1260" s="113"/>
      <c r="D1260" s="4"/>
      <c r="E1260" s="4"/>
      <c r="F1260" s="5"/>
    </row>
    <row r="1261" spans="1:6" x14ac:dyDescent="0.25">
      <c r="A1261" s="113"/>
      <c r="B1261" s="113"/>
      <c r="C1261" s="55"/>
      <c r="D1261" s="4"/>
      <c r="E1261" s="4"/>
      <c r="F1261" s="5"/>
    </row>
    <row r="1262" spans="1:6" x14ac:dyDescent="0.25">
      <c r="A1262" s="55"/>
      <c r="B1262" s="55"/>
      <c r="C1262" s="113"/>
      <c r="D1262" s="4"/>
      <c r="E1262" s="4"/>
      <c r="F1262" s="5"/>
    </row>
    <row r="1263" spans="1:6" x14ac:dyDescent="0.25">
      <c r="A1263" s="113"/>
      <c r="B1263" s="113"/>
      <c r="C1263" s="55"/>
      <c r="D1263" s="4"/>
      <c r="E1263" s="4"/>
      <c r="F1263" s="5"/>
    </row>
    <row r="1264" spans="1:6" x14ac:dyDescent="0.25">
      <c r="A1264" s="55"/>
      <c r="B1264" s="55"/>
      <c r="C1264" s="113"/>
      <c r="D1264" s="4"/>
      <c r="E1264" s="4"/>
      <c r="F1264" s="5"/>
    </row>
    <row r="1265" spans="1:6" x14ac:dyDescent="0.25">
      <c r="A1265" s="55"/>
      <c r="B1265" s="55"/>
      <c r="C1265" s="113"/>
      <c r="D1265" s="4"/>
      <c r="E1265" s="4"/>
      <c r="F1265" s="5"/>
    </row>
    <row r="1266" spans="1:6" x14ac:dyDescent="0.25">
      <c r="A1266" s="113"/>
      <c r="B1266" s="113"/>
      <c r="C1266" s="55"/>
      <c r="D1266" s="4"/>
      <c r="E1266" s="4"/>
      <c r="F1266" s="5"/>
    </row>
    <row r="1267" spans="1:6" x14ac:dyDescent="0.25">
      <c r="A1267" s="55"/>
      <c r="B1267" s="55"/>
      <c r="C1267" s="113"/>
      <c r="D1267" s="4"/>
      <c r="E1267" s="4"/>
      <c r="F1267" s="5"/>
    </row>
    <row r="1268" spans="1:6" x14ac:dyDescent="0.25">
      <c r="A1268" s="113"/>
      <c r="B1268" s="113"/>
      <c r="C1268" s="55"/>
      <c r="D1268" s="4"/>
      <c r="E1268" s="4"/>
      <c r="F1268" s="5"/>
    </row>
    <row r="1269" spans="1:6" x14ac:dyDescent="0.25">
      <c r="A1269" s="55"/>
      <c r="B1269" s="55"/>
      <c r="C1269" s="113"/>
      <c r="D1269" s="4"/>
      <c r="E1269" s="4"/>
      <c r="F1269" s="5"/>
    </row>
    <row r="1270" spans="1:6" x14ac:dyDescent="0.25">
      <c r="A1270" s="113"/>
      <c r="B1270" s="113"/>
      <c r="C1270" s="55"/>
      <c r="D1270" s="4"/>
      <c r="E1270" s="4"/>
      <c r="F1270" s="5"/>
    </row>
    <row r="1271" spans="1:6" x14ac:dyDescent="0.25">
      <c r="A1271" s="55"/>
      <c r="B1271" s="55"/>
      <c r="C1271" s="113"/>
      <c r="D1271" s="4"/>
      <c r="E1271" s="4"/>
      <c r="F1271" s="5"/>
    </row>
    <row r="1272" spans="1:6" x14ac:dyDescent="0.25">
      <c r="A1272" s="113"/>
      <c r="B1272" s="113"/>
      <c r="C1272" s="55"/>
      <c r="D1272" s="4"/>
      <c r="E1272" s="4"/>
      <c r="F1272" s="5"/>
    </row>
    <row r="1273" spans="1:6" x14ac:dyDescent="0.25">
      <c r="A1273" s="55"/>
      <c r="B1273" s="55"/>
      <c r="C1273" s="113"/>
      <c r="D1273" s="4"/>
      <c r="E1273" s="4"/>
      <c r="F1273" s="5"/>
    </row>
    <row r="1274" spans="1:6" x14ac:dyDescent="0.25">
      <c r="A1274" s="55"/>
      <c r="B1274" s="55"/>
      <c r="C1274" s="55"/>
      <c r="D1274" s="149"/>
      <c r="E1274" s="149"/>
      <c r="F1274" s="150"/>
    </row>
    <row r="1275" spans="1:6" x14ac:dyDescent="0.25">
      <c r="A1275" s="146"/>
      <c r="B1275" s="147"/>
      <c r="C1275" s="151"/>
      <c r="D1275" s="53"/>
      <c r="E1275" s="53"/>
      <c r="F1275" s="53"/>
    </row>
    <row r="1276" spans="1:6" x14ac:dyDescent="0.25">
      <c r="A1276" s="7"/>
      <c r="B1276" s="53"/>
      <c r="C1276" s="7"/>
      <c r="D1276" s="54"/>
      <c r="E1276" s="54"/>
      <c r="F1276" s="54"/>
    </row>
    <row r="1277" spans="1:6" x14ac:dyDescent="0.25">
      <c r="A1277" s="113"/>
      <c r="B1277" s="113"/>
      <c r="C1277" s="55"/>
      <c r="D1277" s="4"/>
      <c r="E1277" s="4"/>
      <c r="F1277" s="5"/>
    </row>
    <row r="1278" spans="1:6" x14ac:dyDescent="0.25">
      <c r="A1278" s="55"/>
      <c r="B1278" s="55"/>
      <c r="C1278" s="113"/>
      <c r="D1278" s="4"/>
      <c r="E1278" s="4"/>
      <c r="F1278" s="5"/>
    </row>
    <row r="1279" spans="1:6" x14ac:dyDescent="0.25">
      <c r="A1279" s="113"/>
      <c r="B1279" s="113"/>
      <c r="C1279" s="55"/>
      <c r="D1279" s="4"/>
      <c r="E1279" s="4"/>
      <c r="F1279" s="5"/>
    </row>
    <row r="1280" spans="1:6" x14ac:dyDescent="0.25">
      <c r="A1280" s="55"/>
      <c r="B1280" s="55"/>
      <c r="C1280" s="113"/>
      <c r="D1280" s="4"/>
      <c r="E1280" s="4"/>
      <c r="F1280" s="5"/>
    </row>
    <row r="1281" spans="1:6" x14ac:dyDescent="0.25">
      <c r="A1281" s="113"/>
      <c r="B1281" s="113"/>
      <c r="C1281" s="55"/>
      <c r="D1281" s="4"/>
      <c r="E1281" s="4"/>
      <c r="F1281" s="5"/>
    </row>
    <row r="1282" spans="1:6" x14ac:dyDescent="0.25">
      <c r="A1282" s="55"/>
      <c r="B1282" s="55"/>
      <c r="C1282" s="113"/>
      <c r="D1282" s="4"/>
      <c r="E1282" s="4"/>
      <c r="F1282" s="5"/>
    </row>
    <row r="1283" spans="1:6" x14ac:dyDescent="0.25">
      <c r="A1283" s="113"/>
      <c r="B1283" s="113"/>
      <c r="C1283" s="55"/>
      <c r="D1283" s="4"/>
      <c r="E1283" s="4"/>
      <c r="F1283" s="5"/>
    </row>
    <row r="1284" spans="1:6" x14ac:dyDescent="0.25">
      <c r="A1284" s="55"/>
      <c r="B1284" s="55"/>
      <c r="C1284" s="113"/>
      <c r="D1284" s="4"/>
      <c r="E1284" s="4"/>
      <c r="F1284" s="5"/>
    </row>
    <row r="1285" spans="1:6" x14ac:dyDescent="0.25">
      <c r="A1285" s="113"/>
      <c r="B1285" s="113"/>
      <c r="C1285" s="55"/>
      <c r="D1285" s="4"/>
      <c r="E1285" s="4"/>
      <c r="F1285" s="5"/>
    </row>
    <row r="1286" spans="1:6" x14ac:dyDescent="0.25">
      <c r="A1286" s="55"/>
      <c r="B1286" s="55"/>
      <c r="C1286" s="113"/>
      <c r="D1286" s="4"/>
      <c r="E1286" s="4"/>
      <c r="F1286" s="5"/>
    </row>
    <row r="1287" spans="1:6" x14ac:dyDescent="0.25">
      <c r="A1287" s="113"/>
      <c r="B1287" s="113"/>
      <c r="C1287" s="55"/>
      <c r="D1287" s="4"/>
      <c r="E1287" s="4"/>
      <c r="F1287" s="5"/>
    </row>
    <row r="1288" spans="1:6" x14ac:dyDescent="0.25">
      <c r="A1288" s="55"/>
      <c r="B1288" s="55"/>
      <c r="C1288" s="113"/>
      <c r="D1288" s="4"/>
      <c r="E1288" s="4"/>
      <c r="F1288" s="5"/>
    </row>
    <row r="1289" spans="1:6" x14ac:dyDescent="0.25">
      <c r="A1289" s="113"/>
      <c r="B1289" s="113"/>
      <c r="C1289" s="55"/>
      <c r="D1289" s="4"/>
      <c r="E1289" s="4"/>
      <c r="F1289" s="5"/>
    </row>
    <row r="1290" spans="1:6" x14ac:dyDescent="0.25">
      <c r="A1290" s="55"/>
      <c r="B1290" s="55"/>
      <c r="C1290" s="113"/>
      <c r="D1290" s="4"/>
      <c r="E1290" s="4"/>
      <c r="F1290" s="5"/>
    </row>
    <row r="1291" spans="1:6" x14ac:dyDescent="0.25">
      <c r="A1291" s="55"/>
      <c r="B1291" s="55"/>
      <c r="C1291" s="113"/>
      <c r="D1291" s="4"/>
      <c r="E1291" s="4"/>
      <c r="F1291" s="5"/>
    </row>
    <row r="1292" spans="1:6" x14ac:dyDescent="0.25">
      <c r="A1292" s="55"/>
      <c r="B1292" s="55"/>
      <c r="C1292" s="113"/>
      <c r="D1292" s="4"/>
      <c r="E1292" s="4"/>
      <c r="F1292" s="5"/>
    </row>
    <row r="1293" spans="1:6" x14ac:dyDescent="0.25">
      <c r="A1293" s="113"/>
      <c r="B1293" s="113"/>
      <c r="C1293" s="55"/>
      <c r="D1293" s="4"/>
      <c r="E1293" s="4"/>
      <c r="F1293" s="5"/>
    </row>
    <row r="1294" spans="1:6" x14ac:dyDescent="0.25">
      <c r="A1294" s="55"/>
      <c r="B1294" s="55"/>
      <c r="C1294" s="113"/>
      <c r="D1294" s="4"/>
      <c r="E1294" s="4"/>
      <c r="F1294" s="5"/>
    </row>
    <row r="1295" spans="1:6" x14ac:dyDescent="0.25">
      <c r="A1295" s="113"/>
      <c r="B1295" s="113"/>
      <c r="C1295" s="55"/>
      <c r="D1295" s="4"/>
      <c r="E1295" s="4"/>
      <c r="F1295" s="5"/>
    </row>
    <row r="1296" spans="1:6" x14ac:dyDescent="0.25">
      <c r="A1296" s="55"/>
      <c r="B1296" s="55"/>
      <c r="C1296" s="113"/>
      <c r="D1296" s="4"/>
      <c r="E1296" s="4"/>
      <c r="F1296" s="5"/>
    </row>
    <row r="1297" spans="1:6" x14ac:dyDescent="0.25">
      <c r="A1297" s="55"/>
      <c r="B1297" s="55"/>
      <c r="C1297" s="113"/>
      <c r="D1297" s="55"/>
      <c r="E1297" s="4"/>
      <c r="F1297" s="55"/>
    </row>
    <row r="1298" spans="1:6" x14ac:dyDescent="0.25">
      <c r="A1298" s="55"/>
      <c r="B1298" s="55"/>
      <c r="C1298" s="113"/>
      <c r="D1298" s="4"/>
      <c r="E1298" s="4"/>
      <c r="F1298" s="5"/>
    </row>
    <row r="1299" spans="1:6" x14ac:dyDescent="0.25">
      <c r="A1299" s="55"/>
      <c r="B1299" s="55"/>
      <c r="C1299" s="113"/>
      <c r="D1299" s="4"/>
      <c r="E1299" s="4"/>
      <c r="F1299" s="5"/>
    </row>
    <row r="1300" spans="1:6" x14ac:dyDescent="0.25">
      <c r="A1300" s="55"/>
      <c r="B1300" s="55"/>
      <c r="C1300" s="113"/>
      <c r="D1300" s="4"/>
      <c r="E1300" s="4"/>
      <c r="F1300" s="5"/>
    </row>
    <row r="1301" spans="1:6" x14ac:dyDescent="0.25">
      <c r="A1301" s="113"/>
      <c r="B1301" s="113"/>
      <c r="C1301" s="55"/>
      <c r="D1301" s="4"/>
      <c r="E1301" s="4"/>
      <c r="F1301" s="5"/>
    </row>
    <row r="1302" spans="1:6" x14ac:dyDescent="0.25">
      <c r="A1302" s="55"/>
      <c r="B1302" s="55"/>
      <c r="C1302" s="113"/>
      <c r="D1302" s="4"/>
      <c r="E1302" s="4"/>
      <c r="F1302" s="5"/>
    </row>
    <row r="1303" spans="1:6" x14ac:dyDescent="0.25">
      <c r="A1303" s="55"/>
      <c r="B1303" s="55"/>
      <c r="C1303" s="113"/>
      <c r="D1303" s="4"/>
      <c r="E1303" s="4"/>
      <c r="F1303" s="5"/>
    </row>
    <row r="1304" spans="1:6" x14ac:dyDescent="0.25">
      <c r="A1304" s="55"/>
      <c r="B1304" s="55"/>
      <c r="C1304" s="113"/>
      <c r="D1304" s="4"/>
      <c r="E1304" s="4"/>
      <c r="F1304" s="5"/>
    </row>
    <row r="1305" spans="1:6" x14ac:dyDescent="0.25">
      <c r="A1305" s="55"/>
      <c r="B1305" s="55"/>
      <c r="C1305" s="113"/>
      <c r="D1305" s="4"/>
      <c r="E1305" s="4"/>
      <c r="F1305" s="5"/>
    </row>
    <row r="1306" spans="1:6" x14ac:dyDescent="0.25">
      <c r="A1306" s="55"/>
      <c r="B1306" s="55"/>
      <c r="C1306" s="113"/>
      <c r="D1306" s="4"/>
      <c r="E1306" s="4"/>
      <c r="F1306" s="5"/>
    </row>
    <row r="1307" spans="1:6" x14ac:dyDescent="0.25">
      <c r="A1307" s="55"/>
      <c r="B1307" s="55"/>
      <c r="C1307" s="113"/>
      <c r="D1307" s="4"/>
      <c r="E1307" s="4"/>
      <c r="F1307" s="5"/>
    </row>
    <row r="1308" spans="1:6" x14ac:dyDescent="0.25">
      <c r="A1308" s="113"/>
      <c r="B1308" s="113"/>
      <c r="C1308" s="55"/>
      <c r="D1308" s="4"/>
      <c r="E1308" s="4"/>
      <c r="F1308" s="5"/>
    </row>
    <row r="1309" spans="1:6" x14ac:dyDescent="0.25">
      <c r="A1309" s="55"/>
      <c r="B1309" s="55"/>
      <c r="C1309" s="113"/>
      <c r="D1309" s="55"/>
      <c r="E1309" s="4"/>
      <c r="F1309" s="55"/>
    </row>
    <row r="1310" spans="1:6" x14ac:dyDescent="0.25">
      <c r="A1310" s="55"/>
      <c r="B1310" s="55"/>
      <c r="C1310" s="113"/>
      <c r="D1310" s="4"/>
      <c r="E1310" s="4"/>
      <c r="F1310" s="5"/>
    </row>
    <row r="1311" spans="1:6" x14ac:dyDescent="0.25">
      <c r="A1311" s="55"/>
      <c r="B1311" s="55"/>
      <c r="C1311" s="113"/>
      <c r="D1311" s="4"/>
      <c r="E1311" s="4"/>
      <c r="F1311" s="5"/>
    </row>
    <row r="1312" spans="1:6" x14ac:dyDescent="0.25">
      <c r="A1312" s="55"/>
      <c r="B1312" s="55"/>
      <c r="C1312" s="113"/>
      <c r="D1312" s="55"/>
      <c r="E1312" s="4"/>
      <c r="F1312" s="55"/>
    </row>
    <row r="1313" spans="1:6" x14ac:dyDescent="0.25">
      <c r="A1313" s="113"/>
      <c r="B1313" s="113"/>
      <c r="C1313" s="55"/>
      <c r="D1313" s="4"/>
      <c r="E1313" s="4"/>
      <c r="F1313" s="5"/>
    </row>
    <row r="1314" spans="1:6" x14ac:dyDescent="0.25">
      <c r="A1314" s="55"/>
      <c r="B1314" s="55"/>
      <c r="C1314" s="113"/>
      <c r="D1314" s="4"/>
      <c r="E1314" s="4"/>
      <c r="F1314" s="5"/>
    </row>
    <row r="1315" spans="1:6" x14ac:dyDescent="0.25">
      <c r="A1315" s="55"/>
      <c r="B1315" s="55"/>
      <c r="C1315" s="113"/>
      <c r="D1315" s="4"/>
      <c r="E1315" s="4"/>
      <c r="F1315" s="5"/>
    </row>
    <row r="1316" spans="1:6" x14ac:dyDescent="0.25">
      <c r="A1316" s="113"/>
      <c r="B1316" s="113"/>
      <c r="C1316" s="55"/>
      <c r="D1316" s="4"/>
      <c r="E1316" s="4"/>
      <c r="F1316" s="5"/>
    </row>
    <row r="1317" spans="1:6" x14ac:dyDescent="0.25">
      <c r="A1317" s="55"/>
      <c r="B1317" s="55"/>
      <c r="C1317" s="113"/>
      <c r="D1317" s="4"/>
      <c r="E1317" s="4"/>
      <c r="F1317" s="5"/>
    </row>
    <row r="1318" spans="1:6" x14ac:dyDescent="0.25">
      <c r="A1318" s="55"/>
      <c r="B1318" s="55"/>
      <c r="C1318" s="113"/>
      <c r="D1318" s="55"/>
      <c r="E1318" s="4"/>
      <c r="F1318" s="55"/>
    </row>
    <row r="1319" spans="1:6" x14ac:dyDescent="0.25">
      <c r="A1319" s="55"/>
      <c r="B1319" s="55"/>
      <c r="C1319" s="113"/>
      <c r="D1319" s="4"/>
      <c r="E1319" s="4"/>
      <c r="F1319" s="5"/>
    </row>
    <row r="1320" spans="1:6" x14ac:dyDescent="0.25">
      <c r="A1320" s="55"/>
      <c r="B1320" s="55"/>
      <c r="C1320" s="113"/>
      <c r="D1320" s="4"/>
      <c r="E1320" s="4"/>
      <c r="F1320" s="5"/>
    </row>
    <row r="1321" spans="1:6" x14ac:dyDescent="0.25">
      <c r="A1321" s="113"/>
      <c r="B1321" s="113"/>
      <c r="C1321" s="55"/>
      <c r="D1321" s="4"/>
      <c r="E1321" s="4"/>
      <c r="F1321" s="5"/>
    </row>
    <row r="1322" spans="1:6" x14ac:dyDescent="0.25">
      <c r="A1322" s="55"/>
      <c r="B1322" s="55"/>
      <c r="C1322" s="113"/>
      <c r="D1322" s="4"/>
      <c r="E1322" s="4"/>
      <c r="F1322" s="5"/>
    </row>
    <row r="1323" spans="1:6" x14ac:dyDescent="0.25">
      <c r="A1323" s="55"/>
      <c r="B1323" s="55"/>
      <c r="C1323" s="113"/>
      <c r="D1323" s="4"/>
      <c r="E1323" s="4"/>
      <c r="F1323" s="5"/>
    </row>
    <row r="1324" spans="1:6" x14ac:dyDescent="0.25">
      <c r="A1324" s="55"/>
      <c r="B1324" s="55"/>
      <c r="C1324" s="113"/>
      <c r="D1324" s="4"/>
      <c r="E1324" s="4"/>
      <c r="F1324" s="5"/>
    </row>
    <row r="1325" spans="1:6" x14ac:dyDescent="0.25">
      <c r="A1325" s="55"/>
      <c r="B1325" s="55"/>
      <c r="C1325" s="113"/>
      <c r="D1325" s="4"/>
      <c r="E1325" s="4"/>
      <c r="F1325" s="5"/>
    </row>
    <row r="1326" spans="1:6" x14ac:dyDescent="0.25">
      <c r="A1326" s="55"/>
      <c r="B1326" s="55"/>
      <c r="C1326" s="113"/>
      <c r="D1326" s="4"/>
      <c r="E1326" s="4"/>
      <c r="F1326" s="5"/>
    </row>
    <row r="1327" spans="1:6" x14ac:dyDescent="0.25">
      <c r="A1327" s="55"/>
      <c r="B1327" s="55"/>
      <c r="C1327" s="113"/>
      <c r="D1327" s="4"/>
      <c r="E1327" s="4"/>
      <c r="F1327" s="5"/>
    </row>
    <row r="1328" spans="1:6" x14ac:dyDescent="0.25">
      <c r="A1328" s="55"/>
      <c r="B1328" s="55"/>
      <c r="C1328" s="113"/>
      <c r="D1328" s="4"/>
      <c r="E1328" s="4"/>
      <c r="F1328" s="5"/>
    </row>
    <row r="1329" spans="1:6" x14ac:dyDescent="0.25">
      <c r="A1329" s="55"/>
      <c r="B1329" s="55"/>
      <c r="C1329" s="113"/>
      <c r="D1329" s="4"/>
      <c r="E1329" s="4"/>
      <c r="F1329" s="5"/>
    </row>
    <row r="1330" spans="1:6" x14ac:dyDescent="0.25">
      <c r="A1330" s="113"/>
      <c r="B1330" s="113"/>
      <c r="C1330" s="55"/>
      <c r="D1330" s="4"/>
      <c r="E1330" s="4"/>
      <c r="F1330" s="5"/>
    </row>
    <row r="1331" spans="1:6" x14ac:dyDescent="0.25">
      <c r="A1331" s="55"/>
      <c r="B1331" s="55"/>
      <c r="C1331" s="113"/>
      <c r="D1331" s="4"/>
      <c r="E1331" s="4"/>
      <c r="F1331" s="5"/>
    </row>
    <row r="1332" spans="1:6" x14ac:dyDescent="0.25">
      <c r="A1332" s="55"/>
      <c r="B1332" s="55"/>
      <c r="C1332" s="113"/>
      <c r="D1332" s="4"/>
      <c r="E1332" s="4"/>
      <c r="F1332" s="5"/>
    </row>
    <row r="1333" spans="1:6" x14ac:dyDescent="0.25">
      <c r="A1333" s="55"/>
      <c r="B1333" s="55"/>
      <c r="C1333" s="113"/>
      <c r="D1333" s="4"/>
      <c r="E1333" s="4"/>
      <c r="F1333" s="5"/>
    </row>
    <row r="1334" spans="1:6" x14ac:dyDescent="0.25">
      <c r="A1334" s="55"/>
      <c r="B1334" s="55"/>
      <c r="C1334" s="113"/>
      <c r="D1334" s="4"/>
      <c r="E1334" s="4"/>
      <c r="F1334" s="5"/>
    </row>
    <row r="1335" spans="1:6" x14ac:dyDescent="0.25">
      <c r="A1335" s="55"/>
      <c r="B1335" s="55"/>
      <c r="C1335" s="113"/>
      <c r="D1335" s="4"/>
      <c r="E1335" s="4"/>
      <c r="F1335" s="5"/>
    </row>
    <row r="1336" spans="1:6" x14ac:dyDescent="0.25">
      <c r="A1336" s="55"/>
      <c r="B1336" s="55"/>
      <c r="C1336" s="113"/>
      <c r="D1336" s="4"/>
      <c r="E1336" s="4"/>
      <c r="F1336" s="5"/>
    </row>
    <row r="1337" spans="1:6" x14ac:dyDescent="0.25">
      <c r="A1337" s="113"/>
      <c r="B1337" s="113"/>
      <c r="C1337" s="55"/>
      <c r="D1337" s="4"/>
      <c r="E1337" s="4"/>
      <c r="F1337" s="5"/>
    </row>
    <row r="1338" spans="1:6" x14ac:dyDescent="0.25">
      <c r="A1338" s="55"/>
      <c r="B1338" s="55"/>
      <c r="C1338" s="113"/>
      <c r="D1338" s="4"/>
      <c r="E1338" s="4"/>
      <c r="F1338" s="5"/>
    </row>
    <row r="1339" spans="1:6" x14ac:dyDescent="0.25">
      <c r="A1339" s="113"/>
      <c r="B1339" s="113"/>
      <c r="C1339" s="55"/>
      <c r="D1339" s="4"/>
      <c r="E1339" s="4"/>
      <c r="F1339" s="5"/>
    </row>
    <row r="1340" spans="1:6" x14ac:dyDescent="0.25">
      <c r="A1340" s="55"/>
      <c r="B1340" s="55"/>
      <c r="C1340" s="113"/>
      <c r="D1340" s="4"/>
      <c r="E1340" s="4"/>
      <c r="F1340" s="5"/>
    </row>
    <row r="1341" spans="1:6" x14ac:dyDescent="0.25">
      <c r="A1341" s="113"/>
      <c r="B1341" s="113"/>
      <c r="C1341" s="55"/>
      <c r="D1341" s="4"/>
      <c r="E1341" s="4"/>
      <c r="F1341" s="5"/>
    </row>
    <row r="1342" spans="1:6" x14ac:dyDescent="0.25">
      <c r="A1342" s="55"/>
      <c r="B1342" s="55"/>
      <c r="C1342" s="113"/>
      <c r="D1342" s="4"/>
      <c r="E1342" s="4"/>
      <c r="F1342" s="5"/>
    </row>
    <row r="1343" spans="1:6" x14ac:dyDescent="0.25">
      <c r="A1343" s="55"/>
      <c r="B1343" s="55"/>
      <c r="C1343" s="113"/>
      <c r="D1343" s="4"/>
      <c r="E1343" s="4"/>
      <c r="F1343" s="5"/>
    </row>
    <row r="1344" spans="1:6" x14ac:dyDescent="0.25">
      <c r="A1344" s="55"/>
      <c r="B1344" s="55"/>
      <c r="C1344" s="113"/>
      <c r="D1344" s="4"/>
      <c r="E1344" s="4"/>
      <c r="F1344" s="5"/>
    </row>
    <row r="1345" spans="1:6" x14ac:dyDescent="0.25">
      <c r="A1345" s="113"/>
      <c r="B1345" s="113"/>
      <c r="C1345" s="55"/>
      <c r="D1345" s="4"/>
      <c r="E1345" s="4"/>
      <c r="F1345" s="5"/>
    </row>
    <row r="1346" spans="1:6" x14ac:dyDescent="0.25">
      <c r="A1346" s="55"/>
      <c r="B1346" s="55"/>
      <c r="C1346" s="113"/>
      <c r="D1346" s="4"/>
      <c r="E1346" s="4"/>
      <c r="F1346" s="5"/>
    </row>
    <row r="1347" spans="1:6" x14ac:dyDescent="0.25">
      <c r="A1347" s="113"/>
      <c r="B1347" s="113"/>
      <c r="C1347" s="55"/>
      <c r="D1347" s="4"/>
      <c r="E1347" s="4"/>
      <c r="F1347" s="5"/>
    </row>
    <row r="1348" spans="1:6" x14ac:dyDescent="0.25">
      <c r="A1348" s="55"/>
      <c r="B1348" s="55"/>
      <c r="C1348" s="113"/>
      <c r="D1348" s="4"/>
      <c r="E1348" s="4"/>
      <c r="F1348" s="5"/>
    </row>
    <row r="1349" spans="1:6" x14ac:dyDescent="0.25">
      <c r="A1349" s="55"/>
      <c r="B1349" s="55"/>
      <c r="C1349" s="113"/>
      <c r="D1349" s="55"/>
      <c r="E1349" s="4"/>
      <c r="F1349" s="55"/>
    </row>
    <row r="1350" spans="1:6" x14ac:dyDescent="0.25">
      <c r="A1350" s="55"/>
      <c r="B1350" s="55"/>
      <c r="C1350" s="113"/>
      <c r="D1350" s="55"/>
      <c r="E1350" s="4"/>
      <c r="F1350" s="55"/>
    </row>
    <row r="1351" spans="1:6" x14ac:dyDescent="0.25">
      <c r="A1351" s="55"/>
      <c r="B1351" s="55"/>
      <c r="C1351" s="113"/>
      <c r="D1351" s="4"/>
      <c r="E1351" s="4"/>
      <c r="F1351" s="5"/>
    </row>
    <row r="1352" spans="1:6" x14ac:dyDescent="0.25">
      <c r="A1352" s="55"/>
      <c r="B1352" s="55"/>
      <c r="C1352" s="113"/>
      <c r="D1352" s="4"/>
      <c r="E1352" s="4"/>
      <c r="F1352" s="5"/>
    </row>
    <row r="1353" spans="1:6" x14ac:dyDescent="0.25">
      <c r="A1353" s="55"/>
      <c r="B1353" s="55"/>
      <c r="C1353" s="113"/>
      <c r="D1353" s="4"/>
      <c r="E1353" s="4"/>
      <c r="F1353" s="5"/>
    </row>
    <row r="1354" spans="1:6" x14ac:dyDescent="0.25">
      <c r="A1354" s="113"/>
      <c r="B1354" s="113"/>
      <c r="C1354" s="55"/>
      <c r="D1354" s="4"/>
      <c r="E1354" s="4"/>
      <c r="F1354" s="5"/>
    </row>
    <row r="1355" spans="1:6" x14ac:dyDescent="0.25">
      <c r="A1355" s="55"/>
      <c r="B1355" s="55"/>
      <c r="C1355" s="113"/>
      <c r="D1355" s="4"/>
      <c r="E1355" s="4"/>
      <c r="F1355" s="5"/>
    </row>
    <row r="1356" spans="1:6" x14ac:dyDescent="0.25">
      <c r="A1356" s="55"/>
      <c r="B1356" s="55"/>
      <c r="C1356" s="113"/>
      <c r="D1356" s="4"/>
      <c r="E1356" s="4"/>
      <c r="F1356" s="5"/>
    </row>
    <row r="1357" spans="1:6" x14ac:dyDescent="0.25">
      <c r="A1357" s="55"/>
      <c r="B1357" s="55"/>
      <c r="C1357" s="113"/>
      <c r="D1357" s="4"/>
      <c r="E1357" s="4"/>
      <c r="F1357" s="5"/>
    </row>
    <row r="1358" spans="1:6" x14ac:dyDescent="0.25">
      <c r="A1358" s="113"/>
      <c r="B1358" s="113"/>
      <c r="C1358" s="55"/>
      <c r="D1358" s="4"/>
      <c r="E1358" s="4"/>
      <c r="F1358" s="5"/>
    </row>
    <row r="1359" spans="1:6" x14ac:dyDescent="0.25">
      <c r="A1359" s="55"/>
      <c r="B1359" s="55"/>
      <c r="C1359" s="113"/>
      <c r="D1359" s="4"/>
      <c r="E1359" s="4"/>
      <c r="F1359" s="5"/>
    </row>
    <row r="1360" spans="1:6" x14ac:dyDescent="0.25">
      <c r="A1360" s="113"/>
      <c r="B1360" s="113"/>
      <c r="C1360" s="55"/>
      <c r="D1360" s="4"/>
      <c r="E1360" s="4"/>
      <c r="F1360" s="5"/>
    </row>
    <row r="1361" spans="1:6" x14ac:dyDescent="0.25">
      <c r="A1361" s="55"/>
      <c r="B1361" s="55"/>
      <c r="C1361" s="113"/>
      <c r="D1361" s="4"/>
      <c r="E1361" s="4"/>
      <c r="F1361" s="5"/>
    </row>
    <row r="1362" spans="1:6" x14ac:dyDescent="0.25">
      <c r="A1362" s="113"/>
      <c r="B1362" s="113"/>
      <c r="C1362" s="55"/>
      <c r="D1362" s="4"/>
      <c r="E1362" s="4"/>
      <c r="F1362" s="5"/>
    </row>
    <row r="1363" spans="1:6" x14ac:dyDescent="0.25">
      <c r="A1363" s="55"/>
      <c r="B1363" s="55"/>
      <c r="C1363" s="113"/>
      <c r="D1363" s="55"/>
      <c r="E1363" s="4"/>
      <c r="F1363" s="55"/>
    </row>
    <row r="1364" spans="1:6" x14ac:dyDescent="0.25">
      <c r="A1364" s="55"/>
      <c r="B1364" s="55"/>
      <c r="C1364" s="113"/>
      <c r="D1364" s="4"/>
      <c r="E1364" s="4"/>
      <c r="F1364" s="5"/>
    </row>
    <row r="1365" spans="1:6" x14ac:dyDescent="0.25">
      <c r="A1365" s="113"/>
      <c r="B1365" s="113"/>
      <c r="C1365" s="55"/>
      <c r="D1365" s="4"/>
      <c r="E1365" s="4"/>
      <c r="F1365" s="5"/>
    </row>
    <row r="1366" spans="1:6" x14ac:dyDescent="0.25">
      <c r="A1366" s="55"/>
      <c r="B1366" s="55"/>
      <c r="C1366" s="113"/>
      <c r="D1366" s="4"/>
      <c r="E1366" s="4"/>
      <c r="F1366" s="5"/>
    </row>
    <row r="1367" spans="1:6" x14ac:dyDescent="0.25">
      <c r="A1367" s="113"/>
      <c r="B1367" s="113"/>
      <c r="C1367" s="55"/>
      <c r="D1367" s="4"/>
      <c r="E1367" s="4"/>
      <c r="F1367" s="5"/>
    </row>
    <row r="1368" spans="1:6" x14ac:dyDescent="0.25">
      <c r="A1368" s="55"/>
      <c r="B1368" s="55"/>
      <c r="C1368" s="113"/>
      <c r="D1368" s="4"/>
      <c r="E1368" s="4"/>
      <c r="F1368" s="5"/>
    </row>
    <row r="1369" spans="1:6" x14ac:dyDescent="0.25">
      <c r="A1369" s="113"/>
      <c r="B1369" s="113"/>
      <c r="C1369" s="55"/>
      <c r="D1369" s="4"/>
      <c r="E1369" s="4"/>
      <c r="F1369" s="5"/>
    </row>
    <row r="1370" spans="1:6" x14ac:dyDescent="0.25">
      <c r="A1370" s="55"/>
      <c r="B1370" s="55"/>
      <c r="C1370" s="113"/>
      <c r="D1370" s="4"/>
      <c r="E1370" s="4"/>
      <c r="F1370" s="5"/>
    </row>
    <row r="1371" spans="1:6" x14ac:dyDescent="0.25">
      <c r="A1371" s="113"/>
      <c r="B1371" s="113"/>
      <c r="C1371" s="55"/>
      <c r="D1371" s="4"/>
      <c r="E1371" s="4"/>
      <c r="F1371" s="5"/>
    </row>
    <row r="1372" spans="1:6" x14ac:dyDescent="0.25">
      <c r="A1372" s="55"/>
      <c r="B1372" s="55"/>
      <c r="C1372" s="113"/>
      <c r="D1372" s="4"/>
      <c r="E1372" s="4"/>
      <c r="F1372" s="5"/>
    </row>
    <row r="1373" spans="1:6" x14ac:dyDescent="0.25">
      <c r="A1373" s="55"/>
      <c r="B1373" s="55"/>
      <c r="C1373" s="113"/>
      <c r="D1373" s="4"/>
      <c r="E1373" s="4"/>
      <c r="F1373" s="5"/>
    </row>
    <row r="1374" spans="1:6" x14ac:dyDescent="0.25">
      <c r="A1374" s="113"/>
      <c r="B1374" s="113"/>
      <c r="C1374" s="55"/>
      <c r="D1374" s="4"/>
      <c r="E1374" s="4"/>
      <c r="F1374" s="5"/>
    </row>
    <row r="1375" spans="1:6" x14ac:dyDescent="0.25">
      <c r="A1375" s="55"/>
      <c r="B1375" s="55"/>
      <c r="C1375" s="113"/>
      <c r="D1375" s="4"/>
      <c r="E1375" s="4"/>
      <c r="F1375" s="5"/>
    </row>
    <row r="1376" spans="1:6" x14ac:dyDescent="0.25">
      <c r="A1376" s="113"/>
      <c r="B1376" s="113"/>
      <c r="C1376" s="55"/>
      <c r="D1376" s="4"/>
      <c r="E1376" s="4"/>
      <c r="F1376" s="5"/>
    </row>
    <row r="1377" spans="1:6" x14ac:dyDescent="0.25">
      <c r="A1377" s="55"/>
      <c r="B1377" s="55"/>
      <c r="C1377" s="113"/>
      <c r="D1377" s="4"/>
      <c r="E1377" s="4"/>
      <c r="F1377" s="5"/>
    </row>
    <row r="1378" spans="1:6" x14ac:dyDescent="0.25">
      <c r="A1378" s="113"/>
      <c r="B1378" s="113"/>
      <c r="C1378" s="55"/>
      <c r="D1378" s="4"/>
      <c r="E1378" s="4"/>
      <c r="F1378" s="5"/>
    </row>
    <row r="1379" spans="1:6" x14ac:dyDescent="0.25">
      <c r="A1379" s="55"/>
      <c r="B1379" s="55"/>
      <c r="C1379" s="113"/>
      <c r="D1379" s="4"/>
      <c r="E1379" s="4"/>
      <c r="F1379" s="5"/>
    </row>
    <row r="1380" spans="1:6" x14ac:dyDescent="0.25">
      <c r="A1380" s="55"/>
      <c r="B1380" s="55"/>
      <c r="C1380" s="113"/>
      <c r="D1380" s="4"/>
      <c r="E1380" s="4"/>
      <c r="F1380" s="5"/>
    </row>
    <row r="1381" spans="1:6" x14ac:dyDescent="0.25">
      <c r="A1381" s="113"/>
      <c r="B1381" s="113"/>
      <c r="C1381" s="55"/>
      <c r="D1381" s="4"/>
      <c r="E1381" s="4"/>
      <c r="F1381" s="5"/>
    </row>
    <row r="1382" spans="1:6" x14ac:dyDescent="0.25">
      <c r="A1382" s="55"/>
      <c r="B1382" s="55"/>
      <c r="C1382" s="113"/>
      <c r="D1382" s="4"/>
      <c r="E1382" s="4"/>
      <c r="F1382" s="55"/>
    </row>
    <row r="1383" spans="1:6" x14ac:dyDescent="0.25">
      <c r="A1383" s="55"/>
      <c r="B1383" s="55"/>
      <c r="C1383" s="113"/>
      <c r="D1383" s="4"/>
      <c r="E1383" s="4"/>
      <c r="F1383" s="5"/>
    </row>
    <row r="1384" spans="1:6" x14ac:dyDescent="0.25">
      <c r="A1384" s="55"/>
      <c r="B1384" s="55"/>
      <c r="C1384" s="113"/>
      <c r="D1384" s="4"/>
      <c r="E1384" s="4"/>
      <c r="F1384" s="5"/>
    </row>
    <row r="1385" spans="1:6" x14ac:dyDescent="0.25">
      <c r="A1385" s="113"/>
      <c r="B1385" s="113"/>
      <c r="C1385" s="55"/>
      <c r="D1385" s="4"/>
      <c r="E1385" s="4"/>
      <c r="F1385" s="5"/>
    </row>
    <row r="1386" spans="1:6" x14ac:dyDescent="0.25">
      <c r="A1386" s="55"/>
      <c r="B1386" s="55"/>
      <c r="C1386" s="113"/>
      <c r="D1386" s="4"/>
      <c r="E1386" s="4"/>
      <c r="F1386" s="5"/>
    </row>
    <row r="1387" spans="1:6" x14ac:dyDescent="0.25">
      <c r="A1387" s="55"/>
      <c r="B1387" s="55"/>
      <c r="C1387" s="113"/>
      <c r="D1387" s="55"/>
      <c r="E1387" s="4"/>
      <c r="F1387" s="55"/>
    </row>
    <row r="1388" spans="1:6" x14ac:dyDescent="0.25">
      <c r="A1388" s="113"/>
      <c r="B1388" s="113"/>
      <c r="C1388" s="55"/>
      <c r="D1388" s="4"/>
      <c r="E1388" s="4"/>
      <c r="F1388" s="5"/>
    </row>
    <row r="1389" spans="1:6" x14ac:dyDescent="0.25">
      <c r="A1389" s="55"/>
      <c r="B1389" s="55"/>
      <c r="C1389" s="113"/>
      <c r="D1389" s="4"/>
      <c r="E1389" s="4"/>
      <c r="F1389" s="5"/>
    </row>
    <row r="1390" spans="1:6" x14ac:dyDescent="0.25">
      <c r="A1390" s="113"/>
      <c r="B1390" s="113"/>
      <c r="C1390" s="55"/>
      <c r="D1390" s="4"/>
      <c r="E1390" s="4"/>
      <c r="F1390" s="5"/>
    </row>
    <row r="1391" spans="1:6" x14ac:dyDescent="0.25">
      <c r="A1391" s="55"/>
      <c r="B1391" s="55"/>
      <c r="C1391" s="113"/>
      <c r="D1391" s="4"/>
      <c r="E1391" s="4"/>
      <c r="F1391" s="5"/>
    </row>
    <row r="1392" spans="1:6" x14ac:dyDescent="0.25">
      <c r="A1392" s="113"/>
      <c r="B1392" s="113"/>
      <c r="C1392" s="55"/>
      <c r="D1392" s="4"/>
      <c r="E1392" s="4"/>
      <c r="F1392" s="5"/>
    </row>
    <row r="1393" spans="1:6" x14ac:dyDescent="0.25">
      <c r="A1393" s="55"/>
      <c r="B1393" s="55"/>
      <c r="C1393" s="113"/>
      <c r="D1393" s="55"/>
      <c r="E1393" s="4"/>
      <c r="F1393" s="55"/>
    </row>
    <row r="1394" spans="1:6" x14ac:dyDescent="0.25">
      <c r="A1394" s="55"/>
      <c r="B1394" s="55"/>
      <c r="C1394" s="113"/>
      <c r="D1394" s="4"/>
      <c r="E1394" s="4"/>
      <c r="F1394" s="5"/>
    </row>
    <row r="1395" spans="1:6" x14ac:dyDescent="0.25">
      <c r="A1395" s="113"/>
      <c r="B1395" s="113"/>
      <c r="C1395" s="55"/>
      <c r="D1395" s="4"/>
      <c r="E1395" s="4"/>
      <c r="F1395" s="5"/>
    </row>
    <row r="1396" spans="1:6" x14ac:dyDescent="0.25">
      <c r="A1396" s="55"/>
      <c r="B1396" s="55"/>
      <c r="C1396" s="113"/>
      <c r="D1396" s="4"/>
      <c r="E1396" s="4"/>
      <c r="F1396" s="5"/>
    </row>
    <row r="1397" spans="1:6" x14ac:dyDescent="0.25">
      <c r="A1397" s="55"/>
      <c r="B1397" s="55"/>
      <c r="C1397" s="113"/>
      <c r="D1397" s="4"/>
      <c r="E1397" s="4"/>
      <c r="F1397" s="5"/>
    </row>
    <row r="1398" spans="1:6" x14ac:dyDescent="0.25">
      <c r="A1398" s="55"/>
      <c r="B1398" s="55"/>
      <c r="C1398" s="55"/>
      <c r="D1398" s="149"/>
      <c r="E1398" s="149"/>
      <c r="F1398" s="150"/>
    </row>
    <row r="1399" spans="1:6" x14ac:dyDescent="0.25">
      <c r="A1399" s="146"/>
      <c r="B1399" s="147"/>
      <c r="C1399" s="151"/>
      <c r="D1399" s="53"/>
      <c r="E1399" s="53"/>
      <c r="F1399" s="53"/>
    </row>
    <row r="1400" spans="1:6" x14ac:dyDescent="0.25">
      <c r="A1400" s="7"/>
      <c r="B1400" s="53"/>
      <c r="C1400" s="7"/>
      <c r="D1400" s="54"/>
      <c r="E1400" s="54"/>
      <c r="F1400" s="54"/>
    </row>
    <row r="1401" spans="1:6" x14ac:dyDescent="0.25">
      <c r="A1401" s="113"/>
      <c r="B1401" s="113"/>
      <c r="C1401" s="55"/>
      <c r="D1401" s="4"/>
      <c r="E1401" s="4"/>
      <c r="F1401" s="5"/>
    </row>
    <row r="1402" spans="1:6" x14ac:dyDescent="0.25">
      <c r="A1402" s="55"/>
      <c r="B1402" s="55"/>
      <c r="C1402" s="113"/>
      <c r="D1402" s="4"/>
      <c r="E1402" s="4"/>
      <c r="F1402" s="5"/>
    </row>
    <row r="1403" spans="1:6" x14ac:dyDescent="0.25">
      <c r="A1403" s="113"/>
      <c r="B1403" s="113"/>
      <c r="C1403" s="55"/>
      <c r="D1403" s="4"/>
      <c r="E1403" s="4"/>
      <c r="F1403" s="5"/>
    </row>
    <row r="1404" spans="1:6" x14ac:dyDescent="0.25">
      <c r="A1404" s="55"/>
      <c r="B1404" s="55"/>
      <c r="C1404" s="113"/>
      <c r="D1404" s="4"/>
      <c r="E1404" s="4"/>
      <c r="F1404" s="5"/>
    </row>
    <row r="1405" spans="1:6" x14ac:dyDescent="0.25">
      <c r="A1405" s="55"/>
      <c r="B1405" s="55"/>
      <c r="C1405" s="113"/>
      <c r="D1405" s="55"/>
      <c r="E1405" s="4"/>
      <c r="F1405" s="55"/>
    </row>
    <row r="1406" spans="1:6" x14ac:dyDescent="0.25">
      <c r="A1406" s="113"/>
      <c r="B1406" s="113"/>
      <c r="C1406" s="55"/>
      <c r="D1406" s="4"/>
      <c r="E1406" s="4"/>
      <c r="F1406" s="5"/>
    </row>
    <row r="1407" spans="1:6" x14ac:dyDescent="0.25">
      <c r="A1407" s="55"/>
      <c r="B1407" s="55"/>
      <c r="C1407" s="113"/>
      <c r="D1407" s="4"/>
      <c r="E1407" s="4"/>
      <c r="F1407" s="5"/>
    </row>
    <row r="1408" spans="1:6" x14ac:dyDescent="0.25">
      <c r="A1408" s="113"/>
      <c r="B1408" s="113"/>
      <c r="C1408" s="55"/>
      <c r="D1408" s="4"/>
      <c r="E1408" s="4"/>
      <c r="F1408" s="5"/>
    </row>
    <row r="1409" spans="1:6" x14ac:dyDescent="0.25">
      <c r="A1409" s="55"/>
      <c r="B1409" s="55"/>
      <c r="C1409" s="113"/>
      <c r="D1409" s="4"/>
      <c r="E1409" s="4"/>
      <c r="F1409" s="5"/>
    </row>
    <row r="1410" spans="1:6" x14ac:dyDescent="0.25">
      <c r="A1410" s="113"/>
      <c r="B1410" s="113"/>
      <c r="C1410" s="55"/>
      <c r="D1410" s="4"/>
      <c r="E1410" s="4"/>
      <c r="F1410" s="5"/>
    </row>
    <row r="1411" spans="1:6" x14ac:dyDescent="0.25">
      <c r="A1411" s="55"/>
      <c r="B1411" s="55"/>
      <c r="C1411" s="113"/>
      <c r="D1411" s="4"/>
      <c r="E1411" s="4"/>
      <c r="F1411" s="5"/>
    </row>
    <row r="1412" spans="1:6" x14ac:dyDescent="0.25">
      <c r="A1412" s="113"/>
      <c r="B1412" s="113"/>
      <c r="C1412" s="55"/>
      <c r="D1412" s="4"/>
      <c r="E1412" s="4"/>
      <c r="F1412" s="5"/>
    </row>
    <row r="1413" spans="1:6" x14ac:dyDescent="0.25">
      <c r="A1413" s="55"/>
      <c r="B1413" s="55"/>
      <c r="C1413" s="113"/>
      <c r="D1413" s="4"/>
      <c r="E1413" s="4"/>
      <c r="F1413" s="5"/>
    </row>
    <row r="1414" spans="1:6" x14ac:dyDescent="0.25">
      <c r="A1414" s="55"/>
      <c r="B1414" s="55"/>
      <c r="C1414" s="113"/>
      <c r="D1414" s="4"/>
      <c r="E1414" s="4"/>
      <c r="F1414" s="5"/>
    </row>
    <row r="1415" spans="1:6" x14ac:dyDescent="0.25">
      <c r="A1415" s="113"/>
      <c r="B1415" s="113"/>
      <c r="C1415" s="55"/>
      <c r="D1415" s="4"/>
      <c r="E1415" s="4"/>
      <c r="F1415" s="5"/>
    </row>
    <row r="1416" spans="1:6" x14ac:dyDescent="0.25">
      <c r="A1416" s="55"/>
      <c r="B1416" s="55"/>
      <c r="C1416" s="113"/>
      <c r="D1416" s="4"/>
      <c r="E1416" s="4"/>
      <c r="F1416" s="5"/>
    </row>
    <row r="1417" spans="1:6" x14ac:dyDescent="0.25">
      <c r="A1417" s="55"/>
      <c r="B1417" s="55"/>
      <c r="C1417" s="113"/>
      <c r="D1417" s="4"/>
      <c r="E1417" s="4"/>
      <c r="F1417" s="5"/>
    </row>
    <row r="1418" spans="1:6" x14ac:dyDescent="0.25">
      <c r="A1418" s="113"/>
      <c r="B1418" s="113"/>
      <c r="C1418" s="55"/>
      <c r="D1418" s="4"/>
      <c r="E1418" s="4"/>
      <c r="F1418" s="5"/>
    </row>
    <row r="1419" spans="1:6" x14ac:dyDescent="0.25">
      <c r="A1419" s="55"/>
      <c r="B1419" s="55"/>
      <c r="C1419" s="113"/>
      <c r="D1419" s="4"/>
      <c r="E1419" s="4"/>
      <c r="F1419" s="5"/>
    </row>
    <row r="1420" spans="1:6" x14ac:dyDescent="0.25">
      <c r="A1420" s="113"/>
      <c r="B1420" s="113"/>
      <c r="C1420" s="55"/>
      <c r="D1420" s="4"/>
      <c r="E1420" s="4"/>
      <c r="F1420" s="5"/>
    </row>
    <row r="1421" spans="1:6" x14ac:dyDescent="0.25">
      <c r="A1421" s="55"/>
      <c r="B1421" s="55"/>
      <c r="C1421" s="113"/>
      <c r="D1421" s="4"/>
      <c r="E1421" s="4"/>
      <c r="F1421" s="5"/>
    </row>
    <row r="1422" spans="1:6" x14ac:dyDescent="0.25">
      <c r="A1422" s="55"/>
      <c r="B1422" s="55"/>
      <c r="C1422" s="55"/>
      <c r="D1422" s="149"/>
      <c r="E1422" s="149"/>
      <c r="F1422" s="150"/>
    </row>
    <row r="1423" spans="1:6" x14ac:dyDescent="0.25">
      <c r="A1423" s="146"/>
      <c r="B1423" s="147"/>
      <c r="C1423" s="151"/>
      <c r="D1423" s="53"/>
      <c r="E1423" s="53"/>
      <c r="F1423" s="53"/>
    </row>
    <row r="1424" spans="1:6" x14ac:dyDescent="0.25">
      <c r="A1424" s="7"/>
      <c r="B1424" s="53"/>
      <c r="C1424" s="7"/>
      <c r="D1424" s="54"/>
      <c r="E1424" s="54"/>
      <c r="F1424" s="54"/>
    </row>
    <row r="1425" spans="1:6" x14ac:dyDescent="0.25">
      <c r="A1425" s="113"/>
      <c r="B1425" s="113"/>
      <c r="C1425" s="55"/>
      <c r="D1425" s="4"/>
      <c r="E1425" s="4"/>
      <c r="F1425" s="5"/>
    </row>
    <row r="1426" spans="1:6" x14ac:dyDescent="0.25">
      <c r="A1426" s="55"/>
      <c r="B1426" s="55"/>
      <c r="C1426" s="113"/>
      <c r="D1426" s="4"/>
      <c r="E1426" s="4"/>
      <c r="F1426" s="5"/>
    </row>
    <row r="1427" spans="1:6" x14ac:dyDescent="0.25">
      <c r="A1427" s="113"/>
      <c r="B1427" s="113"/>
      <c r="C1427" s="55"/>
      <c r="D1427" s="55"/>
      <c r="E1427" s="4"/>
      <c r="F1427" s="55"/>
    </row>
    <row r="1428" spans="1:6" x14ac:dyDescent="0.25">
      <c r="A1428" s="55"/>
      <c r="B1428" s="55"/>
      <c r="C1428" s="113"/>
      <c r="D1428" s="55"/>
      <c r="E1428" s="4"/>
      <c r="F1428" s="55"/>
    </row>
    <row r="1429" spans="1:6" x14ac:dyDescent="0.25">
      <c r="A1429" s="55"/>
      <c r="B1429" s="55"/>
      <c r="C1429" s="55"/>
      <c r="D1429" s="149"/>
      <c r="E1429" s="149"/>
      <c r="F1429" s="150"/>
    </row>
    <row r="1430" spans="1:6" x14ac:dyDescent="0.25">
      <c r="A1430" s="146"/>
      <c r="B1430" s="147"/>
      <c r="C1430" s="151"/>
      <c r="D1430" s="53"/>
      <c r="E1430" s="53"/>
      <c r="F1430" s="53"/>
    </row>
    <row r="1431" spans="1:6" x14ac:dyDescent="0.25">
      <c r="A1431" s="7"/>
      <c r="B1431" s="53"/>
      <c r="C1431" s="7"/>
      <c r="D1431" s="54"/>
      <c r="E1431" s="54"/>
      <c r="F1431" s="54"/>
    </row>
    <row r="1432" spans="1:6" x14ac:dyDescent="0.25">
      <c r="A1432" s="113"/>
      <c r="B1432" s="113"/>
      <c r="C1432" s="55"/>
      <c r="D1432" s="4"/>
      <c r="E1432" s="4"/>
      <c r="F1432" s="5"/>
    </row>
    <row r="1433" spans="1:6" x14ac:dyDescent="0.25">
      <c r="A1433" s="55"/>
      <c r="B1433" s="55"/>
      <c r="C1433" s="113"/>
      <c r="D1433" s="4"/>
      <c r="E1433" s="4"/>
      <c r="F1433" s="5"/>
    </row>
    <row r="1434" spans="1:6" x14ac:dyDescent="0.25">
      <c r="A1434" s="55"/>
      <c r="B1434" s="55"/>
      <c r="C1434" s="113"/>
      <c r="D1434" s="4"/>
      <c r="E1434" s="4"/>
      <c r="F1434" s="5"/>
    </row>
    <row r="1435" spans="1:6" x14ac:dyDescent="0.25">
      <c r="A1435" s="113"/>
      <c r="B1435" s="113"/>
      <c r="C1435" s="55"/>
      <c r="D1435" s="4"/>
      <c r="E1435" s="4"/>
      <c r="F1435" s="5"/>
    </row>
    <row r="1436" spans="1:6" x14ac:dyDescent="0.25">
      <c r="A1436" s="55"/>
      <c r="B1436" s="55"/>
      <c r="C1436" s="113"/>
      <c r="D1436" s="4"/>
      <c r="E1436" s="4"/>
      <c r="F1436" s="5"/>
    </row>
    <row r="1437" spans="1:6" x14ac:dyDescent="0.25">
      <c r="A1437" s="113"/>
      <c r="B1437" s="113"/>
      <c r="C1437" s="55"/>
      <c r="D1437" s="4"/>
      <c r="E1437" s="4"/>
      <c r="F1437" s="5"/>
    </row>
    <row r="1438" spans="1:6" x14ac:dyDescent="0.25">
      <c r="A1438" s="55"/>
      <c r="B1438" s="55"/>
      <c r="C1438" s="113"/>
      <c r="D1438" s="4"/>
      <c r="E1438" s="4"/>
      <c r="F1438" s="5"/>
    </row>
    <row r="1439" spans="1:6" x14ac:dyDescent="0.25">
      <c r="A1439" s="55"/>
      <c r="B1439" s="55"/>
      <c r="C1439" s="113"/>
      <c r="D1439" s="55"/>
      <c r="E1439" s="4"/>
      <c r="F1439" s="55"/>
    </row>
    <row r="1440" spans="1:6" x14ac:dyDescent="0.25">
      <c r="A1440" s="113"/>
      <c r="B1440" s="113"/>
      <c r="C1440" s="55"/>
      <c r="D1440" s="4"/>
      <c r="E1440" s="4"/>
      <c r="F1440" s="5"/>
    </row>
    <row r="1441" spans="1:6" x14ac:dyDescent="0.25">
      <c r="A1441" s="55"/>
      <c r="B1441" s="55"/>
      <c r="C1441" s="113"/>
      <c r="D1441" s="4"/>
      <c r="E1441" s="4"/>
      <c r="F1441" s="5"/>
    </row>
    <row r="1442" spans="1:6" x14ac:dyDescent="0.25">
      <c r="A1442" s="113"/>
      <c r="B1442" s="113"/>
      <c r="C1442" s="55"/>
      <c r="D1442" s="4"/>
      <c r="E1442" s="4"/>
      <c r="F1442" s="5"/>
    </row>
    <row r="1443" spans="1:6" x14ac:dyDescent="0.25">
      <c r="A1443" s="55"/>
      <c r="B1443" s="55"/>
      <c r="C1443" s="113"/>
      <c r="D1443" s="4"/>
      <c r="E1443" s="4"/>
      <c r="F1443" s="5"/>
    </row>
    <row r="1444" spans="1:6" x14ac:dyDescent="0.25">
      <c r="A1444" s="113"/>
      <c r="B1444" s="113"/>
      <c r="C1444" s="55"/>
      <c r="D1444" s="4"/>
      <c r="E1444" s="4"/>
      <c r="F1444" s="5"/>
    </row>
    <row r="1445" spans="1:6" x14ac:dyDescent="0.25">
      <c r="A1445" s="55"/>
      <c r="B1445" s="55"/>
      <c r="C1445" s="113"/>
      <c r="D1445" s="4"/>
      <c r="E1445" s="4"/>
      <c r="F1445" s="5"/>
    </row>
    <row r="1446" spans="1:6" x14ac:dyDescent="0.25">
      <c r="A1446" s="55"/>
      <c r="B1446" s="55"/>
      <c r="C1446" s="113"/>
      <c r="D1446" s="4"/>
      <c r="E1446" s="4"/>
      <c r="F1446" s="5"/>
    </row>
    <row r="1447" spans="1:6" x14ac:dyDescent="0.25">
      <c r="A1447" s="55"/>
      <c r="B1447" s="55"/>
      <c r="C1447" s="113"/>
      <c r="D1447" s="4"/>
      <c r="E1447" s="4"/>
      <c r="F1447" s="5"/>
    </row>
    <row r="1448" spans="1:6" x14ac:dyDescent="0.25">
      <c r="A1448" s="113"/>
      <c r="B1448" s="113"/>
      <c r="C1448" s="55"/>
      <c r="D1448" s="4"/>
      <c r="E1448" s="4"/>
      <c r="F1448" s="5"/>
    </row>
    <row r="1449" spans="1:6" x14ac:dyDescent="0.25">
      <c r="A1449" s="55"/>
      <c r="B1449" s="55"/>
      <c r="C1449" s="113"/>
      <c r="D1449" s="4"/>
      <c r="E1449" s="4"/>
      <c r="F1449" s="5"/>
    </row>
    <row r="1450" spans="1:6" x14ac:dyDescent="0.25">
      <c r="A1450" s="113"/>
      <c r="B1450" s="113"/>
      <c r="C1450" s="55"/>
      <c r="D1450" s="4"/>
      <c r="E1450" s="4"/>
      <c r="F1450" s="5"/>
    </row>
    <row r="1451" spans="1:6" x14ac:dyDescent="0.25">
      <c r="A1451" s="55"/>
      <c r="B1451" s="55"/>
      <c r="C1451" s="113"/>
      <c r="D1451" s="4"/>
      <c r="E1451" s="4"/>
      <c r="F1451" s="5"/>
    </row>
    <row r="1452" spans="1:6" x14ac:dyDescent="0.25">
      <c r="A1452" s="113"/>
      <c r="B1452" s="113"/>
      <c r="C1452" s="55"/>
      <c r="D1452" s="4"/>
      <c r="E1452" s="4"/>
      <c r="F1452" s="5"/>
    </row>
    <row r="1453" spans="1:6" x14ac:dyDescent="0.25">
      <c r="A1453" s="55"/>
      <c r="B1453" s="55"/>
      <c r="C1453" s="113"/>
      <c r="D1453" s="4"/>
      <c r="E1453" s="4"/>
      <c r="F1453" s="5"/>
    </row>
    <row r="1454" spans="1:6" x14ac:dyDescent="0.25">
      <c r="A1454" s="55"/>
      <c r="B1454" s="55"/>
      <c r="C1454" s="113"/>
      <c r="D1454" s="4"/>
      <c r="E1454" s="4"/>
      <c r="F1454" s="5"/>
    </row>
    <row r="1455" spans="1:6" x14ac:dyDescent="0.25">
      <c r="A1455" s="55"/>
      <c r="B1455" s="55"/>
      <c r="C1455" s="113"/>
      <c r="D1455" s="4"/>
      <c r="E1455" s="4"/>
      <c r="F1455" s="5"/>
    </row>
    <row r="1456" spans="1:6" x14ac:dyDescent="0.25">
      <c r="A1456" s="55"/>
      <c r="B1456" s="55"/>
      <c r="C1456" s="113"/>
      <c r="D1456" s="4"/>
      <c r="E1456" s="4"/>
      <c r="F1456" s="5"/>
    </row>
    <row r="1457" spans="1:7" x14ac:dyDescent="0.25">
      <c r="A1457" s="113"/>
      <c r="B1457" s="113"/>
      <c r="C1457" s="55"/>
      <c r="D1457" s="4"/>
      <c r="E1457" s="4"/>
      <c r="F1457" s="5"/>
    </row>
    <row r="1458" spans="1:7" x14ac:dyDescent="0.25">
      <c r="A1458" s="55"/>
      <c r="B1458" s="55"/>
      <c r="C1458" s="113"/>
      <c r="D1458" s="4"/>
      <c r="E1458" s="4"/>
      <c r="F1458" s="5"/>
    </row>
    <row r="1459" spans="1:7" x14ac:dyDescent="0.25">
      <c r="A1459" s="113"/>
      <c r="B1459" s="113"/>
      <c r="C1459" s="55"/>
      <c r="D1459" s="4"/>
      <c r="E1459" s="4"/>
      <c r="F1459" s="5"/>
    </row>
    <row r="1460" spans="1:7" x14ac:dyDescent="0.25">
      <c r="A1460" s="55"/>
      <c r="B1460" s="55"/>
      <c r="C1460" s="113"/>
      <c r="D1460" s="4"/>
      <c r="E1460" s="4"/>
      <c r="F1460" s="5"/>
    </row>
    <row r="1461" spans="1:7" x14ac:dyDescent="0.25">
      <c r="A1461" s="113"/>
      <c r="B1461" s="113"/>
      <c r="C1461" s="55"/>
      <c r="D1461" s="4"/>
      <c r="E1461" s="4"/>
      <c r="F1461" s="5"/>
    </row>
    <row r="1462" spans="1:7" x14ac:dyDescent="0.25">
      <c r="A1462" s="55"/>
      <c r="B1462" s="55"/>
      <c r="C1462" s="113"/>
      <c r="D1462" s="4"/>
      <c r="E1462" s="4"/>
      <c r="F1462" s="5"/>
    </row>
    <row r="1463" spans="1:7" x14ac:dyDescent="0.25">
      <c r="A1463" s="55"/>
      <c r="B1463" s="55"/>
      <c r="C1463" s="55"/>
      <c r="D1463" s="149"/>
      <c r="E1463" s="149"/>
      <c r="F1463" s="152"/>
    </row>
    <row r="1464" spans="1:7" x14ac:dyDescent="0.25">
      <c r="A1464" s="53"/>
      <c r="B1464" s="153"/>
      <c r="C1464" s="153"/>
      <c r="D1464" s="154"/>
      <c r="E1464" s="154"/>
      <c r="F1464" s="155"/>
    </row>
    <row r="1468" spans="1:7" x14ac:dyDescent="0.25">
      <c r="A1468" s="431"/>
      <c r="B1468" s="431"/>
      <c r="C1468" s="3"/>
      <c r="D1468" s="3"/>
      <c r="E1468" s="3"/>
      <c r="F1468" s="22"/>
      <c r="G1468" s="22"/>
    </row>
    <row r="1469" spans="1:7" x14ac:dyDescent="0.25">
      <c r="A1469" s="24"/>
      <c r="B1469" s="22"/>
      <c r="C1469" s="3"/>
      <c r="D1469" s="3"/>
      <c r="E1469" s="3"/>
      <c r="F1469" s="22"/>
      <c r="G1469" s="22"/>
    </row>
    <row r="1470" spans="1:7" x14ac:dyDescent="0.25">
      <c r="A1470" s="80"/>
      <c r="B1470" s="51"/>
      <c r="C1470" s="16"/>
      <c r="D1470" s="16"/>
      <c r="E1470" s="16"/>
      <c r="F1470" s="19"/>
      <c r="G1470" s="19"/>
    </row>
    <row r="1471" spans="1:7" x14ac:dyDescent="0.25">
      <c r="A1471" s="32"/>
      <c r="B1471" s="32"/>
      <c r="C1471" s="21"/>
      <c r="D1471" s="21"/>
      <c r="E1471" s="69"/>
      <c r="F1471" s="19"/>
      <c r="G1471" s="19"/>
    </row>
    <row r="1472" spans="1:7" x14ac:dyDescent="0.25">
      <c r="A1472" s="32"/>
      <c r="B1472" s="32"/>
      <c r="C1472" s="21"/>
      <c r="D1472" s="21"/>
      <c r="E1472" s="69"/>
      <c r="F1472" s="19"/>
      <c r="G1472" s="19"/>
    </row>
    <row r="1473" spans="1:7" x14ac:dyDescent="0.25">
      <c r="A1473" s="32"/>
      <c r="B1473" s="32"/>
      <c r="C1473" s="21"/>
      <c r="D1473" s="21"/>
      <c r="E1473" s="69"/>
      <c r="F1473" s="19"/>
      <c r="G1473" s="19"/>
    </row>
    <row r="1474" spans="1:7" x14ac:dyDescent="0.25">
      <c r="A1474" s="32"/>
      <c r="B1474" s="32"/>
      <c r="C1474" s="21"/>
      <c r="D1474" s="21"/>
      <c r="E1474" s="69"/>
      <c r="F1474" s="19"/>
      <c r="G1474" s="19"/>
    </row>
    <row r="1475" spans="1:7" x14ac:dyDescent="0.25">
      <c r="A1475" s="32"/>
      <c r="B1475" s="32"/>
      <c r="C1475" s="21"/>
      <c r="D1475" s="21"/>
      <c r="E1475" s="69"/>
      <c r="F1475" s="19"/>
      <c r="G1475" s="19"/>
    </row>
    <row r="1476" spans="1:7" x14ac:dyDescent="0.25">
      <c r="A1476" s="32"/>
      <c r="B1476" s="32"/>
      <c r="C1476" s="21"/>
      <c r="D1476" s="21"/>
      <c r="E1476" s="69"/>
      <c r="F1476" s="19"/>
      <c r="G1476" s="19"/>
    </row>
    <row r="1477" spans="1:7" x14ac:dyDescent="0.25">
      <c r="A1477" s="51"/>
      <c r="B1477" s="51"/>
      <c r="C1477" s="12"/>
      <c r="D1477" s="12"/>
      <c r="E1477" s="70"/>
      <c r="F1477" s="19"/>
      <c r="G1477" s="19"/>
    </row>
    <row r="1478" spans="1:7" x14ac:dyDescent="0.25">
      <c r="A1478" s="22"/>
      <c r="B1478" s="22"/>
      <c r="C1478" s="2"/>
      <c r="D1478" s="2"/>
      <c r="E1478" s="3"/>
      <c r="F1478" s="22"/>
      <c r="G1478" s="22"/>
    </row>
    <row r="1479" spans="1:7" x14ac:dyDescent="0.25">
      <c r="A1479" s="22"/>
      <c r="B1479" s="22"/>
      <c r="C1479" s="2"/>
      <c r="D1479" s="2"/>
      <c r="E1479" s="3"/>
      <c r="F1479" s="22"/>
      <c r="G1479" s="22"/>
    </row>
    <row r="1480" spans="1:7" x14ac:dyDescent="0.25">
      <c r="A1480" s="22"/>
      <c r="B1480" s="22"/>
      <c r="C1480" s="2"/>
      <c r="D1480" s="2"/>
      <c r="E1480" s="3"/>
      <c r="F1480" s="22"/>
      <c r="G1480" s="22"/>
    </row>
    <row r="1481" spans="1:7" x14ac:dyDescent="0.25">
      <c r="A1481" s="22"/>
      <c r="B1481" s="22"/>
      <c r="C1481" s="2"/>
      <c r="D1481" s="2"/>
      <c r="E1481" s="3"/>
      <c r="F1481" s="22"/>
      <c r="G1481" s="22"/>
    </row>
    <row r="1482" spans="1:7" x14ac:dyDescent="0.25">
      <c r="A1482" s="432"/>
      <c r="B1482" s="433"/>
      <c r="C1482" s="433"/>
      <c r="D1482" s="433"/>
      <c r="E1482" s="433"/>
      <c r="F1482" s="433"/>
    </row>
  </sheetData>
  <mergeCells count="137">
    <mergeCell ref="A5:F5"/>
    <mergeCell ref="A7:C7"/>
    <mergeCell ref="A8:H8"/>
    <mergeCell ref="A10:F10"/>
    <mergeCell ref="A11:F11"/>
    <mergeCell ref="A12:F12"/>
    <mergeCell ref="A19:F19"/>
    <mergeCell ref="A21:H21"/>
    <mergeCell ref="A23:F23"/>
    <mergeCell ref="A25:H25"/>
    <mergeCell ref="A26:B26"/>
    <mergeCell ref="J26:K26"/>
    <mergeCell ref="A13:F13"/>
    <mergeCell ref="A14:F14"/>
    <mergeCell ref="A15:F15"/>
    <mergeCell ref="A16:F16"/>
    <mergeCell ref="A17:F17"/>
    <mergeCell ref="A18:F18"/>
    <mergeCell ref="A35:H35"/>
    <mergeCell ref="A36:H36"/>
    <mergeCell ref="A37:B37"/>
    <mergeCell ref="A38:B38"/>
    <mergeCell ref="A41:B41"/>
    <mergeCell ref="A42:H42"/>
    <mergeCell ref="A27:B27"/>
    <mergeCell ref="J27:K27"/>
    <mergeCell ref="J28:K28"/>
    <mergeCell ref="J29:K29"/>
    <mergeCell ref="J30:K30"/>
    <mergeCell ref="J31:K31"/>
    <mergeCell ref="A51:B51"/>
    <mergeCell ref="A52:B52"/>
    <mergeCell ref="A111:G111"/>
    <mergeCell ref="A112:B112"/>
    <mergeCell ref="A113:B113"/>
    <mergeCell ref="A196:H196"/>
    <mergeCell ref="A43:B43"/>
    <mergeCell ref="B44:D44"/>
    <mergeCell ref="A47:H47"/>
    <mergeCell ref="A49:G49"/>
    <mergeCell ref="A50:G50"/>
    <mergeCell ref="B233:C233"/>
    <mergeCell ref="B234:C234"/>
    <mergeCell ref="B235:C235"/>
    <mergeCell ref="B236:C236"/>
    <mergeCell ref="B237:C237"/>
    <mergeCell ref="B238:C238"/>
    <mergeCell ref="A197:H197"/>
    <mergeCell ref="A198:B198"/>
    <mergeCell ref="A207:H207"/>
    <mergeCell ref="A208:B208"/>
    <mergeCell ref="A217:H217"/>
    <mergeCell ref="A232:E232"/>
    <mergeCell ref="A218:E218"/>
    <mergeCell ref="B245:C245"/>
    <mergeCell ref="B246:C246"/>
    <mergeCell ref="B247:C247"/>
    <mergeCell ref="B248:C248"/>
    <mergeCell ref="B249:C249"/>
    <mergeCell ref="B250:C250"/>
    <mergeCell ref="B239:C239"/>
    <mergeCell ref="B240:C240"/>
    <mergeCell ref="B241:C241"/>
    <mergeCell ref="B242:C242"/>
    <mergeCell ref="B243:C243"/>
    <mergeCell ref="B244:C244"/>
    <mergeCell ref="B258:C258"/>
    <mergeCell ref="B259:C259"/>
    <mergeCell ref="B260:C260"/>
    <mergeCell ref="B261:C261"/>
    <mergeCell ref="B262:C262"/>
    <mergeCell ref="B263:C263"/>
    <mergeCell ref="B252:C252"/>
    <mergeCell ref="B253:C253"/>
    <mergeCell ref="B254:C254"/>
    <mergeCell ref="B255:C255"/>
    <mergeCell ref="B256:C256"/>
    <mergeCell ref="B257:C257"/>
    <mergeCell ref="A284:B284"/>
    <mergeCell ref="A293:H293"/>
    <mergeCell ref="A294:B294"/>
    <mergeCell ref="A305:H305"/>
    <mergeCell ref="A307:G307"/>
    <mergeCell ref="A318:G318"/>
    <mergeCell ref="B264:C264"/>
    <mergeCell ref="A266:H266"/>
    <mergeCell ref="A269:B269"/>
    <mergeCell ref="A270:B270"/>
    <mergeCell ref="A282:H282"/>
    <mergeCell ref="A283:H283"/>
    <mergeCell ref="A487:G487"/>
    <mergeCell ref="A517:G517"/>
    <mergeCell ref="A564:G564"/>
    <mergeCell ref="A597:G597"/>
    <mergeCell ref="A616:G616"/>
    <mergeCell ref="A323:G323"/>
    <mergeCell ref="A325:G325"/>
    <mergeCell ref="A327:G327"/>
    <mergeCell ref="A343:G343"/>
    <mergeCell ref="A417:G417"/>
    <mergeCell ref="A419:G419"/>
    <mergeCell ref="M817:Q817"/>
    <mergeCell ref="A840:G840"/>
    <mergeCell ref="A847:G847"/>
    <mergeCell ref="A859:G859"/>
    <mergeCell ref="A866:G866"/>
    <mergeCell ref="A878:G878"/>
    <mergeCell ref="A753:G753"/>
    <mergeCell ref="A754:G754"/>
    <mergeCell ref="A764:G764"/>
    <mergeCell ref="A774:G774"/>
    <mergeCell ref="A799:G799"/>
    <mergeCell ref="A809:G809"/>
    <mergeCell ref="A1074:G1074"/>
    <mergeCell ref="B251:C251"/>
    <mergeCell ref="A1121:G1121"/>
    <mergeCell ref="A1468:B1468"/>
    <mergeCell ref="A1482:F1482"/>
    <mergeCell ref="A1003:G1003"/>
    <mergeCell ref="A1040:G1040"/>
    <mergeCell ref="A1075:G1075"/>
    <mergeCell ref="A1077:G1077"/>
    <mergeCell ref="A1079:G1079"/>
    <mergeCell ref="A1114:G1114"/>
    <mergeCell ref="A898:G898"/>
    <mergeCell ref="A910:G910"/>
    <mergeCell ref="A922:G922"/>
    <mergeCell ref="A930:G930"/>
    <mergeCell ref="A932:G932"/>
    <mergeCell ref="A934:G934"/>
    <mergeCell ref="A666:G666"/>
    <mergeCell ref="A706:G706"/>
    <mergeCell ref="A708:G708"/>
    <mergeCell ref="A730:G730"/>
    <mergeCell ref="A737:G737"/>
    <mergeCell ref="A751:G751"/>
    <mergeCell ref="A463:G46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Opcina Postira</cp:lastModifiedBy>
  <cp:lastPrinted>2025-04-17T08:12:33Z</cp:lastPrinted>
  <dcterms:created xsi:type="dcterms:W3CDTF">2023-03-03T10:00:17Z</dcterms:created>
  <dcterms:modified xsi:type="dcterms:W3CDTF">2025-04-17T08:12:37Z</dcterms:modified>
</cp:coreProperties>
</file>