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pcina Postira\Desktop\"/>
    </mc:Choice>
  </mc:AlternateContent>
  <xr:revisionPtr revIDLastSave="0" documentId="8_{2B51347B-1304-46ED-8370-8DE2ED75A438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78" i="3" l="1"/>
  <c r="E377" i="3"/>
  <c r="E376" i="3"/>
  <c r="E375" i="3"/>
  <c r="E374" i="3"/>
  <c r="E373" i="3"/>
  <c r="E379" i="3" s="1"/>
  <c r="E372" i="3"/>
  <c r="D379" i="3"/>
  <c r="C379" i="3"/>
  <c r="C234" i="3"/>
  <c r="C161" i="3"/>
  <c r="C95" i="3"/>
  <c r="C78" i="3"/>
  <c r="E104" i="2"/>
  <c r="E103" i="2"/>
  <c r="E102" i="2"/>
  <c r="E101" i="2"/>
  <c r="E106" i="2" s="1"/>
  <c r="E100" i="2"/>
  <c r="E99" i="2"/>
  <c r="E48" i="2"/>
  <c r="E46" i="2"/>
  <c r="E45" i="2"/>
  <c r="E44" i="2"/>
  <c r="E43" i="2"/>
  <c r="E42" i="2"/>
  <c r="E41" i="2"/>
  <c r="F193" i="3"/>
  <c r="E193" i="3"/>
  <c r="D193" i="3"/>
  <c r="F180" i="3"/>
  <c r="E180" i="3"/>
  <c r="F187" i="3"/>
  <c r="E187" i="3"/>
  <c r="D187" i="3"/>
  <c r="D180" i="3"/>
  <c r="D80" i="3"/>
  <c r="D81" i="3"/>
  <c r="D75" i="3"/>
  <c r="C364" i="3"/>
  <c r="C365" i="3"/>
  <c r="C361" i="3"/>
  <c r="C362" i="3"/>
  <c r="C358" i="3"/>
  <c r="C357" i="3" s="1"/>
  <c r="C359" i="3"/>
  <c r="C355" i="3"/>
  <c r="C354" i="3" s="1"/>
  <c r="C351" i="3"/>
  <c r="C352" i="3"/>
  <c r="C348" i="3"/>
  <c r="C347" i="3" s="1"/>
  <c r="C346" i="3" s="1"/>
  <c r="C345" i="3" s="1"/>
  <c r="C343" i="3" s="1"/>
  <c r="C11" i="3" s="1"/>
  <c r="C339" i="3"/>
  <c r="C340" i="3"/>
  <c r="C336" i="3"/>
  <c r="C337" i="3"/>
  <c r="C334" i="3"/>
  <c r="C332" i="3"/>
  <c r="C331" i="3" s="1"/>
  <c r="C329" i="3"/>
  <c r="C328" i="3" s="1"/>
  <c r="C326" i="3"/>
  <c r="C325" i="3" s="1"/>
  <c r="C321" i="3"/>
  <c r="C322" i="3"/>
  <c r="C318" i="3"/>
  <c r="C319" i="3"/>
  <c r="C316" i="3"/>
  <c r="C315" i="3" s="1"/>
  <c r="C314" i="3" s="1"/>
  <c r="C311" i="3"/>
  <c r="C310" i="3" s="1"/>
  <c r="C307" i="3"/>
  <c r="C306" i="3" s="1"/>
  <c r="C304" i="3"/>
  <c r="C303" i="3" s="1"/>
  <c r="C300" i="3"/>
  <c r="C299" i="3" s="1"/>
  <c r="C291" i="3"/>
  <c r="C290" i="3" s="1"/>
  <c r="C289" i="3" s="1"/>
  <c r="C287" i="3"/>
  <c r="C286" i="3" s="1"/>
  <c r="C285" i="3" s="1"/>
  <c r="C279" i="3"/>
  <c r="C278" i="3" s="1"/>
  <c r="C280" i="3"/>
  <c r="C282" i="3"/>
  <c r="C283" i="3"/>
  <c r="C273" i="3"/>
  <c r="C272" i="3" s="1"/>
  <c r="C275" i="3"/>
  <c r="C276" i="3"/>
  <c r="C270" i="3"/>
  <c r="C269" i="3" s="1"/>
  <c r="C265" i="3"/>
  <c r="C266" i="3"/>
  <c r="C262" i="3"/>
  <c r="C261" i="3" s="1"/>
  <c r="C263" i="3"/>
  <c r="C259" i="3"/>
  <c r="C258" i="3" s="1"/>
  <c r="C253" i="3"/>
  <c r="C256" i="3"/>
  <c r="C254" i="3"/>
  <c r="C246" i="3"/>
  <c r="C245" i="3" s="1"/>
  <c r="C249" i="3"/>
  <c r="C250" i="3"/>
  <c r="C243" i="3"/>
  <c r="C242" i="3" s="1"/>
  <c r="C241" i="3" s="1"/>
  <c r="C237" i="3"/>
  <c r="C236" i="3" s="1"/>
  <c r="C239" i="3"/>
  <c r="C231" i="3"/>
  <c r="C232" i="3"/>
  <c r="C229" i="3"/>
  <c r="C228" i="3" s="1"/>
  <c r="C221" i="3"/>
  <c r="C220" i="3" s="1"/>
  <c r="C219" i="3" s="1"/>
  <c r="C225" i="3"/>
  <c r="C224" i="3" s="1"/>
  <c r="C217" i="3"/>
  <c r="C215" i="3"/>
  <c r="C214" i="3" s="1"/>
  <c r="C212" i="3"/>
  <c r="C211" i="3" s="1"/>
  <c r="C209" i="3"/>
  <c r="C208" i="3" s="1"/>
  <c r="C203" i="3"/>
  <c r="C202" i="3" s="1"/>
  <c r="C204" i="3"/>
  <c r="C199" i="3"/>
  <c r="C198" i="3" s="1"/>
  <c r="C197" i="3" s="1"/>
  <c r="C193" i="3"/>
  <c r="C189" i="3"/>
  <c r="C188" i="3" s="1"/>
  <c r="C187" i="3" s="1"/>
  <c r="C184" i="3"/>
  <c r="C183" i="3" s="1"/>
  <c r="C185" i="3"/>
  <c r="C180" i="3"/>
  <c r="C181" i="3"/>
  <c r="C177" i="3"/>
  <c r="C178" i="3"/>
  <c r="C175" i="3"/>
  <c r="C174" i="3" s="1"/>
  <c r="C166" i="3"/>
  <c r="C167" i="3"/>
  <c r="C163" i="3"/>
  <c r="C160" i="3" s="1"/>
  <c r="C170" i="3"/>
  <c r="C169" i="3" s="1"/>
  <c r="C154" i="3"/>
  <c r="C157" i="3"/>
  <c r="C155" i="3"/>
  <c r="C152" i="3"/>
  <c r="C151" i="3" s="1"/>
  <c r="C149" i="3"/>
  <c r="C148" i="3" s="1"/>
  <c r="C146" i="3"/>
  <c r="C145" i="3" s="1"/>
  <c r="C141" i="3"/>
  <c r="C142" i="3"/>
  <c r="C139" i="3"/>
  <c r="C137" i="3"/>
  <c r="C136" i="3" s="1"/>
  <c r="C134" i="3"/>
  <c r="C133" i="3" s="1"/>
  <c r="C132" i="3" s="1"/>
  <c r="C130" i="3"/>
  <c r="C129" i="3" s="1"/>
  <c r="C127" i="3"/>
  <c r="C125" i="3"/>
  <c r="C121" i="3"/>
  <c r="C122" i="3"/>
  <c r="C119" i="3"/>
  <c r="C118" i="3" s="1"/>
  <c r="C115" i="3"/>
  <c r="C113" i="3"/>
  <c r="C112" i="3" s="1"/>
  <c r="C110" i="3"/>
  <c r="C108" i="3"/>
  <c r="C107" i="3" s="1"/>
  <c r="C105" i="3"/>
  <c r="C104" i="3" s="1"/>
  <c r="C102" i="3"/>
  <c r="C101" i="3" s="1"/>
  <c r="C84" i="3"/>
  <c r="C85" i="3"/>
  <c r="C87" i="3"/>
  <c r="C90" i="3"/>
  <c r="C89" i="3" s="1"/>
  <c r="C93" i="3"/>
  <c r="C92" i="3" s="1"/>
  <c r="C98" i="3"/>
  <c r="C97" i="3" s="1"/>
  <c r="C81" i="3"/>
  <c r="C80" i="3" s="1"/>
  <c r="C76" i="3"/>
  <c r="C75" i="3" s="1"/>
  <c r="C73" i="3"/>
  <c r="C72" i="3" s="1"/>
  <c r="C70" i="3"/>
  <c r="C69" i="3" s="1"/>
  <c r="C49" i="3"/>
  <c r="C48" i="3" s="1"/>
  <c r="C52" i="3"/>
  <c r="C51" i="3" s="1"/>
  <c r="C55" i="3"/>
  <c r="C57" i="3"/>
  <c r="C59" i="3"/>
  <c r="C60" i="3"/>
  <c r="C63" i="3"/>
  <c r="C62" i="3" s="1"/>
  <c r="C65" i="3"/>
  <c r="C44" i="3"/>
  <c r="C43" i="3" s="1"/>
  <c r="C41" i="3"/>
  <c r="C40" i="3" s="1"/>
  <c r="C38" i="3"/>
  <c r="C37" i="3" s="1"/>
  <c r="C33" i="3"/>
  <c r="C32" i="3" s="1"/>
  <c r="C25" i="3"/>
  <c r="C26" i="3"/>
  <c r="C29" i="3"/>
  <c r="C28" i="3" s="1"/>
  <c r="D224" i="3"/>
  <c r="D221" i="3"/>
  <c r="F221" i="3" s="1"/>
  <c r="D63" i="3"/>
  <c r="D65" i="3"/>
  <c r="D62" i="3" s="1"/>
  <c r="E114" i="2"/>
  <c r="E115" i="2"/>
  <c r="E118" i="2"/>
  <c r="E120" i="2"/>
  <c r="E122" i="2"/>
  <c r="E125" i="2"/>
  <c r="E128" i="2"/>
  <c r="E133" i="2"/>
  <c r="E135" i="2"/>
  <c r="E139" i="2"/>
  <c r="E142" i="2"/>
  <c r="E55" i="2"/>
  <c r="E58" i="2"/>
  <c r="E54" i="2" s="1"/>
  <c r="E65" i="2"/>
  <c r="E68" i="2"/>
  <c r="E71" i="2"/>
  <c r="E74" i="2"/>
  <c r="E76" i="2"/>
  <c r="E81" i="2"/>
  <c r="E83" i="2"/>
  <c r="E80" i="2" s="1"/>
  <c r="E90" i="2"/>
  <c r="E34" i="2"/>
  <c r="E32" i="2"/>
  <c r="E31" i="2" s="1"/>
  <c r="E36" i="2" s="1"/>
  <c r="E25" i="2"/>
  <c r="E23" i="2"/>
  <c r="E22" i="2" s="1"/>
  <c r="E20" i="2"/>
  <c r="E18" i="2"/>
  <c r="E15" i="2"/>
  <c r="E13" i="2"/>
  <c r="E10" i="2"/>
  <c r="E8" i="2"/>
  <c r="B23" i="1"/>
  <c r="B20" i="1"/>
  <c r="B26" i="1" s="1"/>
  <c r="H116" i="2"/>
  <c r="H117" i="2"/>
  <c r="H119" i="2"/>
  <c r="H121" i="2"/>
  <c r="H123" i="2"/>
  <c r="H124" i="2"/>
  <c r="H126" i="2"/>
  <c r="H129" i="2"/>
  <c r="H130" i="2"/>
  <c r="H131" i="2"/>
  <c r="H132" i="2"/>
  <c r="H134" i="2"/>
  <c r="H136" i="2"/>
  <c r="H137" i="2"/>
  <c r="H138" i="2"/>
  <c r="H140" i="2"/>
  <c r="H141" i="2"/>
  <c r="H143" i="2"/>
  <c r="G116" i="2"/>
  <c r="G117" i="2"/>
  <c r="G119" i="2"/>
  <c r="G121" i="2"/>
  <c r="G123" i="2"/>
  <c r="G124" i="2"/>
  <c r="G126" i="2"/>
  <c r="G129" i="2"/>
  <c r="G130" i="2"/>
  <c r="G131" i="2"/>
  <c r="G132" i="2"/>
  <c r="G134" i="2"/>
  <c r="G136" i="2"/>
  <c r="G137" i="2"/>
  <c r="G138" i="2"/>
  <c r="G140" i="2"/>
  <c r="G141" i="2"/>
  <c r="G143" i="2"/>
  <c r="F115" i="2"/>
  <c r="G115" i="2" s="1"/>
  <c r="F118" i="2"/>
  <c r="G118" i="2" s="1"/>
  <c r="F120" i="2"/>
  <c r="G120" i="2" s="1"/>
  <c r="F122" i="2"/>
  <c r="H122" i="2" s="1"/>
  <c r="F125" i="2"/>
  <c r="H125" i="2" s="1"/>
  <c r="F128" i="2"/>
  <c r="H128" i="2" s="1"/>
  <c r="F133" i="2"/>
  <c r="G133" i="2" s="1"/>
  <c r="F135" i="2"/>
  <c r="G135" i="2" s="1"/>
  <c r="F139" i="2"/>
  <c r="G139" i="2" s="1"/>
  <c r="F142" i="2"/>
  <c r="H142" i="2" s="1"/>
  <c r="F99" i="2"/>
  <c r="F102" i="2"/>
  <c r="F103" i="2"/>
  <c r="D134" i="3"/>
  <c r="D133" i="3" s="1"/>
  <c r="D90" i="3"/>
  <c r="D89" i="3" s="1"/>
  <c r="D115" i="3"/>
  <c r="D112" i="3" s="1"/>
  <c r="D212" i="3"/>
  <c r="D211" i="3" s="1"/>
  <c r="H81" i="2"/>
  <c r="G81" i="2"/>
  <c r="E23" i="1"/>
  <c r="D23" i="1"/>
  <c r="F81" i="2"/>
  <c r="F58" i="2"/>
  <c r="G58" i="2" s="1"/>
  <c r="F83" i="2"/>
  <c r="F23" i="2"/>
  <c r="G23" i="2" s="1"/>
  <c r="F42" i="2"/>
  <c r="F46" i="2"/>
  <c r="F44" i="2"/>
  <c r="F43" i="2"/>
  <c r="F41" i="2"/>
  <c r="E22" i="1"/>
  <c r="E21" i="1"/>
  <c r="D22" i="1"/>
  <c r="D21" i="1"/>
  <c r="H57" i="2"/>
  <c r="H59" i="2"/>
  <c r="H60" i="2"/>
  <c r="H100" i="2" s="1"/>
  <c r="H61" i="2"/>
  <c r="H62" i="2"/>
  <c r="H63" i="2"/>
  <c r="H64" i="2"/>
  <c r="H66" i="2"/>
  <c r="H67" i="2"/>
  <c r="H69" i="2"/>
  <c r="H71" i="2"/>
  <c r="H72" i="2"/>
  <c r="H73" i="2"/>
  <c r="H75" i="2"/>
  <c r="H77" i="2"/>
  <c r="H79" i="2"/>
  <c r="H84" i="2"/>
  <c r="H86" i="2"/>
  <c r="H87" i="2"/>
  <c r="H88" i="2"/>
  <c r="H89" i="2"/>
  <c r="H91" i="2"/>
  <c r="H92" i="2"/>
  <c r="H56" i="2"/>
  <c r="G57" i="2"/>
  <c r="G59" i="2"/>
  <c r="G60" i="2"/>
  <c r="G100" i="2" s="1"/>
  <c r="G61" i="2"/>
  <c r="G62" i="2"/>
  <c r="G63" i="2"/>
  <c r="G64" i="2"/>
  <c r="G66" i="2"/>
  <c r="G67" i="2"/>
  <c r="G69" i="2"/>
  <c r="G72" i="2"/>
  <c r="G73" i="2"/>
  <c r="G75" i="2"/>
  <c r="G77" i="2"/>
  <c r="G79" i="2"/>
  <c r="G84" i="2"/>
  <c r="G86" i="2"/>
  <c r="G87" i="2"/>
  <c r="G88" i="2"/>
  <c r="G89" i="2"/>
  <c r="G91" i="2"/>
  <c r="G92" i="2"/>
  <c r="G56" i="2"/>
  <c r="H12" i="2"/>
  <c r="H44" i="2" s="1"/>
  <c r="H14" i="2"/>
  <c r="H42" i="2" s="1"/>
  <c r="H16" i="2"/>
  <c r="H17" i="2"/>
  <c r="H43" i="2" s="1"/>
  <c r="H19" i="2"/>
  <c r="H45" i="2" s="1"/>
  <c r="H21" i="2"/>
  <c r="H24" i="2"/>
  <c r="H25" i="2"/>
  <c r="H26" i="2"/>
  <c r="H9" i="2"/>
  <c r="G12" i="2"/>
  <c r="G44" i="2" s="1"/>
  <c r="G14" i="2"/>
  <c r="G42" i="2" s="1"/>
  <c r="G16" i="2"/>
  <c r="G17" i="2"/>
  <c r="G43" i="2" s="1"/>
  <c r="G19" i="2"/>
  <c r="G45" i="2" s="1"/>
  <c r="G21" i="2"/>
  <c r="G24" i="2"/>
  <c r="G25" i="2"/>
  <c r="G26" i="2"/>
  <c r="G9" i="2"/>
  <c r="F350" i="3"/>
  <c r="F360" i="3"/>
  <c r="F363" i="3"/>
  <c r="F366" i="3"/>
  <c r="F349" i="3"/>
  <c r="F335" i="3"/>
  <c r="F338" i="3"/>
  <c r="F341" i="3"/>
  <c r="F308" i="3"/>
  <c r="F309" i="3"/>
  <c r="F312" i="3"/>
  <c r="F313" i="3"/>
  <c r="F317" i="3"/>
  <c r="F320" i="3"/>
  <c r="F323" i="3"/>
  <c r="F330" i="3"/>
  <c r="F333" i="3"/>
  <c r="F301" i="3"/>
  <c r="F255" i="3"/>
  <c r="F264" i="3"/>
  <c r="F271" i="3"/>
  <c r="F281" i="3"/>
  <c r="F288" i="3"/>
  <c r="F292" i="3"/>
  <c r="F230" i="3"/>
  <c r="F235" i="3"/>
  <c r="F238" i="3"/>
  <c r="F240" i="3"/>
  <c r="F244" i="3"/>
  <c r="F248" i="3"/>
  <c r="F205" i="3"/>
  <c r="F206" i="3"/>
  <c r="F210" i="3"/>
  <c r="F216" i="3"/>
  <c r="F218" i="3"/>
  <c r="F226" i="3"/>
  <c r="F171" i="3"/>
  <c r="F176" i="3"/>
  <c r="F179" i="3"/>
  <c r="F186" i="3"/>
  <c r="F201" i="3"/>
  <c r="F138" i="3"/>
  <c r="F140" i="3"/>
  <c r="F143" i="3"/>
  <c r="F147" i="3"/>
  <c r="F150" i="3"/>
  <c r="F153" i="3"/>
  <c r="F158" i="3"/>
  <c r="F164" i="3"/>
  <c r="F165" i="3"/>
  <c r="F168" i="3"/>
  <c r="F123" i="3"/>
  <c r="F126" i="3"/>
  <c r="F128" i="3"/>
  <c r="F131" i="3"/>
  <c r="F86" i="3"/>
  <c r="F88" i="3"/>
  <c r="F99" i="3"/>
  <c r="F103" i="3"/>
  <c r="F106" i="3"/>
  <c r="F120" i="3"/>
  <c r="F50" i="3"/>
  <c r="F53" i="3"/>
  <c r="F58" i="3"/>
  <c r="F61" i="3"/>
  <c r="F71" i="3"/>
  <c r="F74" i="3"/>
  <c r="F34" i="3"/>
  <c r="F35" i="3"/>
  <c r="F36" i="3"/>
  <c r="F39" i="3"/>
  <c r="F42" i="3"/>
  <c r="F45" i="3"/>
  <c r="F30" i="3"/>
  <c r="F27" i="3"/>
  <c r="E350" i="3"/>
  <c r="E360" i="3"/>
  <c r="E363" i="3"/>
  <c r="E366" i="3"/>
  <c r="E349" i="3"/>
  <c r="E335" i="3"/>
  <c r="E338" i="3"/>
  <c r="E341" i="3"/>
  <c r="E317" i="3"/>
  <c r="E320" i="3"/>
  <c r="E323" i="3"/>
  <c r="E330" i="3"/>
  <c r="E333" i="3"/>
  <c r="E308" i="3"/>
  <c r="E309" i="3"/>
  <c r="E312" i="3"/>
  <c r="E313" i="3"/>
  <c r="E301" i="3"/>
  <c r="E271" i="3"/>
  <c r="E281" i="3"/>
  <c r="E288" i="3"/>
  <c r="E292" i="3"/>
  <c r="E230" i="3"/>
  <c r="E235" i="3"/>
  <c r="E238" i="3"/>
  <c r="E240" i="3"/>
  <c r="E244" i="3"/>
  <c r="E248" i="3"/>
  <c r="E255" i="3"/>
  <c r="E264" i="3"/>
  <c r="E201" i="3"/>
  <c r="E205" i="3"/>
  <c r="E206" i="3"/>
  <c r="E210" i="3"/>
  <c r="E216" i="3"/>
  <c r="E218" i="3"/>
  <c r="E226" i="3"/>
  <c r="E176" i="3"/>
  <c r="E179" i="3"/>
  <c r="E186" i="3"/>
  <c r="E147" i="3"/>
  <c r="E150" i="3"/>
  <c r="E153" i="3"/>
  <c r="E158" i="3"/>
  <c r="E164" i="3"/>
  <c r="E165" i="3"/>
  <c r="E168" i="3"/>
  <c r="E171" i="3"/>
  <c r="E120" i="3"/>
  <c r="E123" i="3"/>
  <c r="E126" i="3"/>
  <c r="E128" i="3"/>
  <c r="E131" i="3"/>
  <c r="E138" i="3"/>
  <c r="E140" i="3"/>
  <c r="E143" i="3"/>
  <c r="E71" i="3"/>
  <c r="E74" i="3"/>
  <c r="E86" i="3"/>
  <c r="E88" i="3"/>
  <c r="E99" i="3"/>
  <c r="E103" i="3"/>
  <c r="E106" i="3"/>
  <c r="E50" i="3"/>
  <c r="E53" i="3"/>
  <c r="E58" i="3"/>
  <c r="E61" i="3"/>
  <c r="E34" i="3"/>
  <c r="E35" i="3"/>
  <c r="E36" i="3"/>
  <c r="E39" i="3"/>
  <c r="E42" i="3"/>
  <c r="E45" i="3"/>
  <c r="E30" i="3"/>
  <c r="E27" i="3"/>
  <c r="D365" i="3"/>
  <c r="D364" i="3" s="1"/>
  <c r="F364" i="3" s="1"/>
  <c r="D340" i="3"/>
  <c r="F340" i="3" s="1"/>
  <c r="D337" i="3"/>
  <c r="D336" i="3" s="1"/>
  <c r="F336" i="3" s="1"/>
  <c r="D334" i="3"/>
  <c r="F334" i="3" s="1"/>
  <c r="D322" i="3"/>
  <c r="D321" i="3" s="1"/>
  <c r="F321" i="3" s="1"/>
  <c r="D311" i="3"/>
  <c r="D310" i="3" s="1"/>
  <c r="E310" i="3" s="1"/>
  <c r="D229" i="3"/>
  <c r="D228" i="3" s="1"/>
  <c r="F228" i="3" s="1"/>
  <c r="D234" i="3"/>
  <c r="F234" i="3" s="1"/>
  <c r="D239" i="3"/>
  <c r="E239" i="3" s="1"/>
  <c r="D215" i="3"/>
  <c r="F215" i="3" s="1"/>
  <c r="D204" i="3"/>
  <c r="F204" i="3" s="1"/>
  <c r="D199" i="3"/>
  <c r="F199" i="3" s="1"/>
  <c r="D167" i="3"/>
  <c r="D166" i="3" s="1"/>
  <c r="F166" i="3" s="1"/>
  <c r="D163" i="3"/>
  <c r="F163" i="3" s="1"/>
  <c r="D137" i="3"/>
  <c r="F137" i="3" s="1"/>
  <c r="D139" i="3"/>
  <c r="E139" i="3" s="1"/>
  <c r="D122" i="3"/>
  <c r="D121" i="3" s="1"/>
  <c r="E121" i="3" s="1"/>
  <c r="D127" i="3"/>
  <c r="F127" i="3" s="1"/>
  <c r="D85" i="3"/>
  <c r="F85" i="3" s="1"/>
  <c r="D87" i="3"/>
  <c r="F87" i="3" s="1"/>
  <c r="D57" i="3"/>
  <c r="D54" i="3" s="1"/>
  <c r="E54" i="3" s="1"/>
  <c r="D52" i="3"/>
  <c r="D51" i="3" s="1"/>
  <c r="F51" i="3" s="1"/>
  <c r="D44" i="3"/>
  <c r="D43" i="3" s="1"/>
  <c r="F43" i="3" s="1"/>
  <c r="D38" i="3"/>
  <c r="D37" i="3" s="1"/>
  <c r="E37" i="3" s="1"/>
  <c r="F90" i="2"/>
  <c r="G90" i="2" s="1"/>
  <c r="F76" i="2"/>
  <c r="G76" i="2" s="1"/>
  <c r="F74" i="2"/>
  <c r="G74" i="2" s="1"/>
  <c r="F71" i="2"/>
  <c r="G71" i="2" s="1"/>
  <c r="F68" i="2"/>
  <c r="H68" i="2" s="1"/>
  <c r="F65" i="2"/>
  <c r="G65" i="2" s="1"/>
  <c r="F55" i="2"/>
  <c r="F22" i="2"/>
  <c r="G22" i="2" s="1"/>
  <c r="F20" i="2"/>
  <c r="G20" i="2" s="1"/>
  <c r="F18" i="2"/>
  <c r="H18" i="2" s="1"/>
  <c r="F13" i="2"/>
  <c r="H13" i="2" s="1"/>
  <c r="F8" i="2"/>
  <c r="H8" i="2" s="1"/>
  <c r="D102" i="3"/>
  <c r="F102" i="3" s="1"/>
  <c r="C83" i="3" l="1"/>
  <c r="C252" i="3"/>
  <c r="C324" i="3"/>
  <c r="C159" i="3"/>
  <c r="C298" i="3"/>
  <c r="C297" i="3" s="1"/>
  <c r="C295" i="3" s="1"/>
  <c r="C10" i="3" s="1"/>
  <c r="C268" i="3"/>
  <c r="C207" i="3"/>
  <c r="C173" i="3"/>
  <c r="C172" i="3" s="1"/>
  <c r="C124" i="3"/>
  <c r="C117" i="3" s="1"/>
  <c r="H23" i="2"/>
  <c r="E7" i="2"/>
  <c r="E27" i="2" s="1"/>
  <c r="C31" i="3"/>
  <c r="C22" i="3" s="1"/>
  <c r="G102" i="2"/>
  <c r="C144" i="3"/>
  <c r="G125" i="2"/>
  <c r="C227" i="3"/>
  <c r="C100" i="3"/>
  <c r="C68" i="3"/>
  <c r="C54" i="3"/>
  <c r="C23" i="3"/>
  <c r="E94" i="2"/>
  <c r="C47" i="3"/>
  <c r="C46" i="3" s="1"/>
  <c r="D203" i="3"/>
  <c r="G122" i="2"/>
  <c r="H139" i="2"/>
  <c r="H135" i="2"/>
  <c r="G83" i="2"/>
  <c r="G80" i="2" s="1"/>
  <c r="G99" i="2"/>
  <c r="G106" i="2" s="1"/>
  <c r="G103" i="2"/>
  <c r="H115" i="2"/>
  <c r="G104" i="2"/>
  <c r="F54" i="2"/>
  <c r="G101" i="2"/>
  <c r="F80" i="2"/>
  <c r="H104" i="2"/>
  <c r="H102" i="2"/>
  <c r="G41" i="2"/>
  <c r="H41" i="2"/>
  <c r="G55" i="2"/>
  <c r="F114" i="2"/>
  <c r="G128" i="2"/>
  <c r="H133" i="2"/>
  <c r="H120" i="2"/>
  <c r="G68" i="2"/>
  <c r="G142" i="2"/>
  <c r="H118" i="2"/>
  <c r="G46" i="2"/>
  <c r="G18" i="2"/>
  <c r="H46" i="2"/>
  <c r="H101" i="2"/>
  <c r="H83" i="2"/>
  <c r="H99" i="2"/>
  <c r="H103" i="2"/>
  <c r="F106" i="2"/>
  <c r="H58" i="2"/>
  <c r="H22" i="2"/>
  <c r="F48" i="2"/>
  <c r="G8" i="2"/>
  <c r="H76" i="2"/>
  <c r="H20" i="2"/>
  <c r="G13" i="2"/>
  <c r="H90" i="2"/>
  <c r="H74" i="2"/>
  <c r="H65" i="2"/>
  <c r="H55" i="2"/>
  <c r="E166" i="3"/>
  <c r="D339" i="3"/>
  <c r="F339" i="3" s="1"/>
  <c r="E167" i="3"/>
  <c r="E38" i="3"/>
  <c r="E87" i="3"/>
  <c r="F122" i="3"/>
  <c r="E322" i="3"/>
  <c r="F139" i="3"/>
  <c r="F310" i="3"/>
  <c r="E43" i="3"/>
  <c r="E221" i="3"/>
  <c r="F37" i="3"/>
  <c r="F54" i="3"/>
  <c r="F167" i="3"/>
  <c r="F322" i="3"/>
  <c r="E228" i="3"/>
  <c r="F44" i="3"/>
  <c r="F311" i="3"/>
  <c r="E102" i="3"/>
  <c r="E127" i="3"/>
  <c r="E334" i="3"/>
  <c r="E234" i="3"/>
  <c r="E57" i="3"/>
  <c r="E51" i="3"/>
  <c r="E85" i="3"/>
  <c r="E137" i="3"/>
  <c r="E122" i="3"/>
  <c r="E204" i="3"/>
  <c r="E199" i="3"/>
  <c r="E321" i="3"/>
  <c r="E337" i="3"/>
  <c r="F52" i="3"/>
  <c r="F121" i="3"/>
  <c r="F239" i="3"/>
  <c r="F229" i="3"/>
  <c r="F337" i="3"/>
  <c r="E52" i="3"/>
  <c r="E364" i="3"/>
  <c r="E44" i="3"/>
  <c r="E163" i="3"/>
  <c r="E365" i="3"/>
  <c r="F365" i="3"/>
  <c r="E215" i="3"/>
  <c r="E229" i="3"/>
  <c r="E311" i="3"/>
  <c r="E340" i="3"/>
  <c r="E336" i="3"/>
  <c r="F38" i="3"/>
  <c r="F57" i="3"/>
  <c r="D136" i="3"/>
  <c r="D84" i="3"/>
  <c r="C192" i="3" l="1"/>
  <c r="G48" i="2"/>
  <c r="C19" i="3"/>
  <c r="E339" i="3"/>
  <c r="F94" i="2"/>
  <c r="H106" i="2"/>
  <c r="H48" i="2"/>
  <c r="G114" i="2"/>
  <c r="H114" i="2"/>
  <c r="G54" i="2"/>
  <c r="G94" i="2" s="1"/>
  <c r="H54" i="2"/>
  <c r="H80" i="2"/>
  <c r="F136" i="3"/>
  <c r="E136" i="3"/>
  <c r="F203" i="3"/>
  <c r="E203" i="3"/>
  <c r="F84" i="3"/>
  <c r="E84" i="3"/>
  <c r="F10" i="2"/>
  <c r="F15" i="2"/>
  <c r="H32" i="2"/>
  <c r="H34" i="2"/>
  <c r="G32" i="2"/>
  <c r="G34" i="2"/>
  <c r="D20" i="1"/>
  <c r="E20" i="1"/>
  <c r="D60" i="3"/>
  <c r="F26" i="3"/>
  <c r="F25" i="3" s="1"/>
  <c r="E26" i="3"/>
  <c r="E25" i="3" s="1"/>
  <c r="D178" i="3"/>
  <c r="D170" i="3"/>
  <c r="C23" i="1"/>
  <c r="C20" i="1"/>
  <c r="C26" i="1" s="1"/>
  <c r="C42" i="1" s="1"/>
  <c r="C17" i="3" l="1"/>
  <c r="C9" i="3"/>
  <c r="C8" i="3" s="1"/>
  <c r="H94" i="2"/>
  <c r="H10" i="2"/>
  <c r="G10" i="2"/>
  <c r="G15" i="2"/>
  <c r="H15" i="2"/>
  <c r="D169" i="3"/>
  <c r="F170" i="3"/>
  <c r="E170" i="3"/>
  <c r="D59" i="3"/>
  <c r="E60" i="3"/>
  <c r="F60" i="3"/>
  <c r="D177" i="3"/>
  <c r="E178" i="3"/>
  <c r="F178" i="3"/>
  <c r="G31" i="2"/>
  <c r="G36" i="2" s="1"/>
  <c r="H31" i="2"/>
  <c r="H36" i="2" s="1"/>
  <c r="D41" i="3"/>
  <c r="D359" i="3"/>
  <c r="D362" i="3"/>
  <c r="D348" i="3"/>
  <c r="D270" i="3"/>
  <c r="D329" i="3"/>
  <c r="D332" i="3"/>
  <c r="D316" i="3"/>
  <c r="D319" i="3"/>
  <c r="D300" i="3"/>
  <c r="D307" i="3"/>
  <c r="D291" i="3"/>
  <c r="D287" i="3"/>
  <c r="D280" i="3"/>
  <c r="D269" i="3"/>
  <c r="D263" i="3"/>
  <c r="D254" i="3"/>
  <c r="D247" i="3"/>
  <c r="D243" i="3"/>
  <c r="D237" i="3"/>
  <c r="D231" i="3"/>
  <c r="D220" i="3"/>
  <c r="D209" i="3"/>
  <c r="D217" i="3"/>
  <c r="D202" i="3"/>
  <c r="D198" i="3"/>
  <c r="D185" i="3"/>
  <c r="D175" i="3"/>
  <c r="D146" i="3"/>
  <c r="D149" i="3"/>
  <c r="D152" i="3"/>
  <c r="D157" i="3"/>
  <c r="D142" i="3"/>
  <c r="D130" i="3"/>
  <c r="D125" i="3"/>
  <c r="D119" i="3"/>
  <c r="D105" i="3"/>
  <c r="D101" i="3"/>
  <c r="D98" i="3"/>
  <c r="D73" i="3"/>
  <c r="D70" i="3"/>
  <c r="D49" i="3"/>
  <c r="D33" i="3"/>
  <c r="D40" i="3"/>
  <c r="D26" i="3"/>
  <c r="D29" i="3"/>
  <c r="F32" i="2"/>
  <c r="F34" i="2"/>
  <c r="E26" i="1" l="1"/>
  <c r="E42" i="1" s="1"/>
  <c r="D26" i="1"/>
  <c r="D42" i="1" s="1"/>
  <c r="D28" i="3"/>
  <c r="F29" i="3"/>
  <c r="E29" i="3"/>
  <c r="D48" i="3"/>
  <c r="D47" i="3" s="1"/>
  <c r="E49" i="3"/>
  <c r="F49" i="3"/>
  <c r="F101" i="3"/>
  <c r="E101" i="3"/>
  <c r="D129" i="3"/>
  <c r="F130" i="3"/>
  <c r="E130" i="3"/>
  <c r="D148" i="3"/>
  <c r="F149" i="3"/>
  <c r="E149" i="3"/>
  <c r="D197" i="3"/>
  <c r="E198" i="3"/>
  <c r="F198" i="3"/>
  <c r="D219" i="3"/>
  <c r="F220" i="3"/>
  <c r="E220" i="3"/>
  <c r="E247" i="3"/>
  <c r="F247" i="3"/>
  <c r="D279" i="3"/>
  <c r="F280" i="3"/>
  <c r="E280" i="3"/>
  <c r="D299" i="3"/>
  <c r="E300" i="3"/>
  <c r="F300" i="3"/>
  <c r="D328" i="3"/>
  <c r="F329" i="3"/>
  <c r="E329" i="3"/>
  <c r="D358" i="3"/>
  <c r="F359" i="3"/>
  <c r="E359" i="3"/>
  <c r="D32" i="3"/>
  <c r="E33" i="3"/>
  <c r="F33" i="3"/>
  <c r="D97" i="3"/>
  <c r="D83" i="3" s="1"/>
  <c r="F98" i="3"/>
  <c r="E98" i="3"/>
  <c r="E125" i="3"/>
  <c r="F125" i="3"/>
  <c r="D151" i="3"/>
  <c r="F152" i="3"/>
  <c r="E152" i="3"/>
  <c r="D184" i="3"/>
  <c r="E185" i="3"/>
  <c r="F185" i="3"/>
  <c r="D208" i="3"/>
  <c r="F209" i="3"/>
  <c r="E209" i="3"/>
  <c r="D242" i="3"/>
  <c r="E243" i="3"/>
  <c r="F243" i="3"/>
  <c r="D268" i="3"/>
  <c r="F269" i="3"/>
  <c r="E269" i="3"/>
  <c r="D306" i="3"/>
  <c r="E307" i="3"/>
  <c r="F307" i="3"/>
  <c r="D331" i="3"/>
  <c r="F332" i="3"/>
  <c r="E332" i="3"/>
  <c r="D361" i="3"/>
  <c r="F362" i="3"/>
  <c r="E362" i="3"/>
  <c r="E177" i="3"/>
  <c r="F177" i="3"/>
  <c r="F40" i="3"/>
  <c r="E40" i="3"/>
  <c r="D72" i="3"/>
  <c r="E73" i="3"/>
  <c r="F73" i="3"/>
  <c r="F119" i="3"/>
  <c r="E119" i="3"/>
  <c r="D154" i="3"/>
  <c r="F157" i="3"/>
  <c r="E157" i="3"/>
  <c r="F175" i="3"/>
  <c r="E175" i="3"/>
  <c r="D214" i="3"/>
  <c r="F217" i="3"/>
  <c r="E217" i="3"/>
  <c r="D236" i="3"/>
  <c r="D227" i="3" s="1"/>
  <c r="F237" i="3"/>
  <c r="E237" i="3"/>
  <c r="D262" i="3"/>
  <c r="E263" i="3"/>
  <c r="F263" i="3"/>
  <c r="D290" i="3"/>
  <c r="F291" i="3"/>
  <c r="E291" i="3"/>
  <c r="D315" i="3"/>
  <c r="F316" i="3"/>
  <c r="E316" i="3"/>
  <c r="D347" i="3"/>
  <c r="F348" i="3"/>
  <c r="E348" i="3"/>
  <c r="E59" i="3"/>
  <c r="F59" i="3"/>
  <c r="F70" i="3"/>
  <c r="E70" i="3"/>
  <c r="F105" i="3"/>
  <c r="E105" i="3"/>
  <c r="D141" i="3"/>
  <c r="D132" i="3" s="1"/>
  <c r="E142" i="3"/>
  <c r="F142" i="3"/>
  <c r="F146" i="3"/>
  <c r="E146" i="3"/>
  <c r="F202" i="3"/>
  <c r="E202" i="3"/>
  <c r="E231" i="3"/>
  <c r="F231" i="3"/>
  <c r="D253" i="3"/>
  <c r="E254" i="3"/>
  <c r="F254" i="3"/>
  <c r="D286" i="3"/>
  <c r="F287" i="3"/>
  <c r="E287" i="3"/>
  <c r="D318" i="3"/>
  <c r="F319" i="3"/>
  <c r="E319" i="3"/>
  <c r="F270" i="3"/>
  <c r="E270" i="3"/>
  <c r="E41" i="3"/>
  <c r="F41" i="3"/>
  <c r="F169" i="3"/>
  <c r="E169" i="3"/>
  <c r="D174" i="3"/>
  <c r="D69" i="3"/>
  <c r="D104" i="3"/>
  <c r="D100" i="3" s="1"/>
  <c r="D160" i="3"/>
  <c r="D118" i="3"/>
  <c r="D145" i="3"/>
  <c r="D25" i="3"/>
  <c r="D246" i="3"/>
  <c r="F31" i="2"/>
  <c r="F36" i="2" s="1"/>
  <c r="D124" i="3"/>
  <c r="F7" i="2"/>
  <c r="D207" i="3" l="1"/>
  <c r="D23" i="3"/>
  <c r="H7" i="2"/>
  <c r="G7" i="2"/>
  <c r="D144" i="3"/>
  <c r="F145" i="3"/>
  <c r="E145" i="3"/>
  <c r="D68" i="3"/>
  <c r="F69" i="3"/>
  <c r="E69" i="3"/>
  <c r="D252" i="3"/>
  <c r="F253" i="3"/>
  <c r="E253" i="3"/>
  <c r="E306" i="3"/>
  <c r="F306" i="3"/>
  <c r="F97" i="3"/>
  <c r="E97" i="3"/>
  <c r="D298" i="3"/>
  <c r="F299" i="3"/>
  <c r="E299" i="3"/>
  <c r="F219" i="3"/>
  <c r="E219" i="3"/>
  <c r="F104" i="3"/>
  <c r="E104" i="3"/>
  <c r="E72" i="3"/>
  <c r="F72" i="3"/>
  <c r="E268" i="3"/>
  <c r="F268" i="3"/>
  <c r="F151" i="3"/>
  <c r="E151" i="3"/>
  <c r="E32" i="3"/>
  <c r="F32" i="3"/>
  <c r="D278" i="3"/>
  <c r="F279" i="3"/>
  <c r="E279" i="3"/>
  <c r="E197" i="3"/>
  <c r="F197" i="3"/>
  <c r="D159" i="3"/>
  <c r="E160" i="3"/>
  <c r="F160" i="3"/>
  <c r="F318" i="3"/>
  <c r="E318" i="3"/>
  <c r="D346" i="3"/>
  <c r="F347" i="3"/>
  <c r="E347" i="3"/>
  <c r="E236" i="3"/>
  <c r="F236" i="3"/>
  <c r="F154" i="3"/>
  <c r="E154" i="3"/>
  <c r="F361" i="3"/>
  <c r="E361" i="3"/>
  <c r="D241" i="3"/>
  <c r="F242" i="3"/>
  <c r="E242" i="3"/>
  <c r="F358" i="3"/>
  <c r="E358" i="3"/>
  <c r="D357" i="3"/>
  <c r="F148" i="3"/>
  <c r="E148" i="3"/>
  <c r="F118" i="3"/>
  <c r="E118" i="3"/>
  <c r="D173" i="3"/>
  <c r="E174" i="3"/>
  <c r="F174" i="3"/>
  <c r="D285" i="3"/>
  <c r="F286" i="3"/>
  <c r="E286" i="3"/>
  <c r="F141" i="3"/>
  <c r="E141" i="3"/>
  <c r="F315" i="3"/>
  <c r="E315" i="3"/>
  <c r="F214" i="3"/>
  <c r="E214" i="3"/>
  <c r="F331" i="3"/>
  <c r="E331" i="3"/>
  <c r="F208" i="3"/>
  <c r="E208" i="3"/>
  <c r="D324" i="3"/>
  <c r="F328" i="3"/>
  <c r="E328" i="3"/>
  <c r="E129" i="3"/>
  <c r="F129" i="3"/>
  <c r="F28" i="3"/>
  <c r="F23" i="3" s="1"/>
  <c r="E28" i="3"/>
  <c r="E23" i="3" s="1"/>
  <c r="D31" i="3"/>
  <c r="D314" i="3"/>
  <c r="D245" i="3"/>
  <c r="F246" i="3"/>
  <c r="E246" i="3"/>
  <c r="F227" i="3"/>
  <c r="E227" i="3"/>
  <c r="D289" i="3"/>
  <c r="F290" i="3"/>
  <c r="E290" i="3"/>
  <c r="D183" i="3"/>
  <c r="F184" i="3"/>
  <c r="E184" i="3"/>
  <c r="F207" i="3"/>
  <c r="E207" i="3"/>
  <c r="D261" i="3"/>
  <c r="F262" i="3"/>
  <c r="E262" i="3"/>
  <c r="F124" i="3"/>
  <c r="E124" i="3"/>
  <c r="F48" i="3"/>
  <c r="E48" i="3"/>
  <c r="D117" i="3"/>
  <c r="F27" i="2"/>
  <c r="D46" i="3" l="1"/>
  <c r="D22" i="3"/>
  <c r="H27" i="2"/>
  <c r="G27" i="2"/>
  <c r="D192" i="3"/>
  <c r="E192" i="3" s="1"/>
  <c r="D345" i="3"/>
  <c r="F345" i="3" s="1"/>
  <c r="D297" i="3"/>
  <c r="D295" i="3" s="1"/>
  <c r="D10" i="3" s="1"/>
  <c r="E297" i="3"/>
  <c r="F183" i="3"/>
  <c r="E183" i="3"/>
  <c r="F261" i="3"/>
  <c r="E261" i="3"/>
  <c r="F289" i="3"/>
  <c r="E289" i="3"/>
  <c r="F47" i="3"/>
  <c r="E47" i="3"/>
  <c r="F314" i="3"/>
  <c r="E314" i="3"/>
  <c r="F324" i="3"/>
  <c r="E324" i="3"/>
  <c r="F346" i="3"/>
  <c r="E346" i="3"/>
  <c r="F144" i="3"/>
  <c r="E144" i="3"/>
  <c r="F245" i="3"/>
  <c r="E245" i="3"/>
  <c r="E132" i="3"/>
  <c r="F132" i="3"/>
  <c r="E241" i="3"/>
  <c r="F241" i="3"/>
  <c r="F285" i="3"/>
  <c r="E285" i="3"/>
  <c r="E357" i="3"/>
  <c r="F357" i="3"/>
  <c r="F278" i="3"/>
  <c r="E278" i="3"/>
  <c r="F298" i="3"/>
  <c r="E298" i="3"/>
  <c r="E252" i="3"/>
  <c r="F252" i="3"/>
  <c r="E117" i="3"/>
  <c r="F117" i="3"/>
  <c r="E31" i="3"/>
  <c r="E22" i="3" s="1"/>
  <c r="F31" i="3"/>
  <c r="F22" i="3" s="1"/>
  <c r="D172" i="3"/>
  <c r="D19" i="3" s="1"/>
  <c r="F173" i="3"/>
  <c r="E173" i="3"/>
  <c r="F159" i="3"/>
  <c r="E159" i="3"/>
  <c r="F100" i="3"/>
  <c r="E100" i="3"/>
  <c r="F83" i="3"/>
  <c r="E83" i="3"/>
  <c r="E68" i="3"/>
  <c r="F68" i="3"/>
  <c r="E345" i="3" l="1"/>
  <c r="F297" i="3"/>
  <c r="D343" i="3"/>
  <c r="D11" i="3" s="1"/>
  <c r="F192" i="3"/>
  <c r="E46" i="3"/>
  <c r="F46" i="3"/>
  <c r="E295" i="3"/>
  <c r="E10" i="3" s="1"/>
  <c r="F295" i="3"/>
  <c r="F10" i="3" s="1"/>
  <c r="F172" i="3"/>
  <c r="E172" i="3"/>
  <c r="F343" i="3"/>
  <c r="F11" i="3" s="1"/>
  <c r="E343" i="3" l="1"/>
  <c r="E11" i="3" s="1"/>
  <c r="D17" i="3"/>
  <c r="D9" i="3"/>
  <c r="D8" i="3" s="1"/>
  <c r="E19" i="3"/>
  <c r="F19" i="3"/>
  <c r="F17" i="3" l="1"/>
  <c r="F9" i="3"/>
  <c r="F8" i="3" s="1"/>
  <c r="E17" i="3"/>
  <c r="E9" i="3"/>
  <c r="E8" i="3" s="1"/>
</calcChain>
</file>

<file path=xl/sharedStrings.xml><?xml version="1.0" encoding="utf-8"?>
<sst xmlns="http://schemas.openxmlformats.org/spreadsheetml/2006/main" count="647" uniqueCount="242">
  <si>
    <t>A) SAŽETAK RAČUNA PRIHODA I RASHODA</t>
  </si>
  <si>
    <t>Projekcija za 2025.</t>
  </si>
  <si>
    <t>PRIHODI UKUPNO</t>
  </si>
  <si>
    <t>PRIHODI POSLOVANJA</t>
  </si>
  <si>
    <t>RASHODI UKUPNO</t>
  </si>
  <si>
    <t>Rashodi poslovanja</t>
  </si>
  <si>
    <t>Rashodi za nabavu nefinanc.imovine</t>
  </si>
  <si>
    <t>Prihodi od prodaje nefinanc.imovine</t>
  </si>
  <si>
    <t>Prihodi poslovanja</t>
  </si>
  <si>
    <t>Razlika- VIŠAK/MANJAK</t>
  </si>
  <si>
    <t>B) SAŽETAK RAČUNA FINANCIRANJA</t>
  </si>
  <si>
    <t>Primici od financijske imovine i zaduživanja</t>
  </si>
  <si>
    <t>Izdaci za financijsku imovinu i otplate zajmova</t>
  </si>
  <si>
    <t>NETO FINANCIRANJE</t>
  </si>
  <si>
    <t>UKUPAN DONOS VIŠKA/MANJKA IZ PRETHODNE GODINE</t>
  </si>
  <si>
    <t>VIŠAK/MANJAK IZ PRETHODNE GODINE KOJI ĆE SE RASPOREDITI/POKRITI</t>
  </si>
  <si>
    <t>VIŠAK/MANJAK + NETO FINANCIRANJE</t>
  </si>
  <si>
    <t>I  OPĆI DIO</t>
  </si>
  <si>
    <t xml:space="preserve">      I VIŠEGODIŠNJI  PLAN  URAVNOTEŽENJA</t>
  </si>
  <si>
    <t>C)PRENESENI  VIŠAK ILI  PRENESENI  MANJAK</t>
  </si>
  <si>
    <t>Razred</t>
  </si>
  <si>
    <t>Skupina</t>
  </si>
  <si>
    <t>Izvor</t>
  </si>
  <si>
    <t>Naziv</t>
  </si>
  <si>
    <t>Procjena za 2025.</t>
  </si>
  <si>
    <t>Pomoći iz inozemstva i od subjekata unutar općeg proračuna</t>
  </si>
  <si>
    <t>Prihodi od upravnih i administr.prist.po posebnim propisima</t>
  </si>
  <si>
    <t>Prihodi za posebne namjene</t>
  </si>
  <si>
    <t>Vlastiti prihodi</t>
  </si>
  <si>
    <t>Donacije</t>
  </si>
  <si>
    <t>Opći prihodi i primici</t>
  </si>
  <si>
    <t>Prihodi od prodaje nefinancijske imovine</t>
  </si>
  <si>
    <t>Prihodi od prodaje proizvedene dugotrajne imovine</t>
  </si>
  <si>
    <t>UKUPNO PRIHODI</t>
  </si>
  <si>
    <t>VIŠAK KORIŠTEN ZA POKRIĆE RASHODA</t>
  </si>
  <si>
    <t>Vlastiti izvori</t>
  </si>
  <si>
    <t>Višak prihoda poslovanja</t>
  </si>
  <si>
    <t>RASHODI POSLOVANJA</t>
  </si>
  <si>
    <t>Rashodi za zaposlene</t>
  </si>
  <si>
    <t>Materijalni rashodi</t>
  </si>
  <si>
    <t>Pomoći</t>
  </si>
  <si>
    <t>Financijski rashodi</t>
  </si>
  <si>
    <t>Rashodi za nabavu nefinancijske imovine</t>
  </si>
  <si>
    <t>Rashodi za nabavu proizvedene dugotrajne imovine</t>
  </si>
  <si>
    <t>Prihodi od nefinancijske imovine</t>
  </si>
  <si>
    <t>UKUPNI RASHODI</t>
  </si>
  <si>
    <t>RASHODI PREMA FUNKCIJSKOJ KLASIFIKACIJI</t>
  </si>
  <si>
    <t xml:space="preserve">I  OPĆI DIO </t>
  </si>
  <si>
    <t>B) RAČUN FINANCIRANJA</t>
  </si>
  <si>
    <t>Primici od zaduživanja</t>
  </si>
  <si>
    <t>Namjenski primici od zaduživanja</t>
  </si>
  <si>
    <t>Izdaci za otplatu glavnice primljenih zajmova</t>
  </si>
  <si>
    <t>Razdjel 1</t>
  </si>
  <si>
    <t>OPĆINA POSTIRA</t>
  </si>
  <si>
    <t>Glava 101</t>
  </si>
  <si>
    <t>JEDINSTVENI  UPRAVNI ODJEL OPĆINE POSTIRA</t>
  </si>
  <si>
    <t>Program 101</t>
  </si>
  <si>
    <t>AKTI IZ DJELOKRUGA RADA</t>
  </si>
  <si>
    <t>Akt. 101001</t>
  </si>
  <si>
    <t>Predstavnička i izvršna tijela</t>
  </si>
  <si>
    <t>Akt. 101002</t>
  </si>
  <si>
    <t xml:space="preserve">Svi upravno-pravni, računovodstveni poslovi koje obavlja administrativno osoblje </t>
  </si>
  <si>
    <t>Šifra</t>
  </si>
  <si>
    <t>Program 102</t>
  </si>
  <si>
    <t>KOMUNALNA INFRASTRUKTURA</t>
  </si>
  <si>
    <t>Akt. 102003</t>
  </si>
  <si>
    <t>Održavanje postoj. cesta, parkinga, trotoara, šetnica i izgradnja novih</t>
  </si>
  <si>
    <t>Akt. 102004</t>
  </si>
  <si>
    <t>Održavanje postojeće i izgradnja nove javne rasvjete</t>
  </si>
  <si>
    <t>Akt. 102005</t>
  </si>
  <si>
    <t>Prostorno planiranje</t>
  </si>
  <si>
    <t>Akt. 102006</t>
  </si>
  <si>
    <t>Održavanje i izgradnja općinskih objekata</t>
  </si>
  <si>
    <t>Akt. 102007</t>
  </si>
  <si>
    <t>Održavanje luka,plaža i obalnog pojasa</t>
  </si>
  <si>
    <t>Akt. 102008</t>
  </si>
  <si>
    <t>Održavanje vodovoda i kanalizacije i izgradnja novih</t>
  </si>
  <si>
    <t>Akt. 102009</t>
  </si>
  <si>
    <t>Održavanje parkova, nasada i ostalih javnih površina</t>
  </si>
  <si>
    <t>Akt. 102010</t>
  </si>
  <si>
    <t>Održavanje groblja Postira i Dol</t>
  </si>
  <si>
    <t>A) RAČUN PRIHODA I RASHODA</t>
  </si>
  <si>
    <t>Program 103</t>
  </si>
  <si>
    <t>KOMUNALNI POSLOVI</t>
  </si>
  <si>
    <t>Akt. 103009</t>
  </si>
  <si>
    <t>Deponiranje i odvoz smeća i održavanje deponija</t>
  </si>
  <si>
    <t>Program 104</t>
  </si>
  <si>
    <t>TEKUĆE DONACIJE I POMOĆI IZ PRORAČUNA U SVRHU POBOLJŠANJA UVJETA ŽIVOTA</t>
  </si>
  <si>
    <t>Akt. 104011</t>
  </si>
  <si>
    <t>Sufinanciranje udruga</t>
  </si>
  <si>
    <t>Sufinanciranje školstva</t>
  </si>
  <si>
    <t>Unaprijeđenje kulture</t>
  </si>
  <si>
    <t>Protupožarna zaštita</t>
  </si>
  <si>
    <t>Unaprijeđenje poljoprivrede</t>
  </si>
  <si>
    <t>Sufinanciranje športa</t>
  </si>
  <si>
    <t>Sufinanciranje zdravstva i CK</t>
  </si>
  <si>
    <t>Sufinanciranje javnih poduzeća-subvencioniranje prijevoza</t>
  </si>
  <si>
    <t>Unaprijeđenje turizma i poboljšanje turističke ponude</t>
  </si>
  <si>
    <t>Civilna zaštita i službe spašavanja</t>
  </si>
  <si>
    <t>Pomoći obiteljima-rodiljnenaknade i sl.</t>
  </si>
  <si>
    <t>Stipendije i školarine</t>
  </si>
  <si>
    <t>Akt. 104023</t>
  </si>
  <si>
    <t>Akt. 104022</t>
  </si>
  <si>
    <t>Akt. 104021</t>
  </si>
  <si>
    <t>Akt. 104020</t>
  </si>
  <si>
    <t>Akt. 104019</t>
  </si>
  <si>
    <t>Akt. 104018</t>
  </si>
  <si>
    <t>Akt. 104017</t>
  </si>
  <si>
    <t>Akt. 104016</t>
  </si>
  <si>
    <t>Akt. 104014</t>
  </si>
  <si>
    <t>Akt. 104012</t>
  </si>
  <si>
    <t>Akt. 104013</t>
  </si>
  <si>
    <t>Akt. 104015</t>
  </si>
  <si>
    <t>Glava 102</t>
  </si>
  <si>
    <t>DJEČJI VRTIĆ GRDELIN</t>
  </si>
  <si>
    <t>Program 201</t>
  </si>
  <si>
    <t>PREDŠKOLSKI ODGOJ</t>
  </si>
  <si>
    <t>Akt. 201002</t>
  </si>
  <si>
    <t>Akt. 201001</t>
  </si>
  <si>
    <t>Stručno osoblje predškolske ustanove</t>
  </si>
  <si>
    <t>Odgojno obrazovna djelatnost i briga i skrb o djeci</t>
  </si>
  <si>
    <t>Akt. 201003</t>
  </si>
  <si>
    <t>Opremanje i održavanje zgrade i okoliša</t>
  </si>
  <si>
    <t>Glava 103</t>
  </si>
  <si>
    <t>OPĆINSKA KNJIŽNICA</t>
  </si>
  <si>
    <t>Program 301</t>
  </si>
  <si>
    <t>KNJIŽNIČARSKE USLUGE</t>
  </si>
  <si>
    <t>Akt. 301001</t>
  </si>
  <si>
    <t>Obavljanje stručne knjižničarske djelatnosti</t>
  </si>
  <si>
    <t xml:space="preserve">Nabava novih knjiga </t>
  </si>
  <si>
    <t>Br.oznaka</t>
  </si>
  <si>
    <t xml:space="preserve"> Opće javne usluge</t>
  </si>
  <si>
    <t xml:space="preserve"> Izvršna i zakonodavna tijela</t>
  </si>
  <si>
    <t xml:space="preserve"> Opće usluge</t>
  </si>
  <si>
    <t xml:space="preserve"> Obrana</t>
  </si>
  <si>
    <t>Civilna obrana</t>
  </si>
  <si>
    <t xml:space="preserve"> Javni red i sigurnost</t>
  </si>
  <si>
    <t xml:space="preserve"> Usluge protupožarne zaštite</t>
  </si>
  <si>
    <t xml:space="preserve"> Ekonomski poslovi</t>
  </si>
  <si>
    <t xml:space="preserve"> Poljoprivreda,šumarstvo,ribarstvo</t>
  </si>
  <si>
    <t xml:space="preserve"> Ostale industrije i turizam</t>
  </si>
  <si>
    <t>Zaštita okoliša</t>
  </si>
  <si>
    <t xml:space="preserve"> Gospodarenje otpadom</t>
  </si>
  <si>
    <t>Usluga unaprijeđenja stanovanja i zajednice</t>
  </si>
  <si>
    <t>Razvoj zajednice</t>
  </si>
  <si>
    <t>Ulična rasvjeta</t>
  </si>
  <si>
    <t>Razvoj stanovanja i komunalnih pogodnosti</t>
  </si>
  <si>
    <t>Rash.vezani uz stanov.i kom.pogodnosti koji nisu drugdje     svrstani</t>
  </si>
  <si>
    <t xml:space="preserve"> Rekreacija,kultura i religija</t>
  </si>
  <si>
    <t xml:space="preserve"> Službe rekreacijei športa</t>
  </si>
  <si>
    <t xml:space="preserve"> Službe kulture</t>
  </si>
  <si>
    <t xml:space="preserve"> Religijske i druge službe zajednice</t>
  </si>
  <si>
    <t xml:space="preserve">  Predškolsko i osnovno obrazovanje</t>
  </si>
  <si>
    <t xml:space="preserve"> Obrazovanje koje nije razvrstano po stupnju</t>
  </si>
  <si>
    <t xml:space="preserve"> Socijalna zaštita</t>
  </si>
  <si>
    <t xml:space="preserve"> Obitelj i djeca</t>
  </si>
  <si>
    <t>Prihodi od poreza</t>
  </si>
  <si>
    <t>Prihodi od imovine</t>
  </si>
  <si>
    <t>Prihodi  od donacija</t>
  </si>
  <si>
    <t>Kazne,upravne mjere i ostali prihodi</t>
  </si>
  <si>
    <t>Prihodi od prodaje neproizvedene imovine</t>
  </si>
  <si>
    <t>Subvencije</t>
  </si>
  <si>
    <t>Pomoći unutar opće države</t>
  </si>
  <si>
    <t>Naknade građanima i kućanstvima</t>
  </si>
  <si>
    <t>Ostali rashodi</t>
  </si>
  <si>
    <t xml:space="preserve">Rashodi za zaposlene </t>
  </si>
  <si>
    <t>Opći prihodi-višak</t>
  </si>
  <si>
    <t>Prih.od nefin.imovine- višak</t>
  </si>
  <si>
    <t>Ukupan Višak korišten za pokriće rashoda</t>
  </si>
  <si>
    <t xml:space="preserve"> </t>
  </si>
  <si>
    <t>Rashodi za dodatna ulaganja na nefinancijskoj imovini</t>
  </si>
  <si>
    <t xml:space="preserve">Pomoći </t>
  </si>
  <si>
    <t>Višak prihoda od nefinancijske imovine</t>
  </si>
  <si>
    <t>Prihodi od donacija</t>
  </si>
  <si>
    <t>Službe javnog zdravstva</t>
  </si>
  <si>
    <t xml:space="preserve"> Predškolsko i osnovno obrazovanje</t>
  </si>
  <si>
    <t>Rashodi za nabavu prizv.dugotrajne imovine</t>
  </si>
  <si>
    <t>Rashiodi za zaposlene</t>
  </si>
  <si>
    <t>Rashodi posloanja</t>
  </si>
  <si>
    <t>Akt. 301003</t>
  </si>
  <si>
    <t>II  POSEBNI DIO</t>
  </si>
  <si>
    <t>Članak 2.</t>
  </si>
  <si>
    <t xml:space="preserve">                                                                                                      Predsjednik Općinskog vijeća općine Postira</t>
  </si>
  <si>
    <t xml:space="preserve">                                                                                                               Toni Glavinić v.r.</t>
  </si>
  <si>
    <t>Prihodi i primici kao i rashodi i izdaci Proračuna općine Postira utvrđeni su u Općem i Posebnom dijelu Proračuna</t>
  </si>
  <si>
    <t>i to kako slijedi:</t>
  </si>
  <si>
    <t xml:space="preserve">                                                               </t>
  </si>
  <si>
    <t xml:space="preserve">                                                                  Članak 1.</t>
  </si>
  <si>
    <t xml:space="preserve">                                                     I PROJEKCIJE ZA 2025.g. i 2026.g.</t>
  </si>
  <si>
    <t>Plan proračuna za 2024.</t>
  </si>
  <si>
    <t>Projekcija .plana za 2025.</t>
  </si>
  <si>
    <t>Projekcija plana za 2026.</t>
  </si>
  <si>
    <t>Prijedlog plana za 2024.</t>
  </si>
  <si>
    <t>Procjena za 2026.</t>
  </si>
  <si>
    <t>Plan za 2024.</t>
  </si>
  <si>
    <t>Projekcija za 2026.</t>
  </si>
  <si>
    <t>Pomoći unutaropće države</t>
  </si>
  <si>
    <t>Opći prihodii primici</t>
  </si>
  <si>
    <t>Rashodi za dodatna ulaganja na nef.imov.</t>
  </si>
  <si>
    <t>Akt. 103010</t>
  </si>
  <si>
    <t>Pogrebne usluge</t>
  </si>
  <si>
    <t>UKUPNO PRIHODI PO IZVORIMA</t>
  </si>
  <si>
    <t>Ukupno prihodi po izvorima</t>
  </si>
  <si>
    <t>Vlastiti izvori-preneseni Višak</t>
  </si>
  <si>
    <t>UKUPNO RASHODI PO IZVORIMA FINANCIRANJA</t>
  </si>
  <si>
    <t>Ukupno rashodi po izvorima financiranja</t>
  </si>
  <si>
    <t>PRIHODI - RASHODI - PO IZVORIMA ZA 2024.g.</t>
  </si>
  <si>
    <t>Prihodi po izvorima-  plan za 2024.</t>
  </si>
  <si>
    <t>Rashodi po izvorima-plan za 2024.</t>
  </si>
  <si>
    <t>UKUPNO</t>
  </si>
  <si>
    <t>PRORAČUN PO ORGANIZACIJSKOJ STRUKTURI</t>
  </si>
  <si>
    <t>Naziv glave / razdjela</t>
  </si>
  <si>
    <t>Razdjel</t>
  </si>
  <si>
    <t>Glava</t>
  </si>
  <si>
    <t>OPĆINA POSTIRA                                        001</t>
  </si>
  <si>
    <t>RASHODI PRORAČUNA PO PROGRAMIMA,AKTIVNOSTIMAI IZVORIMA FINANCIRANJA</t>
  </si>
  <si>
    <t>Rashodi za zemljišta</t>
  </si>
  <si>
    <t>Rashodi za nabavu zemljišta</t>
  </si>
  <si>
    <t>Rashodi za nabavu neprizv.imov.-zemljišta</t>
  </si>
  <si>
    <t>Raz.</t>
  </si>
  <si>
    <t>Proračun za 2023.</t>
  </si>
  <si>
    <t>Dječji vrtić Grdelin                                  00102</t>
  </si>
  <si>
    <t>Općinska knjižnica Ivan Matij  Škarić    00103</t>
  </si>
  <si>
    <t>Plan proračuna  2024.</t>
  </si>
  <si>
    <t>Jedinstveni upravni odjel Općine          00101</t>
  </si>
  <si>
    <t>Socij.pom.stanovništvu koje nije obuhvaćeno redovnim soc.programom</t>
  </si>
  <si>
    <t>Rashodi za dodatna ulaganja u nef.imovinu</t>
  </si>
  <si>
    <t>Akt. 103011</t>
  </si>
  <si>
    <t>Ekologija,eko-renta, dimnjačarske usluge, deratizacija</t>
  </si>
  <si>
    <t>Akt. 104010</t>
  </si>
  <si>
    <t>Socijalna skrb i razne pomoći stanovništvu</t>
  </si>
  <si>
    <t>Sufinancir. vjerske zajednice Župe Postira</t>
  </si>
  <si>
    <t>Proračun 2023.</t>
  </si>
  <si>
    <t>Kontrolna Tabela samo uz Proračun za 2024.- odnos prihoda i rashoda, kao i plana prijenosa dijela VP</t>
  </si>
  <si>
    <t xml:space="preserve">Razlika prihodi-rashodi </t>
  </si>
  <si>
    <t xml:space="preserve">                                             PRORAČUN  OPĆINE  POSTIRA ZA 2024.god. </t>
  </si>
  <si>
    <t>KLASA: 024-01/23-01/38</t>
  </si>
  <si>
    <t>URBROJ: 2181-40-01-23-1</t>
  </si>
  <si>
    <t>Općinsko vijeće općine Postira, na svojoj 18. sjednici održanoj dana 23.11.2023. godine, donosi:</t>
  </si>
  <si>
    <t>Na temelju Zakona o proračunu NN 144/21, kao i članka 32 Statuta općine Postira 3/13,6/13,5/20 i 5/21,</t>
  </si>
  <si>
    <t>općine Postira, a primjenjuje se od 01.01.2024.god.</t>
  </si>
  <si>
    <t xml:space="preserve">Proračun općine Postira za 2024.g. kao i projekcije za 2025.g. i 2026.g. stupaju na snagu osmi dan od objave u Službenom glasniku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</si>
</sst>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27">
    <xf numFmtId="0" fontId="0" fillId="0" borderId="0" xfId="0"/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2" borderId="1" xfId="0" applyFont="1" applyFill="1" applyBorder="1"/>
    <xf numFmtId="0" fontId="2" fillId="4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0" fillId="0" borderId="0" xfId="0" applyAlignment="1">
      <alignment horizontal="right"/>
    </xf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/>
    <xf numFmtId="0" fontId="2" fillId="0" borderId="6" xfId="0" applyFont="1" applyBorder="1"/>
    <xf numFmtId="0" fontId="2" fillId="0" borderId="6" xfId="0" applyFont="1" applyBorder="1" applyAlignment="1">
      <alignment wrapText="1"/>
    </xf>
    <xf numFmtId="0" fontId="7" fillId="0" borderId="1" xfId="0" applyFont="1" applyBorder="1" applyAlignment="1">
      <alignment wrapText="1"/>
    </xf>
    <xf numFmtId="4" fontId="1" fillId="0" borderId="1" xfId="0" applyNumberFormat="1" applyFont="1" applyBorder="1"/>
    <xf numFmtId="4" fontId="2" fillId="0" borderId="1" xfId="0" applyNumberFormat="1" applyFont="1" applyBorder="1"/>
    <xf numFmtId="4" fontId="3" fillId="0" borderId="1" xfId="0" applyNumberFormat="1" applyFont="1" applyBorder="1"/>
    <xf numFmtId="0" fontId="8" fillId="0" borderId="1" xfId="0" applyFont="1" applyBorder="1"/>
    <xf numFmtId="0" fontId="3" fillId="0" borderId="6" xfId="0" applyFont="1" applyBorder="1" applyAlignment="1">
      <alignment wrapText="1"/>
    </xf>
    <xf numFmtId="0" fontId="2" fillId="7" borderId="0" xfId="0" applyFont="1" applyFill="1" applyAlignment="1">
      <alignment horizontal="center"/>
    </xf>
    <xf numFmtId="4" fontId="2" fillId="7" borderId="0" xfId="0" applyNumberFormat="1" applyFont="1" applyFill="1"/>
    <xf numFmtId="4" fontId="0" fillId="0" borderId="0" xfId="0" applyNumberFormat="1"/>
    <xf numFmtId="0" fontId="8" fillId="0" borderId="0" xfId="0" applyFont="1"/>
    <xf numFmtId="0" fontId="8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7" borderId="0" xfId="0" applyFont="1" applyFill="1"/>
    <xf numFmtId="0" fontId="0" fillId="7" borderId="0" xfId="0" applyFill="1"/>
    <xf numFmtId="0" fontId="1" fillId="7" borderId="0" xfId="0" applyFont="1" applyFill="1"/>
    <xf numFmtId="0" fontId="2" fillId="7" borderId="0" xfId="0" applyFont="1" applyFill="1" applyAlignment="1">
      <alignment wrapText="1"/>
    </xf>
    <xf numFmtId="4" fontId="0" fillId="7" borderId="0" xfId="0" applyNumberFormat="1" applyFill="1"/>
    <xf numFmtId="0" fontId="3" fillId="7" borderId="0" xfId="0" applyFont="1" applyFill="1" applyAlignment="1">
      <alignment wrapText="1"/>
    </xf>
    <xf numFmtId="4" fontId="3" fillId="7" borderId="0" xfId="0" applyNumberFormat="1" applyFont="1" applyFill="1"/>
    <xf numFmtId="0" fontId="2" fillId="7" borderId="1" xfId="0" applyFont="1" applyFill="1" applyBorder="1"/>
    <xf numFmtId="4" fontId="2" fillId="7" borderId="1" xfId="0" applyNumberFormat="1" applyFont="1" applyFill="1" applyBorder="1"/>
    <xf numFmtId="0" fontId="3" fillId="7" borderId="1" xfId="0" applyFont="1" applyFill="1" applyBorder="1"/>
    <xf numFmtId="4" fontId="3" fillId="7" borderId="1" xfId="0" applyNumberFormat="1" applyFont="1" applyFill="1" applyBorder="1"/>
    <xf numFmtId="4" fontId="8" fillId="3" borderId="1" xfId="0" applyNumberFormat="1" applyFont="1" applyFill="1" applyBorder="1" applyAlignment="1">
      <alignment horizontal="center"/>
    </xf>
    <xf numFmtId="4" fontId="8" fillId="0" borderId="1" xfId="0" applyNumberFormat="1" applyFont="1" applyBorder="1" applyAlignment="1">
      <alignment horizontal="center"/>
    </xf>
    <xf numFmtId="4" fontId="8" fillId="7" borderId="1" xfId="0" applyNumberFormat="1" applyFont="1" applyFill="1" applyBorder="1" applyAlignment="1">
      <alignment horizontal="center"/>
    </xf>
    <xf numFmtId="4" fontId="2" fillId="0" borderId="0" xfId="0" applyNumberFormat="1" applyFont="1"/>
    <xf numFmtId="4" fontId="0" fillId="7" borderId="12" xfId="0" applyNumberFormat="1" applyFill="1" applyBorder="1"/>
    <xf numFmtId="4" fontId="5" fillId="7" borderId="0" xfId="0" applyNumberFormat="1" applyFont="1" applyFill="1" applyAlignment="1">
      <alignment horizontal="right" vertical="top" wrapText="1"/>
    </xf>
    <xf numFmtId="0" fontId="1" fillId="0" borderId="6" xfId="0" applyFont="1" applyBorder="1"/>
    <xf numFmtId="4" fontId="0" fillId="0" borderId="1" xfId="0" applyNumberFormat="1" applyBorder="1"/>
    <xf numFmtId="0" fontId="3" fillId="7" borderId="1" xfId="0" applyFont="1" applyFill="1" applyBorder="1" applyAlignment="1">
      <alignment horizontal="left"/>
    </xf>
    <xf numFmtId="0" fontId="3" fillId="7" borderId="1" xfId="0" applyFont="1" applyFill="1" applyBorder="1" applyAlignment="1">
      <alignment horizontal="center"/>
    </xf>
    <xf numFmtId="4" fontId="0" fillId="7" borderId="1" xfId="0" applyNumberFormat="1" applyFill="1" applyBorder="1"/>
    <xf numFmtId="0" fontId="0" fillId="7" borderId="1" xfId="0" applyFill="1" applyBorder="1"/>
    <xf numFmtId="0" fontId="7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vertical="top" wrapText="1"/>
    </xf>
    <xf numFmtId="4" fontId="8" fillId="4" borderId="1" xfId="0" applyNumberFormat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4" fontId="7" fillId="0" borderId="8" xfId="0" applyNumberFormat="1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top" wrapText="1"/>
    </xf>
    <xf numFmtId="0" fontId="7" fillId="7" borderId="1" xfId="0" applyFont="1" applyFill="1" applyBorder="1" applyAlignment="1">
      <alignment horizontal="left" vertical="center" wrapText="1"/>
    </xf>
    <xf numFmtId="4" fontId="7" fillId="7" borderId="1" xfId="0" applyNumberFormat="1" applyFont="1" applyFill="1" applyBorder="1" applyAlignment="1">
      <alignment horizontal="right" vertical="center" wrapText="1"/>
    </xf>
    <xf numFmtId="0" fontId="7" fillId="7" borderId="1" xfId="0" applyFont="1" applyFill="1" applyBorder="1" applyAlignment="1">
      <alignment horizontal="left" vertical="top" wrapText="1"/>
    </xf>
    <xf numFmtId="4" fontId="7" fillId="7" borderId="1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center" vertical="center" wrapText="1"/>
    </xf>
    <xf numFmtId="4" fontId="6" fillId="7" borderId="1" xfId="0" applyNumberFormat="1" applyFont="1" applyFill="1" applyBorder="1" applyAlignment="1">
      <alignment horizontal="right" vertical="center" wrapText="1"/>
    </xf>
    <xf numFmtId="0" fontId="8" fillId="3" borderId="1" xfId="0" applyFont="1" applyFill="1" applyBorder="1" applyAlignment="1">
      <alignment wrapText="1"/>
    </xf>
    <xf numFmtId="0" fontId="8" fillId="3" borderId="1" xfId="0" applyFont="1" applyFill="1" applyBorder="1" applyAlignment="1">
      <alignment horizontal="center"/>
    </xf>
    <xf numFmtId="4" fontId="1" fillId="4" borderId="1" xfId="0" applyNumberFormat="1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4" fontId="9" fillId="5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top" wrapText="1"/>
    </xf>
    <xf numFmtId="4" fontId="8" fillId="2" borderId="1" xfId="0" applyNumberFormat="1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4" fontId="8" fillId="7" borderId="1" xfId="0" applyNumberFormat="1" applyFont="1" applyFill="1" applyBorder="1" applyAlignment="1">
      <alignment horizontal="center" vertical="center" wrapText="1"/>
    </xf>
    <xf numFmtId="4" fontId="8" fillId="3" borderId="1" xfId="0" applyNumberFormat="1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left" vertical="center" wrapText="1"/>
    </xf>
    <xf numFmtId="0" fontId="8" fillId="7" borderId="1" xfId="0" applyFont="1" applyFill="1" applyBorder="1" applyAlignment="1">
      <alignment horizontal="center" wrapText="1"/>
    </xf>
    <xf numFmtId="0" fontId="8" fillId="7" borderId="1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8" fillId="7" borderId="1" xfId="0" applyFont="1" applyFill="1" applyBorder="1" applyAlignment="1">
      <alignment wrapText="1"/>
    </xf>
    <xf numFmtId="0" fontId="8" fillId="7" borderId="1" xfId="0" applyFont="1" applyFill="1" applyBorder="1"/>
    <xf numFmtId="0" fontId="3" fillId="7" borderId="1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left" vertical="top" wrapText="1"/>
    </xf>
    <xf numFmtId="4" fontId="2" fillId="7" borderId="1" xfId="0" applyNumberFormat="1" applyFont="1" applyFill="1" applyBorder="1" applyAlignment="1">
      <alignment horizontal="right" vertical="center" wrapText="1"/>
    </xf>
    <xf numFmtId="4" fontId="7" fillId="7" borderId="0" xfId="0" applyNumberFormat="1" applyFont="1" applyFill="1" applyAlignment="1">
      <alignment horizontal="right" vertical="center" wrapText="1"/>
    </xf>
    <xf numFmtId="0" fontId="7" fillId="7" borderId="1" xfId="0" applyFont="1" applyFill="1" applyBorder="1" applyAlignment="1">
      <alignment horizontal="center" vertical="top" wrapText="1"/>
    </xf>
    <xf numFmtId="0" fontId="3" fillId="7" borderId="1" xfId="0" applyFont="1" applyFill="1" applyBorder="1" applyAlignment="1">
      <alignment horizontal="center" vertical="top" wrapText="1"/>
    </xf>
    <xf numFmtId="4" fontId="3" fillId="7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/>
    <xf numFmtId="0" fontId="3" fillId="2" borderId="1" xfId="0" applyFont="1" applyFill="1" applyBorder="1"/>
    <xf numFmtId="4" fontId="3" fillId="2" borderId="1" xfId="0" applyNumberFormat="1" applyFont="1" applyFill="1" applyBorder="1"/>
    <xf numFmtId="0" fontId="3" fillId="2" borderId="1" xfId="0" applyFont="1" applyFill="1" applyBorder="1" applyAlignment="1">
      <alignment wrapText="1"/>
    </xf>
    <xf numFmtId="0" fontId="2" fillId="7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right" vertical="center" wrapText="1"/>
    </xf>
    <xf numFmtId="0" fontId="2" fillId="7" borderId="1" xfId="0" applyFont="1" applyFill="1" applyBorder="1" applyAlignment="1">
      <alignment vertical="top" wrapText="1"/>
    </xf>
    <xf numFmtId="0" fontId="2" fillId="7" borderId="1" xfId="0" applyFont="1" applyFill="1" applyBorder="1" applyAlignment="1">
      <alignment wrapText="1"/>
    </xf>
    <xf numFmtId="0" fontId="6" fillId="7" borderId="1" xfId="0" applyFont="1" applyFill="1" applyBorder="1" applyAlignment="1">
      <alignment horizontal="right" vertical="top" wrapText="1"/>
    </xf>
    <xf numFmtId="0" fontId="6" fillId="7" borderId="1" xfId="0" applyFont="1" applyFill="1" applyBorder="1" applyAlignment="1">
      <alignment horizontal="left" vertical="top" wrapText="1"/>
    </xf>
    <xf numFmtId="4" fontId="6" fillId="7" borderId="1" xfId="0" applyNumberFormat="1" applyFont="1" applyFill="1" applyBorder="1" applyAlignment="1">
      <alignment horizontal="right" vertical="top" wrapText="1"/>
    </xf>
    <xf numFmtId="0" fontId="6" fillId="7" borderId="1" xfId="0" applyFont="1" applyFill="1" applyBorder="1" applyAlignment="1">
      <alignment vertical="top" wrapText="1"/>
    </xf>
    <xf numFmtId="0" fontId="6" fillId="7" borderId="1" xfId="0" applyFont="1" applyFill="1" applyBorder="1" applyAlignment="1">
      <alignment horizontal="right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right"/>
    </xf>
    <xf numFmtId="0" fontId="2" fillId="7" borderId="1" xfId="0" applyFont="1" applyFill="1" applyBorder="1" applyAlignment="1">
      <alignment horizontal="right" vertical="top" wrapText="1"/>
    </xf>
    <xf numFmtId="0" fontId="2" fillId="7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10" fillId="0" borderId="0" xfId="0" applyFont="1"/>
    <xf numFmtId="4" fontId="10" fillId="0" borderId="0" xfId="0" applyNumberFormat="1" applyFont="1"/>
    <xf numFmtId="4" fontId="2" fillId="7" borderId="1" xfId="0" applyNumberFormat="1" applyFont="1" applyFill="1" applyBorder="1" applyAlignment="1">
      <alignment horizontal="right"/>
    </xf>
    <xf numFmtId="4" fontId="3" fillId="7" borderId="1" xfId="0" applyNumberFormat="1" applyFont="1" applyFill="1" applyBorder="1" applyAlignment="1">
      <alignment horizontal="right"/>
    </xf>
    <xf numFmtId="4" fontId="8" fillId="7" borderId="1" xfId="0" applyNumberFormat="1" applyFont="1" applyFill="1" applyBorder="1" applyAlignment="1">
      <alignment horizontal="right" vertical="center" wrapText="1"/>
    </xf>
    <xf numFmtId="4" fontId="1" fillId="4" borderId="1" xfId="0" applyNumberFormat="1" applyFont="1" applyFill="1" applyBorder="1" applyAlignment="1">
      <alignment horizontal="center" vertical="center"/>
    </xf>
    <xf numFmtId="4" fontId="8" fillId="4" borderId="1" xfId="0" applyNumberFormat="1" applyFont="1" applyFill="1" applyBorder="1" applyAlignment="1">
      <alignment horizontal="center"/>
    </xf>
    <xf numFmtId="4" fontId="8" fillId="7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8" fillId="3" borderId="1" xfId="0" applyNumberFormat="1" applyFont="1" applyFill="1" applyBorder="1" applyAlignment="1">
      <alignment horizontal="center" vertical="center"/>
    </xf>
    <xf numFmtId="4" fontId="8" fillId="0" borderId="0" xfId="0" applyNumberFormat="1" applyFont="1"/>
    <xf numFmtId="0" fontId="1" fillId="0" borderId="1" xfId="0" applyFont="1" applyBorder="1"/>
    <xf numFmtId="0" fontId="3" fillId="0" borderId="0" xfId="0" applyFont="1" applyAlignment="1">
      <alignment horizontal="center"/>
    </xf>
    <xf numFmtId="4" fontId="7" fillId="0" borderId="1" xfId="0" applyNumberFormat="1" applyFont="1" applyBorder="1" applyAlignment="1">
      <alignment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1" fillId="7" borderId="1" xfId="0" applyFont="1" applyFill="1" applyBorder="1"/>
    <xf numFmtId="0" fontId="1" fillId="2" borderId="1" xfId="0" applyFont="1" applyFill="1" applyBorder="1"/>
    <xf numFmtId="0" fontId="6" fillId="7" borderId="1" xfId="0" applyFont="1" applyFill="1" applyBorder="1"/>
    <xf numFmtId="4" fontId="1" fillId="7" borderId="1" xfId="0" applyNumberFormat="1" applyFont="1" applyFill="1" applyBorder="1"/>
    <xf numFmtId="40" fontId="2" fillId="7" borderId="1" xfId="0" applyNumberFormat="1" applyFont="1" applyFill="1" applyBorder="1"/>
    <xf numFmtId="40" fontId="8" fillId="7" borderId="1" xfId="0" applyNumberFormat="1" applyFont="1" applyFill="1" applyBorder="1" applyAlignment="1">
      <alignment horizontal="right"/>
    </xf>
    <xf numFmtId="40" fontId="3" fillId="2" borderId="1" xfId="0" applyNumberFormat="1" applyFont="1" applyFill="1" applyBorder="1"/>
    <xf numFmtId="40" fontId="1" fillId="3" borderId="1" xfId="0" applyNumberFormat="1" applyFont="1" applyFill="1" applyBorder="1"/>
    <xf numFmtId="4" fontId="8" fillId="7" borderId="1" xfId="0" applyNumberFormat="1" applyFont="1" applyFill="1" applyBorder="1"/>
    <xf numFmtId="4" fontId="2" fillId="2" borderId="1" xfId="0" applyNumberFormat="1" applyFont="1" applyFill="1" applyBorder="1"/>
    <xf numFmtId="4" fontId="2" fillId="2" borderId="3" xfId="0" applyNumberFormat="1" applyFont="1" applyFill="1" applyBorder="1"/>
    <xf numFmtId="4" fontId="2" fillId="4" borderId="1" xfId="0" applyNumberFormat="1" applyFont="1" applyFill="1" applyBorder="1"/>
    <xf numFmtId="164" fontId="1" fillId="7" borderId="1" xfId="0" applyNumberFormat="1" applyFont="1" applyFill="1" applyBorder="1" applyAlignment="1">
      <alignment horizontal="right"/>
    </xf>
    <xf numFmtId="164" fontId="1" fillId="7" borderId="1" xfId="0" applyNumberFormat="1" applyFont="1" applyFill="1" applyBorder="1"/>
    <xf numFmtId="4" fontId="6" fillId="7" borderId="1" xfId="0" applyNumberFormat="1" applyFont="1" applyFill="1" applyBorder="1"/>
    <xf numFmtId="4" fontId="1" fillId="3" borderId="1" xfId="0" applyNumberFormat="1" applyFont="1" applyFill="1" applyBorder="1"/>
    <xf numFmtId="0" fontId="3" fillId="0" borderId="1" xfId="0" applyFont="1" applyBorder="1" applyAlignment="1">
      <alignment wrapText="1"/>
    </xf>
    <xf numFmtId="4" fontId="2" fillId="0" borderId="1" xfId="0" applyNumberFormat="1" applyFont="1" applyBorder="1" applyAlignment="1">
      <alignment wrapText="1"/>
    </xf>
    <xf numFmtId="4" fontId="2" fillId="0" borderId="1" xfId="0" applyNumberFormat="1" applyFont="1" applyBorder="1" applyAlignment="1">
      <alignment horizontal="center"/>
    </xf>
    <xf numFmtId="4" fontId="2" fillId="4" borderId="1" xfId="0" applyNumberFormat="1" applyFont="1" applyFill="1" applyBorder="1" applyAlignment="1">
      <alignment wrapText="1"/>
    </xf>
    <xf numFmtId="4" fontId="2" fillId="2" borderId="1" xfId="0" applyNumberFormat="1" applyFont="1" applyFill="1" applyBorder="1" applyAlignment="1">
      <alignment wrapText="1"/>
    </xf>
    <xf numFmtId="4" fontId="2" fillId="2" borderId="13" xfId="0" applyNumberFormat="1" applyFont="1" applyFill="1" applyBorder="1" applyAlignment="1">
      <alignment wrapText="1"/>
    </xf>
    <xf numFmtId="4" fontId="3" fillId="2" borderId="1" xfId="0" applyNumberFormat="1" applyFont="1" applyFill="1" applyBorder="1" applyAlignment="1">
      <alignment wrapText="1"/>
    </xf>
    <xf numFmtId="4" fontId="8" fillId="0" borderId="6" xfId="0" applyNumberFormat="1" applyFont="1" applyBorder="1" applyAlignment="1">
      <alignment horizontal="center"/>
    </xf>
    <xf numFmtId="4" fontId="8" fillId="0" borderId="1" xfId="0" applyNumberFormat="1" applyFont="1" applyBorder="1"/>
    <xf numFmtId="4" fontId="8" fillId="7" borderId="6" xfId="0" applyNumberFormat="1" applyFont="1" applyFill="1" applyBorder="1" applyAlignment="1">
      <alignment horizontal="center"/>
    </xf>
    <xf numFmtId="4" fontId="1" fillId="0" borderId="6" xfId="0" applyNumberFormat="1" applyFont="1" applyBorder="1"/>
    <xf numFmtId="4" fontId="3" fillId="0" borderId="6" xfId="0" applyNumberFormat="1" applyFont="1" applyBorder="1"/>
    <xf numFmtId="4" fontId="2" fillId="0" borderId="6" xfId="0" applyNumberFormat="1" applyFont="1" applyBorder="1"/>
    <xf numFmtId="4" fontId="2" fillId="0" borderId="6" xfId="0" applyNumberFormat="1" applyFont="1" applyBorder="1" applyAlignment="1">
      <alignment wrapText="1"/>
    </xf>
    <xf numFmtId="4" fontId="3" fillId="0" borderId="6" xfId="0" applyNumberFormat="1" applyFont="1" applyBorder="1" applyAlignment="1">
      <alignment wrapText="1"/>
    </xf>
    <xf numFmtId="0" fontId="2" fillId="7" borderId="4" xfId="0" applyFont="1" applyFill="1" applyBorder="1"/>
    <xf numFmtId="4" fontId="2" fillId="7" borderId="6" xfId="0" applyNumberFormat="1" applyFont="1" applyFill="1" applyBorder="1"/>
    <xf numFmtId="0" fontId="8" fillId="7" borderId="1" xfId="0" applyFont="1" applyFill="1" applyBorder="1" applyAlignment="1">
      <alignment vertical="top" wrapText="1"/>
    </xf>
    <xf numFmtId="0" fontId="3" fillId="7" borderId="1" xfId="0" applyFont="1" applyFill="1" applyBorder="1" applyAlignment="1">
      <alignment horizontal="left" wrapText="1"/>
    </xf>
    <xf numFmtId="4" fontId="2" fillId="7" borderId="1" xfId="0" applyNumberFormat="1" applyFont="1" applyFill="1" applyBorder="1" applyAlignment="1">
      <alignment horizontal="right" vertical="top" wrapText="1"/>
    </xf>
    <xf numFmtId="4" fontId="3" fillId="7" borderId="1" xfId="0" applyNumberFormat="1" applyFont="1" applyFill="1" applyBorder="1" applyAlignment="1">
      <alignment horizontal="right" vertical="top" wrapText="1"/>
    </xf>
    <xf numFmtId="4" fontId="2" fillId="7" borderId="1" xfId="0" applyNumberFormat="1" applyFont="1" applyFill="1" applyBorder="1" applyAlignment="1">
      <alignment vertical="top" wrapText="1"/>
    </xf>
    <xf numFmtId="4" fontId="3" fillId="7" borderId="1" xfId="0" applyNumberFormat="1" applyFont="1" applyFill="1" applyBorder="1" applyAlignment="1">
      <alignment vertical="top" wrapText="1"/>
    </xf>
    <xf numFmtId="4" fontId="8" fillId="6" borderId="1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4" fontId="3" fillId="7" borderId="1" xfId="0" applyNumberFormat="1" applyFont="1" applyFill="1" applyBorder="1" applyAlignment="1">
      <alignment horizontal="right" wrapText="1"/>
    </xf>
    <xf numFmtId="4" fontId="2" fillId="7" borderId="1" xfId="0" applyNumberFormat="1" applyFont="1" applyFill="1" applyBorder="1" applyAlignment="1">
      <alignment horizontal="right" wrapText="1"/>
    </xf>
    <xf numFmtId="4" fontId="0" fillId="7" borderId="1" xfId="0" applyNumberFormat="1" applyFill="1" applyBorder="1" applyAlignment="1">
      <alignment horizontal="right"/>
    </xf>
    <xf numFmtId="4" fontId="8" fillId="4" borderId="1" xfId="0" applyNumberFormat="1" applyFont="1" applyFill="1" applyBorder="1" applyAlignment="1">
      <alignment vertical="center" wrapText="1"/>
    </xf>
    <xf numFmtId="4" fontId="9" fillId="5" borderId="1" xfId="0" applyNumberFormat="1" applyFont="1" applyFill="1" applyBorder="1" applyAlignment="1">
      <alignment vertical="center" wrapText="1"/>
    </xf>
    <xf numFmtId="0" fontId="9" fillId="5" borderId="1" xfId="0" applyFont="1" applyFill="1" applyBorder="1" applyAlignment="1">
      <alignment vertical="center" wrapText="1"/>
    </xf>
    <xf numFmtId="4" fontId="1" fillId="7" borderId="1" xfId="0" applyNumberFormat="1" applyFont="1" applyFill="1" applyBorder="1" applyAlignment="1">
      <alignment horizontal="center" vertical="center"/>
    </xf>
    <xf numFmtId="4" fontId="1" fillId="7" borderId="1" xfId="0" applyNumberFormat="1" applyFont="1" applyFill="1" applyBorder="1" applyAlignment="1">
      <alignment horizontal="center" vertical="center" wrapText="1"/>
    </xf>
    <xf numFmtId="4" fontId="3" fillId="7" borderId="1" xfId="0" applyNumberFormat="1" applyFont="1" applyFill="1" applyBorder="1" applyAlignment="1">
      <alignment horizontal="right" vertical="center"/>
    </xf>
    <xf numFmtId="4" fontId="2" fillId="7" borderId="1" xfId="0" applyNumberFormat="1" applyFont="1" applyFill="1" applyBorder="1" applyAlignment="1">
      <alignment horizontal="right" vertical="center"/>
    </xf>
    <xf numFmtId="4" fontId="9" fillId="5" borderId="4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40" fontId="2" fillId="7" borderId="0" xfId="0" applyNumberFormat="1" applyFont="1" applyFill="1"/>
    <xf numFmtId="40" fontId="3" fillId="7" borderId="0" xfId="0" applyNumberFormat="1" applyFont="1" applyFill="1"/>
    <xf numFmtId="40" fontId="8" fillId="7" borderId="0" xfId="0" applyNumberFormat="1" applyFont="1" applyFill="1" applyAlignment="1">
      <alignment horizontal="right"/>
    </xf>
    <xf numFmtId="4" fontId="8" fillId="7" borderId="0" xfId="0" applyNumberFormat="1" applyFont="1" applyFill="1"/>
    <xf numFmtId="164" fontId="1" fillId="7" borderId="0" xfId="0" applyNumberFormat="1" applyFont="1" applyFill="1"/>
    <xf numFmtId="4" fontId="1" fillId="7" borderId="0" xfId="0" applyNumberFormat="1" applyFont="1" applyFill="1"/>
    <xf numFmtId="0" fontId="3" fillId="0" borderId="0" xfId="0" applyFont="1"/>
    <xf numFmtId="0" fontId="3" fillId="7" borderId="0" xfId="0" applyFont="1" applyFill="1"/>
    <xf numFmtId="40" fontId="1" fillId="7" borderId="0" xfId="0" applyNumberFormat="1" applyFont="1" applyFill="1"/>
    <xf numFmtId="4" fontId="1" fillId="0" borderId="1" xfId="0" applyNumberFormat="1" applyFont="1" applyBorder="1" applyAlignment="1">
      <alignment horizontal="right"/>
    </xf>
    <xf numFmtId="4" fontId="8" fillId="0" borderId="1" xfId="0" applyNumberFormat="1" applyFont="1" applyBorder="1" applyAlignment="1">
      <alignment horizontal="right"/>
    </xf>
    <xf numFmtId="0" fontId="7" fillId="0" borderId="0" xfId="0" applyFont="1" applyAlignment="1">
      <alignment horizontal="center" vertical="center"/>
    </xf>
    <xf numFmtId="4" fontId="1" fillId="0" borderId="0" xfId="0" applyNumberFormat="1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7" borderId="4" xfId="0" applyFont="1" applyFill="1" applyBorder="1" applyAlignment="1">
      <alignment horizontal="center"/>
    </xf>
    <xf numFmtId="0" fontId="8" fillId="7" borderId="5" xfId="0" applyFont="1" applyFill="1" applyBorder="1" applyAlignment="1">
      <alignment horizontal="center"/>
    </xf>
    <xf numFmtId="0" fontId="8" fillId="7" borderId="6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8" fillId="7" borderId="10" xfId="0" applyNumberFormat="1" applyFont="1" applyFill="1" applyBorder="1" applyAlignment="1">
      <alignment horizontal="center" vertical="center" wrapText="1"/>
    </xf>
    <xf numFmtId="4" fontId="8" fillId="7" borderId="11" xfId="0" applyNumberFormat="1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8"/>
  <sheetViews>
    <sheetView workbookViewId="0">
      <selection activeCell="A7" sqref="A7"/>
    </sheetView>
  </sheetViews>
  <sheetFormatPr defaultRowHeight="15" x14ac:dyDescent="0.25"/>
  <cols>
    <col min="1" max="1" width="30.7109375" customWidth="1"/>
    <col min="2" max="5" width="20.7109375" customWidth="1"/>
    <col min="6" max="6" width="7.140625" customWidth="1"/>
    <col min="8" max="8" width="6.85546875" customWidth="1"/>
    <col min="9" max="9" width="10.7109375" customWidth="1"/>
    <col min="10" max="10" width="10.5703125" customWidth="1"/>
  </cols>
  <sheetData>
    <row r="1" spans="1:4" x14ac:dyDescent="0.25">
      <c r="A1" t="s">
        <v>239</v>
      </c>
    </row>
    <row r="2" spans="1:4" x14ac:dyDescent="0.25">
      <c r="A2" t="s">
        <v>238</v>
      </c>
    </row>
    <row r="5" spans="1:4" ht="15.75" x14ac:dyDescent="0.25">
      <c r="A5" s="29" t="s">
        <v>235</v>
      </c>
      <c r="B5" s="29"/>
      <c r="C5" s="29"/>
      <c r="D5" s="29"/>
    </row>
    <row r="6" spans="1:4" ht="15.75" x14ac:dyDescent="0.25">
      <c r="A6" s="29" t="s">
        <v>188</v>
      </c>
      <c r="B6" s="29"/>
      <c r="C6" s="29"/>
      <c r="D6" s="29"/>
    </row>
    <row r="7" spans="1:4" ht="15.75" x14ac:dyDescent="0.25">
      <c r="A7" s="29"/>
      <c r="B7" s="29"/>
      <c r="C7" s="29"/>
      <c r="D7" s="29"/>
    </row>
    <row r="8" spans="1:4" ht="15.75" x14ac:dyDescent="0.25">
      <c r="A8" s="29" t="s">
        <v>187</v>
      </c>
      <c r="B8" s="29"/>
      <c r="C8" s="29"/>
      <c r="D8" s="29"/>
    </row>
    <row r="9" spans="1:4" ht="15.75" x14ac:dyDescent="0.25">
      <c r="A9" s="29"/>
      <c r="B9" s="29"/>
      <c r="C9" s="29"/>
      <c r="D9" s="29"/>
    </row>
    <row r="10" spans="1:4" ht="15.75" x14ac:dyDescent="0.25">
      <c r="A10" s="118" t="s">
        <v>184</v>
      </c>
      <c r="B10" s="118"/>
      <c r="C10" s="118"/>
      <c r="D10" s="118"/>
    </row>
    <row r="11" spans="1:4" ht="15.75" x14ac:dyDescent="0.25">
      <c r="A11" s="118" t="s">
        <v>185</v>
      </c>
      <c r="B11" s="118"/>
      <c r="C11" s="118"/>
      <c r="D11" s="118"/>
    </row>
    <row r="12" spans="1:4" ht="15.75" x14ac:dyDescent="0.25">
      <c r="A12" s="29"/>
      <c r="B12" s="29"/>
      <c r="C12" s="29"/>
      <c r="D12" s="29"/>
    </row>
    <row r="13" spans="1:4" ht="15.75" x14ac:dyDescent="0.25">
      <c r="A13" s="29" t="s">
        <v>186</v>
      </c>
      <c r="B13" s="29"/>
      <c r="C13" s="29"/>
      <c r="D13" s="29"/>
    </row>
    <row r="14" spans="1:4" x14ac:dyDescent="0.25">
      <c r="C14" s="9"/>
    </row>
    <row r="15" spans="1:4" x14ac:dyDescent="0.25">
      <c r="C15" s="117" t="s">
        <v>17</v>
      </c>
    </row>
    <row r="16" spans="1:4" x14ac:dyDescent="0.25">
      <c r="C16" s="32"/>
    </row>
    <row r="17" spans="1:5" x14ac:dyDescent="0.25">
      <c r="C17" s="32"/>
    </row>
    <row r="18" spans="1:5" x14ac:dyDescent="0.25">
      <c r="A18" t="s">
        <v>0</v>
      </c>
    </row>
    <row r="19" spans="1:5" x14ac:dyDescent="0.25">
      <c r="A19" s="2"/>
      <c r="B19" s="3" t="s">
        <v>220</v>
      </c>
      <c r="C19" s="3" t="s">
        <v>189</v>
      </c>
      <c r="D19" s="3" t="s">
        <v>190</v>
      </c>
      <c r="E19" s="3" t="s">
        <v>191</v>
      </c>
    </row>
    <row r="20" spans="1:5" x14ac:dyDescent="0.25">
      <c r="A20" s="5" t="s">
        <v>2</v>
      </c>
      <c r="B20" s="102">
        <f>SUM(B21:B22)</f>
        <v>1542992.08</v>
      </c>
      <c r="C20" s="102">
        <f>SUM(C21:C22)</f>
        <v>1949288</v>
      </c>
      <c r="D20" s="102">
        <f>D21+D22</f>
        <v>2046752.4</v>
      </c>
      <c r="E20" s="102">
        <f>E21+E22</f>
        <v>2144216.7999999998</v>
      </c>
    </row>
    <row r="21" spans="1:5" x14ac:dyDescent="0.25">
      <c r="A21" s="2" t="s">
        <v>8</v>
      </c>
      <c r="B21" s="22">
        <v>1488881.98</v>
      </c>
      <c r="C21" s="42">
        <v>1923628</v>
      </c>
      <c r="D21" s="42">
        <f>(C21*5%)+C21</f>
        <v>2019809.4</v>
      </c>
      <c r="E21" s="42">
        <f>(C21*10%)+C21</f>
        <v>2115990.7999999998</v>
      </c>
    </row>
    <row r="22" spans="1:5" x14ac:dyDescent="0.25">
      <c r="A22" s="2" t="s">
        <v>7</v>
      </c>
      <c r="B22" s="22">
        <v>54110.1</v>
      </c>
      <c r="C22" s="42">
        <v>25660</v>
      </c>
      <c r="D22" s="42">
        <f>(C22*5%)+C22</f>
        <v>26943</v>
      </c>
      <c r="E22" s="42">
        <f>(C22*10%)+C22</f>
        <v>28226</v>
      </c>
    </row>
    <row r="23" spans="1:5" x14ac:dyDescent="0.25">
      <c r="A23" s="5" t="s">
        <v>4</v>
      </c>
      <c r="B23" s="102">
        <f>SUM(B24:B25)</f>
        <v>1674622.38</v>
      </c>
      <c r="C23" s="102">
        <f>SUM(C24:C25)</f>
        <v>1968250</v>
      </c>
      <c r="D23" s="102">
        <f>SUM(D24:D25)</f>
        <v>2066662.5</v>
      </c>
      <c r="E23" s="102">
        <f>SUM(E24:E25)</f>
        <v>2165075</v>
      </c>
    </row>
    <row r="24" spans="1:5" x14ac:dyDescent="0.25">
      <c r="A24" s="2" t="s">
        <v>5</v>
      </c>
      <c r="B24" s="22">
        <v>1100596.1399999999</v>
      </c>
      <c r="C24" s="42">
        <v>1251850</v>
      </c>
      <c r="D24" s="42">
        <v>1314442.5</v>
      </c>
      <c r="E24" s="42">
        <v>1377035</v>
      </c>
    </row>
    <row r="25" spans="1:5" x14ac:dyDescent="0.25">
      <c r="A25" s="2" t="s">
        <v>6</v>
      </c>
      <c r="B25" s="22">
        <v>574026.23999999999</v>
      </c>
      <c r="C25" s="42">
        <v>716400</v>
      </c>
      <c r="D25" s="42">
        <v>752220</v>
      </c>
      <c r="E25" s="42">
        <v>788040</v>
      </c>
    </row>
    <row r="26" spans="1:5" x14ac:dyDescent="0.25">
      <c r="A26" s="5" t="s">
        <v>9</v>
      </c>
      <c r="B26" s="102">
        <f>B20+-B23</f>
        <v>-131630.29999999981</v>
      </c>
      <c r="C26" s="102">
        <f>C20-C23</f>
        <v>-18962</v>
      </c>
      <c r="D26" s="102">
        <f>(C26*5%)+C26</f>
        <v>-19910.099999999999</v>
      </c>
      <c r="E26" s="102">
        <f>(C26*10%)+C26</f>
        <v>-20858.2</v>
      </c>
    </row>
    <row r="27" spans="1:5" x14ac:dyDescent="0.25">
      <c r="A27" s="34"/>
      <c r="B27" s="34"/>
      <c r="C27" s="27"/>
      <c r="D27" s="27"/>
      <c r="E27" s="27"/>
    </row>
    <row r="28" spans="1:5" s="35" customFormat="1" x14ac:dyDescent="0.25">
      <c r="A28" s="34"/>
      <c r="B28" s="34"/>
      <c r="C28" s="27"/>
      <c r="D28" s="27"/>
      <c r="E28" s="27"/>
    </row>
    <row r="29" spans="1:5" x14ac:dyDescent="0.25">
      <c r="A29" t="s">
        <v>10</v>
      </c>
    </row>
    <row r="30" spans="1:5" x14ac:dyDescent="0.25">
      <c r="A30" s="2"/>
      <c r="B30" s="3" t="s">
        <v>220</v>
      </c>
      <c r="C30" s="3" t="s">
        <v>189</v>
      </c>
      <c r="D30" s="3" t="s">
        <v>190</v>
      </c>
      <c r="E30" s="3" t="s">
        <v>191</v>
      </c>
    </row>
    <row r="31" spans="1:5" ht="26.25" x14ac:dyDescent="0.25">
      <c r="A31" s="4" t="s">
        <v>11</v>
      </c>
      <c r="B31" s="154">
        <v>0</v>
      </c>
      <c r="C31" s="22">
        <v>0</v>
      </c>
      <c r="D31" s="22">
        <v>0</v>
      </c>
      <c r="E31" s="22">
        <v>0</v>
      </c>
    </row>
    <row r="32" spans="1:5" ht="26.25" x14ac:dyDescent="0.25">
      <c r="A32" s="4" t="s">
        <v>12</v>
      </c>
      <c r="B32" s="154">
        <v>0</v>
      </c>
      <c r="C32" s="22">
        <v>0</v>
      </c>
      <c r="D32" s="22">
        <v>0</v>
      </c>
      <c r="E32" s="22">
        <v>0</v>
      </c>
    </row>
    <row r="33" spans="1:10" x14ac:dyDescent="0.25">
      <c r="A33" s="5" t="s">
        <v>13</v>
      </c>
      <c r="B33" s="146">
        <v>0</v>
      </c>
      <c r="C33" s="102">
        <v>0</v>
      </c>
      <c r="D33" s="102">
        <v>0</v>
      </c>
      <c r="E33" s="102">
        <v>0</v>
      </c>
    </row>
    <row r="34" spans="1:10" x14ac:dyDescent="0.25">
      <c r="A34" s="34"/>
      <c r="B34" s="27"/>
      <c r="C34" s="27"/>
      <c r="D34" s="27"/>
      <c r="E34" s="27"/>
    </row>
    <row r="35" spans="1:10" x14ac:dyDescent="0.25">
      <c r="A35" s="34"/>
      <c r="B35" s="27"/>
      <c r="C35" s="27"/>
      <c r="D35" s="27"/>
      <c r="E35" s="27"/>
    </row>
    <row r="36" spans="1:10" x14ac:dyDescent="0.25">
      <c r="A36" t="s">
        <v>19</v>
      </c>
      <c r="B36" s="28"/>
    </row>
    <row r="37" spans="1:10" x14ac:dyDescent="0.25">
      <c r="A37" t="s">
        <v>18</v>
      </c>
      <c r="B37" s="28"/>
    </row>
    <row r="38" spans="1:10" x14ac:dyDescent="0.25">
      <c r="A38" s="2"/>
      <c r="B38" s="155" t="s">
        <v>220</v>
      </c>
      <c r="C38" s="3" t="s">
        <v>189</v>
      </c>
      <c r="D38" s="3" t="s">
        <v>190</v>
      </c>
      <c r="E38" s="3" t="s">
        <v>191</v>
      </c>
    </row>
    <row r="39" spans="1:10" ht="26.25" x14ac:dyDescent="0.25">
      <c r="A39" s="6" t="s">
        <v>14</v>
      </c>
      <c r="B39" s="156">
        <v>163741.6</v>
      </c>
      <c r="C39" s="148">
        <v>59730.3</v>
      </c>
      <c r="D39" s="148"/>
      <c r="E39" s="148"/>
      <c r="F39" s="35"/>
      <c r="G39" s="27"/>
      <c r="H39" s="35"/>
      <c r="I39" s="27"/>
      <c r="J39" s="27"/>
    </row>
    <row r="40" spans="1:10" ht="30" customHeight="1" x14ac:dyDescent="0.25">
      <c r="A40" s="7" t="s">
        <v>15</v>
      </c>
      <c r="B40" s="157">
        <v>131630.29999999999</v>
      </c>
      <c r="C40" s="146">
        <v>18962</v>
      </c>
      <c r="D40" s="146">
        <v>19910.099999999999</v>
      </c>
      <c r="E40" s="146">
        <v>20858.2</v>
      </c>
      <c r="F40" s="35"/>
      <c r="G40" s="27"/>
      <c r="H40" s="35"/>
      <c r="I40" s="27"/>
      <c r="J40" s="48"/>
    </row>
    <row r="41" spans="1:10" ht="15.75" thickBot="1" x14ac:dyDescent="0.3">
      <c r="B41" s="28"/>
      <c r="C41" s="38"/>
      <c r="D41" s="38"/>
      <c r="E41" s="38"/>
    </row>
    <row r="42" spans="1:10" ht="30" customHeight="1" thickBot="1" x14ac:dyDescent="0.3">
      <c r="A42" s="8" t="s">
        <v>16</v>
      </c>
      <c r="B42" s="158"/>
      <c r="C42" s="147">
        <f>C26+C33+C40</f>
        <v>0</v>
      </c>
      <c r="D42" s="147">
        <f>D26+D33+D40</f>
        <v>0</v>
      </c>
      <c r="E42" s="147">
        <f>E26+E33+E40</f>
        <v>0</v>
      </c>
    </row>
    <row r="45" spans="1:10" x14ac:dyDescent="0.25">
      <c r="C45" s="9"/>
    </row>
    <row r="60" spans="1:5" ht="15.75" x14ac:dyDescent="0.25">
      <c r="A60" s="29"/>
      <c r="B60" s="29"/>
      <c r="C60" s="29"/>
      <c r="D60" s="29"/>
      <c r="E60" s="29"/>
    </row>
    <row r="61" spans="1:5" ht="15.75" x14ac:dyDescent="0.25">
      <c r="A61" s="29"/>
      <c r="B61" s="29"/>
      <c r="C61" s="29"/>
      <c r="D61" s="29"/>
      <c r="E61" s="29"/>
    </row>
    <row r="63" spans="1:5" ht="15.75" x14ac:dyDescent="0.25">
      <c r="A63" s="30"/>
      <c r="B63" s="30"/>
      <c r="C63" s="30"/>
      <c r="D63" s="30"/>
    </row>
    <row r="65" spans="1:6" x14ac:dyDescent="0.25">
      <c r="A65" s="31"/>
      <c r="B65" s="31"/>
      <c r="C65" s="31"/>
      <c r="D65" s="31"/>
    </row>
    <row r="66" spans="1:6" x14ac:dyDescent="0.25">
      <c r="A66" s="10"/>
      <c r="B66" s="10"/>
      <c r="C66" s="33"/>
      <c r="D66" s="33"/>
      <c r="E66" s="33"/>
      <c r="F66" s="26"/>
    </row>
    <row r="67" spans="1:6" x14ac:dyDescent="0.25">
      <c r="A67" s="34"/>
      <c r="B67" s="34"/>
      <c r="C67" s="27"/>
      <c r="D67" s="27"/>
      <c r="E67" s="27"/>
      <c r="F67" s="27"/>
    </row>
    <row r="68" spans="1:6" x14ac:dyDescent="0.25">
      <c r="A68" s="34"/>
      <c r="B68" s="34"/>
      <c r="C68" s="27"/>
      <c r="D68" s="27"/>
      <c r="E68" s="27"/>
      <c r="F68" s="27"/>
    </row>
    <row r="69" spans="1:6" x14ac:dyDescent="0.25">
      <c r="A69" s="34"/>
      <c r="B69" s="34"/>
      <c r="C69" s="27"/>
      <c r="D69" s="27"/>
      <c r="E69" s="27"/>
      <c r="F69" s="27"/>
    </row>
    <row r="70" spans="1:6" x14ac:dyDescent="0.25">
      <c r="A70" s="34"/>
      <c r="B70" s="34"/>
      <c r="C70" s="27"/>
      <c r="D70" s="27"/>
      <c r="E70" s="27"/>
      <c r="F70" s="27"/>
    </row>
    <row r="71" spans="1:6" x14ac:dyDescent="0.25">
      <c r="A71" s="34"/>
      <c r="B71" s="34"/>
      <c r="C71" s="27"/>
      <c r="D71" s="27"/>
      <c r="E71" s="27"/>
      <c r="F71" s="27"/>
    </row>
    <row r="72" spans="1:6" x14ac:dyDescent="0.25">
      <c r="A72" s="34"/>
      <c r="B72" s="34"/>
      <c r="C72" s="27"/>
      <c r="D72" s="27"/>
      <c r="E72" s="27"/>
      <c r="F72" s="27"/>
    </row>
    <row r="73" spans="1:6" x14ac:dyDescent="0.25">
      <c r="A73" s="34"/>
      <c r="B73" s="34"/>
      <c r="C73" s="27"/>
      <c r="D73" s="27"/>
      <c r="E73" s="27"/>
      <c r="F73" s="27"/>
    </row>
    <row r="74" spans="1:6" x14ac:dyDescent="0.25">
      <c r="A74" s="35"/>
      <c r="B74" s="35"/>
      <c r="C74" s="35"/>
      <c r="D74" s="35"/>
      <c r="E74" s="35"/>
    </row>
    <row r="75" spans="1:6" x14ac:dyDescent="0.25">
      <c r="A75" s="36"/>
      <c r="B75" s="36"/>
      <c r="C75" s="36"/>
      <c r="D75" s="36"/>
      <c r="E75" s="35"/>
    </row>
    <row r="76" spans="1:6" x14ac:dyDescent="0.25">
      <c r="A76" s="34"/>
      <c r="B76" s="34"/>
      <c r="C76" s="26"/>
      <c r="D76" s="26"/>
      <c r="E76" s="26"/>
    </row>
    <row r="77" spans="1:6" ht="27" customHeight="1" x14ac:dyDescent="0.25">
      <c r="A77" s="37"/>
      <c r="B77" s="37"/>
      <c r="C77" s="27"/>
      <c r="D77" s="27"/>
      <c r="E77" s="27"/>
    </row>
    <row r="78" spans="1:6" ht="27" customHeight="1" x14ac:dyDescent="0.25">
      <c r="A78" s="37"/>
      <c r="B78" s="37"/>
      <c r="C78" s="27"/>
      <c r="D78" s="27"/>
      <c r="E78" s="27"/>
    </row>
    <row r="79" spans="1:6" x14ac:dyDescent="0.25">
      <c r="A79" s="34"/>
      <c r="B79" s="34"/>
      <c r="C79" s="27"/>
      <c r="D79" s="27"/>
      <c r="E79" s="27"/>
    </row>
    <row r="80" spans="1:6" x14ac:dyDescent="0.25">
      <c r="A80" s="35"/>
      <c r="B80" s="35"/>
      <c r="C80" s="35"/>
      <c r="D80" s="35"/>
      <c r="E80" s="35"/>
    </row>
    <row r="81" spans="1:5" x14ac:dyDescent="0.25">
      <c r="A81" s="35"/>
      <c r="B81" s="35"/>
      <c r="C81" s="35"/>
      <c r="D81" s="35"/>
      <c r="E81" s="35"/>
    </row>
    <row r="82" spans="1:5" x14ac:dyDescent="0.25">
      <c r="A82" s="36"/>
      <c r="B82" s="36"/>
      <c r="C82" s="36"/>
      <c r="D82" s="36"/>
      <c r="E82" s="35"/>
    </row>
    <row r="83" spans="1:5" x14ac:dyDescent="0.25">
      <c r="A83" s="36"/>
      <c r="B83" s="36"/>
      <c r="C83" s="36"/>
      <c r="D83" s="36"/>
      <c r="E83" s="35"/>
    </row>
    <row r="84" spans="1:5" x14ac:dyDescent="0.25">
      <c r="A84" s="34"/>
      <c r="B84" s="34"/>
      <c r="C84" s="26"/>
      <c r="D84" s="26"/>
      <c r="E84" s="26"/>
    </row>
    <row r="85" spans="1:5" ht="27" customHeight="1" x14ac:dyDescent="0.25">
      <c r="A85" s="37"/>
      <c r="B85" s="37"/>
      <c r="C85" s="27"/>
      <c r="D85" s="27"/>
      <c r="E85" s="27"/>
    </row>
    <row r="86" spans="1:5" ht="27" customHeight="1" x14ac:dyDescent="0.25">
      <c r="A86" s="37"/>
      <c r="B86" s="37"/>
      <c r="C86" s="27"/>
      <c r="D86" s="27"/>
      <c r="E86" s="27"/>
    </row>
    <row r="87" spans="1:5" x14ac:dyDescent="0.25">
      <c r="A87" s="35"/>
      <c r="B87" s="35"/>
      <c r="C87" s="38"/>
      <c r="D87" s="35"/>
      <c r="E87" s="35"/>
    </row>
    <row r="88" spans="1:5" ht="30" customHeight="1" x14ac:dyDescent="0.25">
      <c r="A88" s="39"/>
      <c r="B88" s="39"/>
      <c r="C88" s="40"/>
      <c r="D88" s="40"/>
      <c r="E88" s="40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56"/>
  <sheetViews>
    <sheetView topLeftCell="A142" workbookViewId="0">
      <selection activeCell="E107" sqref="E107"/>
    </sheetView>
  </sheetViews>
  <sheetFormatPr defaultRowHeight="15" x14ac:dyDescent="0.25"/>
  <cols>
    <col min="1" max="1" width="4.28515625" customWidth="1"/>
    <col min="2" max="2" width="4.85546875" customWidth="1"/>
    <col min="3" max="3" width="5" customWidth="1"/>
    <col min="4" max="4" width="47.42578125" customWidth="1"/>
    <col min="5" max="5" width="16.7109375" customWidth="1"/>
    <col min="6" max="9" width="15.7109375" customWidth="1"/>
    <col min="11" max="11" width="13.140625" customWidth="1"/>
    <col min="13" max="13" width="14.5703125" customWidth="1"/>
  </cols>
  <sheetData>
    <row r="1" spans="1:12" x14ac:dyDescent="0.25">
      <c r="D1" s="15" t="s">
        <v>17</v>
      </c>
      <c r="E1" s="15"/>
    </row>
    <row r="2" spans="1:12" x14ac:dyDescent="0.25">
      <c r="D2" s="14"/>
      <c r="E2" s="14"/>
    </row>
    <row r="3" spans="1:12" x14ac:dyDescent="0.25">
      <c r="D3" s="15" t="s">
        <v>81</v>
      </c>
      <c r="E3" s="15"/>
    </row>
    <row r="4" spans="1:12" x14ac:dyDescent="0.25">
      <c r="D4" s="14"/>
      <c r="E4" s="14"/>
    </row>
    <row r="5" spans="1:12" x14ac:dyDescent="0.25">
      <c r="D5" s="15" t="s">
        <v>3</v>
      </c>
      <c r="E5" s="15"/>
    </row>
    <row r="6" spans="1:12" ht="30" customHeight="1" x14ac:dyDescent="0.25">
      <c r="A6" s="12" t="s">
        <v>219</v>
      </c>
      <c r="B6" s="13" t="s">
        <v>21</v>
      </c>
      <c r="C6" s="12" t="s">
        <v>22</v>
      </c>
      <c r="D6" s="12" t="s">
        <v>23</v>
      </c>
      <c r="E6" s="12" t="s">
        <v>220</v>
      </c>
      <c r="F6" s="13" t="s">
        <v>192</v>
      </c>
      <c r="G6" s="13" t="s">
        <v>24</v>
      </c>
      <c r="H6" s="13" t="s">
        <v>193</v>
      </c>
      <c r="I6" s="189"/>
      <c r="J6" s="34"/>
      <c r="K6" s="34"/>
      <c r="L6" s="10"/>
    </row>
    <row r="7" spans="1:12" x14ac:dyDescent="0.25">
      <c r="A7" s="100">
        <v>6</v>
      </c>
      <c r="B7" s="100"/>
      <c r="C7" s="100"/>
      <c r="D7" s="100" t="s">
        <v>8</v>
      </c>
      <c r="E7" s="152">
        <f>E8+E10+E13+E15+E18+E20</f>
        <v>1488881.8800000001</v>
      </c>
      <c r="F7" s="144">
        <f>F8+F10+F13+F15+F18+F20</f>
        <v>1923628</v>
      </c>
      <c r="G7" s="144">
        <f>(F7*5%)+F7</f>
        <v>2019809.4</v>
      </c>
      <c r="H7" s="144">
        <f>(F7*10%)+F7</f>
        <v>2115990.7999999998</v>
      </c>
      <c r="I7" s="198"/>
      <c r="J7" s="34"/>
      <c r="K7" s="34"/>
      <c r="L7" s="10"/>
    </row>
    <row r="8" spans="1:12" x14ac:dyDescent="0.25">
      <c r="A8" s="101"/>
      <c r="B8" s="101">
        <v>61</v>
      </c>
      <c r="C8" s="101"/>
      <c r="D8" s="101" t="s">
        <v>156</v>
      </c>
      <c r="E8" s="102">
        <f>E9</f>
        <v>643705.59999999998</v>
      </c>
      <c r="F8" s="143">
        <f>SUM(F9)</f>
        <v>1001100</v>
      </c>
      <c r="G8" s="143">
        <f>(F8*5%)+F8</f>
        <v>1051155</v>
      </c>
      <c r="H8" s="143">
        <f>(F8*10%)+F8</f>
        <v>1101210</v>
      </c>
      <c r="I8" s="191"/>
      <c r="J8" s="34"/>
      <c r="K8" s="34"/>
      <c r="L8" s="10"/>
    </row>
    <row r="9" spans="1:12" x14ac:dyDescent="0.25">
      <c r="A9" s="2"/>
      <c r="B9" s="2"/>
      <c r="C9" s="2">
        <v>1</v>
      </c>
      <c r="D9" s="2" t="s">
        <v>30</v>
      </c>
      <c r="E9" s="22">
        <v>643705.59999999998</v>
      </c>
      <c r="F9" s="141">
        <v>1001100</v>
      </c>
      <c r="G9" s="141">
        <f>(F9*5%)+F9</f>
        <v>1051155</v>
      </c>
      <c r="H9" s="141">
        <f>(F9*10%)+F9</f>
        <v>1101210</v>
      </c>
      <c r="I9" s="190"/>
      <c r="J9" s="34"/>
      <c r="K9" s="34"/>
      <c r="L9" s="10"/>
    </row>
    <row r="10" spans="1:12" x14ac:dyDescent="0.25">
      <c r="A10" s="101"/>
      <c r="B10" s="101">
        <v>63</v>
      </c>
      <c r="C10" s="101"/>
      <c r="D10" s="101" t="s">
        <v>25</v>
      </c>
      <c r="E10" s="102">
        <f>E11+E12</f>
        <v>130068.5</v>
      </c>
      <c r="F10" s="143">
        <f>SUM(F12:F12)</f>
        <v>201030</v>
      </c>
      <c r="G10" s="143">
        <f t="shared" ref="G10:G27" si="0">(F10*5%)+F10</f>
        <v>211081.5</v>
      </c>
      <c r="H10" s="143">
        <f t="shared" ref="H10:H27" si="1">(F10*10%)+F10</f>
        <v>221133</v>
      </c>
      <c r="I10" s="191"/>
      <c r="J10" s="34"/>
      <c r="K10" s="34"/>
      <c r="L10" s="10"/>
    </row>
    <row r="11" spans="1:12" x14ac:dyDescent="0.25">
      <c r="A11" s="43"/>
      <c r="B11" s="43"/>
      <c r="C11" s="41">
        <v>1</v>
      </c>
      <c r="D11" s="41" t="s">
        <v>30</v>
      </c>
      <c r="E11" s="42">
        <v>1327.3</v>
      </c>
      <c r="F11" s="141">
        <v>0</v>
      </c>
      <c r="G11" s="141">
        <v>0</v>
      </c>
      <c r="H11" s="141">
        <v>0</v>
      </c>
      <c r="I11" s="191"/>
      <c r="J11" s="34"/>
      <c r="K11" s="34"/>
      <c r="L11" s="10"/>
    </row>
    <row r="12" spans="1:12" x14ac:dyDescent="0.25">
      <c r="A12" s="2"/>
      <c r="B12" s="2"/>
      <c r="C12" s="2">
        <v>5</v>
      </c>
      <c r="D12" s="2" t="s">
        <v>171</v>
      </c>
      <c r="E12" s="22">
        <v>128741.2</v>
      </c>
      <c r="F12" s="141">
        <v>201030</v>
      </c>
      <c r="G12" s="141">
        <f t="shared" si="0"/>
        <v>211081.5</v>
      </c>
      <c r="H12" s="141">
        <f t="shared" si="1"/>
        <v>221133</v>
      </c>
      <c r="I12" s="190"/>
      <c r="J12" s="34"/>
      <c r="K12" s="34"/>
      <c r="L12" s="10"/>
    </row>
    <row r="13" spans="1:12" x14ac:dyDescent="0.25">
      <c r="A13" s="101"/>
      <c r="B13" s="101">
        <v>64</v>
      </c>
      <c r="C13" s="101"/>
      <c r="D13" s="101" t="s">
        <v>157</v>
      </c>
      <c r="E13" s="102">
        <f>E14</f>
        <v>105992.48</v>
      </c>
      <c r="F13" s="143">
        <f>SUM(F14)</f>
        <v>138118</v>
      </c>
      <c r="G13" s="143">
        <f t="shared" si="0"/>
        <v>145023.9</v>
      </c>
      <c r="H13" s="143">
        <f t="shared" si="1"/>
        <v>151929.79999999999</v>
      </c>
      <c r="I13" s="191"/>
      <c r="J13" s="34"/>
      <c r="K13" s="34"/>
      <c r="L13" s="10"/>
    </row>
    <row r="14" spans="1:12" x14ac:dyDescent="0.25">
      <c r="A14" s="2"/>
      <c r="B14" s="2"/>
      <c r="C14" s="2">
        <v>3</v>
      </c>
      <c r="D14" s="2" t="s">
        <v>28</v>
      </c>
      <c r="E14" s="22">
        <v>105992.48</v>
      </c>
      <c r="F14" s="141">
        <v>138118</v>
      </c>
      <c r="G14" s="141">
        <f t="shared" si="0"/>
        <v>145023.9</v>
      </c>
      <c r="H14" s="141">
        <f t="shared" si="1"/>
        <v>151929.79999999999</v>
      </c>
      <c r="I14" s="190"/>
      <c r="J14" s="34"/>
      <c r="K14" s="34"/>
      <c r="L14" s="10"/>
    </row>
    <row r="15" spans="1:12" x14ac:dyDescent="0.25">
      <c r="A15" s="101"/>
      <c r="B15" s="101">
        <v>65</v>
      </c>
      <c r="C15" s="101"/>
      <c r="D15" s="101" t="s">
        <v>26</v>
      </c>
      <c r="E15" s="102">
        <f>E16+E17</f>
        <v>607920.5</v>
      </c>
      <c r="F15" s="143">
        <f>SUM(F16:F17)</f>
        <v>581780</v>
      </c>
      <c r="G15" s="143">
        <f t="shared" si="0"/>
        <v>610869</v>
      </c>
      <c r="H15" s="143">
        <f t="shared" si="1"/>
        <v>639958</v>
      </c>
      <c r="I15" s="191"/>
      <c r="J15" s="34"/>
      <c r="K15" s="34"/>
      <c r="L15" s="10"/>
    </row>
    <row r="16" spans="1:12" x14ac:dyDescent="0.25">
      <c r="A16" s="2"/>
      <c r="B16" s="2"/>
      <c r="C16" s="2">
        <v>1</v>
      </c>
      <c r="D16" s="2" t="s">
        <v>30</v>
      </c>
      <c r="E16" s="22">
        <v>66.400000000000006</v>
      </c>
      <c r="F16" s="141">
        <v>30</v>
      </c>
      <c r="G16" s="141">
        <f t="shared" si="0"/>
        <v>31.5</v>
      </c>
      <c r="H16" s="141">
        <f t="shared" si="1"/>
        <v>33</v>
      </c>
      <c r="I16" s="190"/>
      <c r="J16" s="34"/>
      <c r="K16" s="34"/>
      <c r="L16" s="10"/>
    </row>
    <row r="17" spans="1:12" x14ac:dyDescent="0.25">
      <c r="A17" s="2"/>
      <c r="B17" s="2"/>
      <c r="C17" s="2">
        <v>4</v>
      </c>
      <c r="D17" s="2" t="s">
        <v>27</v>
      </c>
      <c r="E17" s="22">
        <v>607854.1</v>
      </c>
      <c r="F17" s="141">
        <v>581750</v>
      </c>
      <c r="G17" s="141">
        <f t="shared" si="0"/>
        <v>610837.5</v>
      </c>
      <c r="H17" s="141">
        <f t="shared" si="1"/>
        <v>639925</v>
      </c>
      <c r="I17" s="190"/>
      <c r="J17" s="34"/>
      <c r="K17" s="34"/>
      <c r="L17" s="10"/>
    </row>
    <row r="18" spans="1:12" x14ac:dyDescent="0.25">
      <c r="A18" s="101"/>
      <c r="B18" s="101">
        <v>66</v>
      </c>
      <c r="C18" s="101"/>
      <c r="D18" s="101" t="s">
        <v>158</v>
      </c>
      <c r="E18" s="102">
        <f>E19</f>
        <v>133</v>
      </c>
      <c r="F18" s="143">
        <f>SUM(F19)</f>
        <v>600</v>
      </c>
      <c r="G18" s="143">
        <f t="shared" si="0"/>
        <v>630</v>
      </c>
      <c r="H18" s="143">
        <f t="shared" si="1"/>
        <v>660</v>
      </c>
      <c r="I18" s="191"/>
      <c r="J18" s="34"/>
      <c r="K18" s="34"/>
      <c r="L18" s="10"/>
    </row>
    <row r="19" spans="1:12" x14ac:dyDescent="0.25">
      <c r="A19" s="2"/>
      <c r="B19" s="2"/>
      <c r="C19" s="2">
        <v>6</v>
      </c>
      <c r="D19" s="2" t="s">
        <v>29</v>
      </c>
      <c r="E19" s="22">
        <v>133</v>
      </c>
      <c r="F19" s="141">
        <v>600</v>
      </c>
      <c r="G19" s="141">
        <f t="shared" si="0"/>
        <v>630</v>
      </c>
      <c r="H19" s="141">
        <f t="shared" si="1"/>
        <v>660</v>
      </c>
      <c r="I19" s="190"/>
      <c r="J19" s="34"/>
      <c r="K19" s="34"/>
      <c r="L19" s="10"/>
    </row>
    <row r="20" spans="1:12" ht="15" customHeight="1" x14ac:dyDescent="0.25">
      <c r="A20" s="101"/>
      <c r="B20" s="101">
        <v>68</v>
      </c>
      <c r="C20" s="101"/>
      <c r="D20" s="103" t="s">
        <v>159</v>
      </c>
      <c r="E20" s="159">
        <f>E21</f>
        <v>1061.8</v>
      </c>
      <c r="F20" s="143">
        <f>SUM(F21)</f>
        <v>1000</v>
      </c>
      <c r="G20" s="143">
        <f t="shared" si="0"/>
        <v>1050</v>
      </c>
      <c r="H20" s="143">
        <f t="shared" si="1"/>
        <v>1100</v>
      </c>
      <c r="I20" s="191"/>
      <c r="J20" s="34"/>
      <c r="K20" s="34"/>
      <c r="L20" s="10"/>
    </row>
    <row r="21" spans="1:12" x14ac:dyDescent="0.25">
      <c r="A21" s="2"/>
      <c r="B21" s="2"/>
      <c r="C21" s="2">
        <v>1</v>
      </c>
      <c r="D21" s="2" t="s">
        <v>30</v>
      </c>
      <c r="E21" s="22">
        <v>1061.8</v>
      </c>
      <c r="F21" s="141">
        <v>1000</v>
      </c>
      <c r="G21" s="141">
        <f t="shared" si="0"/>
        <v>1050</v>
      </c>
      <c r="H21" s="141">
        <f t="shared" si="1"/>
        <v>1100</v>
      </c>
      <c r="I21" s="190"/>
      <c r="J21" s="34"/>
      <c r="K21" s="34"/>
      <c r="L21" s="10"/>
    </row>
    <row r="22" spans="1:12" x14ac:dyDescent="0.25">
      <c r="A22" s="100">
        <v>7</v>
      </c>
      <c r="B22" s="100"/>
      <c r="C22" s="100"/>
      <c r="D22" s="100" t="s">
        <v>31</v>
      </c>
      <c r="E22" s="152">
        <f>E23+E25</f>
        <v>54110.2</v>
      </c>
      <c r="F22" s="144">
        <f>SUM(F23,F25)</f>
        <v>25660</v>
      </c>
      <c r="G22" s="144">
        <f t="shared" si="0"/>
        <v>26943</v>
      </c>
      <c r="H22" s="144">
        <f t="shared" si="1"/>
        <v>28226</v>
      </c>
      <c r="I22" s="198"/>
      <c r="J22" s="34"/>
      <c r="K22" s="34"/>
      <c r="L22" s="10"/>
    </row>
    <row r="23" spans="1:12" x14ac:dyDescent="0.25">
      <c r="A23" s="101"/>
      <c r="B23" s="101">
        <v>71</v>
      </c>
      <c r="C23" s="101"/>
      <c r="D23" s="101" t="s">
        <v>160</v>
      </c>
      <c r="E23" s="102">
        <f>E24</f>
        <v>53089.2</v>
      </c>
      <c r="F23" s="143">
        <f>F24</f>
        <v>25260</v>
      </c>
      <c r="G23" s="143">
        <f t="shared" si="0"/>
        <v>26523</v>
      </c>
      <c r="H23" s="143">
        <f t="shared" si="1"/>
        <v>27786</v>
      </c>
      <c r="I23" s="191"/>
      <c r="J23" s="34"/>
      <c r="K23" s="34"/>
      <c r="L23" s="10"/>
    </row>
    <row r="24" spans="1:12" x14ac:dyDescent="0.25">
      <c r="A24" s="43"/>
      <c r="B24" s="43"/>
      <c r="C24" s="41">
        <v>7</v>
      </c>
      <c r="D24" s="41" t="s">
        <v>31</v>
      </c>
      <c r="E24" s="42">
        <v>53089.2</v>
      </c>
      <c r="F24" s="141">
        <v>25260</v>
      </c>
      <c r="G24" s="141">
        <f t="shared" si="0"/>
        <v>26523</v>
      </c>
      <c r="H24" s="141">
        <f t="shared" si="1"/>
        <v>27786</v>
      </c>
      <c r="I24" s="190"/>
      <c r="J24" s="34"/>
      <c r="K24" s="34"/>
      <c r="L24" s="10"/>
    </row>
    <row r="25" spans="1:12" x14ac:dyDescent="0.25">
      <c r="A25" s="101"/>
      <c r="B25" s="101">
        <v>72</v>
      </c>
      <c r="C25" s="101"/>
      <c r="D25" s="101" t="s">
        <v>32</v>
      </c>
      <c r="E25" s="102">
        <f>E26</f>
        <v>1021</v>
      </c>
      <c r="F25" s="143">
        <v>400</v>
      </c>
      <c r="G25" s="143">
        <f t="shared" si="0"/>
        <v>420</v>
      </c>
      <c r="H25" s="143">
        <f t="shared" si="1"/>
        <v>440</v>
      </c>
      <c r="I25" s="191"/>
      <c r="J25" s="34"/>
      <c r="K25" s="34"/>
      <c r="L25" s="10"/>
    </row>
    <row r="26" spans="1:12" x14ac:dyDescent="0.25">
      <c r="A26" s="43"/>
      <c r="B26" s="43"/>
      <c r="C26" s="41">
        <v>7</v>
      </c>
      <c r="D26" s="41" t="s">
        <v>31</v>
      </c>
      <c r="E26" s="42">
        <v>1021</v>
      </c>
      <c r="F26" s="141">
        <v>400</v>
      </c>
      <c r="G26" s="141">
        <f t="shared" si="0"/>
        <v>420</v>
      </c>
      <c r="H26" s="141">
        <f t="shared" si="1"/>
        <v>440</v>
      </c>
      <c r="I26" s="190"/>
      <c r="J26" s="34"/>
      <c r="K26" s="34"/>
      <c r="L26" s="10"/>
    </row>
    <row r="27" spans="1:12" ht="15.75" x14ac:dyDescent="0.25">
      <c r="A27" s="209" t="s">
        <v>33</v>
      </c>
      <c r="B27" s="210"/>
      <c r="C27" s="210"/>
      <c r="D27" s="211"/>
      <c r="E27" s="160">
        <f>E7+E22</f>
        <v>1542992.08</v>
      </c>
      <c r="F27" s="142">
        <f>F7+F22</f>
        <v>1949288</v>
      </c>
      <c r="G27" s="142">
        <f t="shared" si="0"/>
        <v>2046752.4</v>
      </c>
      <c r="H27" s="142">
        <f t="shared" si="1"/>
        <v>2144216.7999999998</v>
      </c>
      <c r="I27" s="192"/>
      <c r="J27" s="34"/>
      <c r="K27" s="34"/>
      <c r="L27" s="10"/>
    </row>
    <row r="28" spans="1:12" ht="20.100000000000001" customHeight="1" x14ac:dyDescent="0.25">
      <c r="A28" s="216"/>
      <c r="B28" s="217"/>
      <c r="C28" s="217"/>
      <c r="D28" s="217"/>
      <c r="E28" s="217"/>
      <c r="F28" s="217"/>
      <c r="G28" s="217"/>
      <c r="H28" s="217"/>
      <c r="I28" s="218"/>
      <c r="J28" s="34"/>
      <c r="K28" s="34"/>
      <c r="L28" s="10"/>
    </row>
    <row r="29" spans="1:12" x14ac:dyDescent="0.25">
      <c r="A29" s="208" t="s">
        <v>34</v>
      </c>
      <c r="B29" s="208"/>
      <c r="C29" s="208"/>
      <c r="D29" s="208"/>
      <c r="E29" s="208"/>
      <c r="F29" s="208"/>
      <c r="G29" s="208"/>
      <c r="H29" s="208"/>
      <c r="I29" s="10"/>
      <c r="J29" s="34"/>
      <c r="K29" s="34"/>
      <c r="L29" s="10"/>
    </row>
    <row r="30" spans="1:12" ht="26.25" x14ac:dyDescent="0.25">
      <c r="A30" s="13" t="s">
        <v>20</v>
      </c>
      <c r="B30" s="12" t="s">
        <v>21</v>
      </c>
      <c r="C30" s="12" t="s">
        <v>22</v>
      </c>
      <c r="D30" s="12" t="s">
        <v>23</v>
      </c>
      <c r="E30" s="12" t="s">
        <v>220</v>
      </c>
      <c r="F30" s="13" t="s">
        <v>192</v>
      </c>
      <c r="G30" s="13" t="s">
        <v>24</v>
      </c>
      <c r="H30" s="13" t="s">
        <v>193</v>
      </c>
      <c r="I30" s="189"/>
      <c r="J30" s="34"/>
      <c r="K30" s="34"/>
      <c r="L30" s="10"/>
    </row>
    <row r="31" spans="1:12" x14ac:dyDescent="0.25">
      <c r="A31" s="11">
        <v>9</v>
      </c>
      <c r="B31" s="11"/>
      <c r="C31" s="11"/>
      <c r="D31" s="11" t="s">
        <v>35</v>
      </c>
      <c r="E31" s="23">
        <f>E32+E34</f>
        <v>131630.29999999999</v>
      </c>
      <c r="F31" s="44">
        <f>F32+F34</f>
        <v>18962</v>
      </c>
      <c r="G31" s="44">
        <f>G32+G34</f>
        <v>19910.099999999999</v>
      </c>
      <c r="H31" s="44">
        <f>H32+H34</f>
        <v>20858.2</v>
      </c>
      <c r="I31" s="40"/>
      <c r="J31" s="34"/>
      <c r="K31" s="34"/>
      <c r="L31" s="10"/>
    </row>
    <row r="32" spans="1:12" x14ac:dyDescent="0.25">
      <c r="A32" s="11"/>
      <c r="B32" s="11">
        <v>92</v>
      </c>
      <c r="C32" s="11"/>
      <c r="D32" s="11" t="s">
        <v>36</v>
      </c>
      <c r="E32" s="23">
        <f>E33</f>
        <v>4489.6499999999996</v>
      </c>
      <c r="F32" s="44">
        <f>SUM(F33)</f>
        <v>18962</v>
      </c>
      <c r="G32" s="44">
        <f>G33</f>
        <v>19910.099999999999</v>
      </c>
      <c r="H32" s="44">
        <f>H33</f>
        <v>20858.2</v>
      </c>
      <c r="I32" s="40"/>
      <c r="J32" s="34"/>
      <c r="K32" s="34"/>
      <c r="L32" s="10"/>
    </row>
    <row r="33" spans="1:12" x14ac:dyDescent="0.25">
      <c r="A33" s="2"/>
      <c r="B33" s="2"/>
      <c r="C33" s="2">
        <v>91</v>
      </c>
      <c r="D33" s="2" t="s">
        <v>166</v>
      </c>
      <c r="E33" s="22">
        <v>4489.6499999999996</v>
      </c>
      <c r="F33" s="42">
        <v>18962</v>
      </c>
      <c r="G33" s="42">
        <v>19910.099999999999</v>
      </c>
      <c r="H33" s="42">
        <v>20858.2</v>
      </c>
      <c r="I33" s="27"/>
      <c r="J33" s="34"/>
      <c r="K33" s="34"/>
      <c r="L33" s="10"/>
    </row>
    <row r="34" spans="1:12" x14ac:dyDescent="0.25">
      <c r="A34" s="11"/>
      <c r="B34" s="11">
        <v>92</v>
      </c>
      <c r="C34" s="11"/>
      <c r="D34" s="11" t="s">
        <v>172</v>
      </c>
      <c r="E34" s="23">
        <f>E35</f>
        <v>127140.65</v>
      </c>
      <c r="F34" s="44">
        <f>SUM(F35)</f>
        <v>0</v>
      </c>
      <c r="G34" s="44">
        <f>G35</f>
        <v>0</v>
      </c>
      <c r="H34" s="44">
        <f>H35</f>
        <v>0</v>
      </c>
      <c r="I34" s="40"/>
      <c r="J34" s="34"/>
      <c r="K34" s="34"/>
      <c r="L34" s="10"/>
    </row>
    <row r="35" spans="1:12" x14ac:dyDescent="0.25">
      <c r="A35" s="2"/>
      <c r="B35" s="2"/>
      <c r="C35" s="2">
        <v>97</v>
      </c>
      <c r="D35" s="2" t="s">
        <v>167</v>
      </c>
      <c r="E35" s="22">
        <v>127140.65</v>
      </c>
      <c r="F35" s="42">
        <v>0</v>
      </c>
      <c r="G35" s="42"/>
      <c r="H35" s="42"/>
      <c r="I35" s="27"/>
      <c r="J35" s="34"/>
      <c r="K35" s="34"/>
      <c r="L35" s="10"/>
    </row>
    <row r="36" spans="1:12" ht="15.75" x14ac:dyDescent="0.25">
      <c r="A36" s="24" t="s">
        <v>169</v>
      </c>
      <c r="B36" s="24"/>
      <c r="C36" s="24"/>
      <c r="D36" s="24" t="s">
        <v>168</v>
      </c>
      <c r="E36" s="161">
        <f>E31</f>
        <v>131630.29999999999</v>
      </c>
      <c r="F36" s="145">
        <f>F31</f>
        <v>18962</v>
      </c>
      <c r="G36" s="145">
        <f>G31</f>
        <v>19910.099999999999</v>
      </c>
      <c r="H36" s="145">
        <f>H31</f>
        <v>20858.2</v>
      </c>
      <c r="I36" s="193"/>
      <c r="J36" s="34"/>
      <c r="K36" s="34"/>
      <c r="L36" s="10"/>
    </row>
    <row r="37" spans="1:12" ht="15.75" x14ac:dyDescent="0.25">
      <c r="A37" s="29"/>
      <c r="B37" s="29"/>
      <c r="C37" s="29"/>
      <c r="D37" s="29"/>
      <c r="E37" s="29"/>
      <c r="F37" s="129"/>
      <c r="G37" s="129"/>
      <c r="H37" s="129"/>
      <c r="I37" s="10"/>
      <c r="J37" s="34"/>
      <c r="K37" s="34"/>
      <c r="L37" s="10"/>
    </row>
    <row r="38" spans="1:12" x14ac:dyDescent="0.25">
      <c r="A38" s="10"/>
      <c r="B38" s="10"/>
      <c r="C38" s="10"/>
      <c r="D38" s="10"/>
      <c r="E38" s="10"/>
      <c r="F38" s="10"/>
      <c r="G38" s="10"/>
      <c r="H38" s="10"/>
      <c r="I38" s="10"/>
      <c r="J38" s="34"/>
      <c r="K38" s="34"/>
      <c r="L38" s="10"/>
    </row>
    <row r="39" spans="1:12" x14ac:dyDescent="0.25">
      <c r="A39" s="207" t="s">
        <v>201</v>
      </c>
      <c r="B39" s="207"/>
      <c r="C39" s="207"/>
      <c r="D39" s="207"/>
      <c r="E39" s="207"/>
      <c r="F39" s="207"/>
      <c r="G39" s="207"/>
      <c r="H39" s="207"/>
      <c r="I39" s="10"/>
      <c r="J39" s="34"/>
      <c r="K39" s="34"/>
      <c r="L39" s="10"/>
    </row>
    <row r="40" spans="1:12" ht="30" customHeight="1" x14ac:dyDescent="0.25">
      <c r="A40" s="2"/>
      <c r="B40" s="208" t="s">
        <v>22</v>
      </c>
      <c r="C40" s="208"/>
      <c r="D40" s="12" t="s">
        <v>23</v>
      </c>
      <c r="E40" s="12" t="s">
        <v>220</v>
      </c>
      <c r="F40" s="13" t="s">
        <v>192</v>
      </c>
      <c r="G40" s="13" t="s">
        <v>24</v>
      </c>
      <c r="H40" s="13" t="s">
        <v>193</v>
      </c>
      <c r="I40" s="189"/>
      <c r="J40" s="34"/>
      <c r="K40" s="34"/>
      <c r="L40" s="10"/>
    </row>
    <row r="41" spans="1:12" x14ac:dyDescent="0.25">
      <c r="A41" s="2"/>
      <c r="B41" s="204">
        <v>1</v>
      </c>
      <c r="C41" s="204"/>
      <c r="D41" s="2" t="s">
        <v>30</v>
      </c>
      <c r="E41" s="22">
        <f>E9+E11+E16+E21</f>
        <v>646161.10000000009</v>
      </c>
      <c r="F41" s="120">
        <f>F9+F16+F21</f>
        <v>1002130</v>
      </c>
      <c r="G41" s="42">
        <f>G9+G16+G21</f>
        <v>1052236.5</v>
      </c>
      <c r="H41" s="42">
        <f>H9+H16+H21</f>
        <v>1102343</v>
      </c>
      <c r="I41" s="27"/>
      <c r="J41" s="34"/>
      <c r="K41" s="34"/>
      <c r="L41" s="10"/>
    </row>
    <row r="42" spans="1:12" x14ac:dyDescent="0.25">
      <c r="A42" s="2"/>
      <c r="B42" s="204">
        <v>3</v>
      </c>
      <c r="C42" s="204"/>
      <c r="D42" s="2" t="s">
        <v>28</v>
      </c>
      <c r="E42" s="22">
        <f>E14</f>
        <v>105992.48</v>
      </c>
      <c r="F42" s="120">
        <f>F14</f>
        <v>138118</v>
      </c>
      <c r="G42" s="42">
        <f>G14</f>
        <v>145023.9</v>
      </c>
      <c r="H42" s="42">
        <f>H14</f>
        <v>151929.79999999999</v>
      </c>
      <c r="I42" s="27"/>
      <c r="J42" s="34"/>
      <c r="K42" s="34"/>
      <c r="L42" s="10"/>
    </row>
    <row r="43" spans="1:12" x14ac:dyDescent="0.25">
      <c r="A43" s="2"/>
      <c r="B43" s="204">
        <v>4</v>
      </c>
      <c r="C43" s="204"/>
      <c r="D43" s="2" t="s">
        <v>27</v>
      </c>
      <c r="E43" s="22">
        <f>E17</f>
        <v>607854.1</v>
      </c>
      <c r="F43" s="120">
        <f>F17</f>
        <v>581750</v>
      </c>
      <c r="G43" s="42">
        <f>G17</f>
        <v>610837.5</v>
      </c>
      <c r="H43" s="42">
        <f>H17</f>
        <v>639925</v>
      </c>
      <c r="I43" s="27"/>
      <c r="J43" s="34"/>
      <c r="K43" s="34"/>
      <c r="L43" s="10"/>
    </row>
    <row r="44" spans="1:12" x14ac:dyDescent="0.25">
      <c r="A44" s="2"/>
      <c r="B44" s="204">
        <v>5</v>
      </c>
      <c r="C44" s="204"/>
      <c r="D44" s="2" t="s">
        <v>40</v>
      </c>
      <c r="E44" s="22">
        <f>E12</f>
        <v>128741.2</v>
      </c>
      <c r="F44" s="120">
        <f>F12</f>
        <v>201030</v>
      </c>
      <c r="G44" s="42">
        <f>G12</f>
        <v>211081.5</v>
      </c>
      <c r="H44" s="42">
        <f>H12</f>
        <v>221133</v>
      </c>
      <c r="I44" s="27"/>
      <c r="J44" s="34"/>
      <c r="K44" s="34"/>
      <c r="L44" s="10"/>
    </row>
    <row r="45" spans="1:12" x14ac:dyDescent="0.25">
      <c r="A45" s="2"/>
      <c r="B45" s="204">
        <v>6</v>
      </c>
      <c r="C45" s="204"/>
      <c r="D45" s="2" t="s">
        <v>173</v>
      </c>
      <c r="E45" s="22">
        <f>E19</f>
        <v>133</v>
      </c>
      <c r="F45" s="120">
        <v>600</v>
      </c>
      <c r="G45" s="42">
        <f>G19</f>
        <v>630</v>
      </c>
      <c r="H45" s="42">
        <f>H19</f>
        <v>660</v>
      </c>
      <c r="I45" s="27"/>
      <c r="J45" s="34"/>
      <c r="K45" s="34"/>
      <c r="L45" s="10"/>
    </row>
    <row r="46" spans="1:12" x14ac:dyDescent="0.25">
      <c r="A46" s="2"/>
      <c r="B46" s="205">
        <v>7</v>
      </c>
      <c r="C46" s="205"/>
      <c r="D46" s="2" t="s">
        <v>31</v>
      </c>
      <c r="E46" s="22">
        <f>E26+E24</f>
        <v>54110.2</v>
      </c>
      <c r="F46" s="120">
        <f>F24+F26</f>
        <v>25660</v>
      </c>
      <c r="G46" s="42">
        <f>G24+G26</f>
        <v>26943</v>
      </c>
      <c r="H46" s="42">
        <f>H24+H26</f>
        <v>28226</v>
      </c>
      <c r="I46" s="27"/>
      <c r="J46" s="34"/>
      <c r="K46" s="34"/>
      <c r="L46" s="10"/>
    </row>
    <row r="47" spans="1:12" x14ac:dyDescent="0.25">
      <c r="A47" s="2"/>
      <c r="B47" s="205">
        <v>9</v>
      </c>
      <c r="C47" s="205"/>
      <c r="D47" s="2" t="s">
        <v>203</v>
      </c>
      <c r="E47" s="22">
        <v>131630.29999999999</v>
      </c>
      <c r="F47" s="120">
        <v>18962</v>
      </c>
      <c r="G47" s="42">
        <v>19910.099999999999</v>
      </c>
      <c r="H47" s="42">
        <v>20858.2</v>
      </c>
      <c r="I47" s="27"/>
      <c r="J47" s="34"/>
      <c r="K47" s="34"/>
      <c r="L47" s="10"/>
    </row>
    <row r="48" spans="1:12" x14ac:dyDescent="0.25">
      <c r="A48" s="2"/>
      <c r="B48" s="204"/>
      <c r="C48" s="204"/>
      <c r="D48" s="130" t="s">
        <v>202</v>
      </c>
      <c r="E48" s="21">
        <f>SUM(E41:E47)</f>
        <v>1674622.3800000001</v>
      </c>
      <c r="F48" s="149">
        <f>SUM(F41:F47)</f>
        <v>1968250</v>
      </c>
      <c r="G48" s="150">
        <f>SUM(G41:G47)</f>
        <v>2066662.5</v>
      </c>
      <c r="H48" s="150">
        <f>SUM(H41:H47)</f>
        <v>2165075</v>
      </c>
      <c r="I48" s="194"/>
      <c r="J48" s="34"/>
      <c r="K48" s="34"/>
      <c r="L48" s="10"/>
    </row>
    <row r="49" spans="1:13" x14ac:dyDescent="0.25">
      <c r="A49" s="10"/>
      <c r="B49" s="215"/>
      <c r="C49" s="215"/>
      <c r="D49" s="10"/>
      <c r="E49" s="10"/>
      <c r="F49" s="10"/>
      <c r="G49" s="10"/>
      <c r="H49" s="10"/>
      <c r="I49" s="10"/>
      <c r="J49" s="10"/>
      <c r="K49" s="10"/>
      <c r="L49" s="10"/>
    </row>
    <row r="50" spans="1:13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</row>
    <row r="51" spans="1:13" x14ac:dyDescent="0.2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</row>
    <row r="52" spans="1:13" x14ac:dyDescent="0.25">
      <c r="A52" s="10"/>
      <c r="B52" s="10"/>
      <c r="C52" s="10"/>
      <c r="D52" s="15" t="s">
        <v>37</v>
      </c>
      <c r="E52" s="15"/>
      <c r="F52" s="10"/>
      <c r="G52" s="10"/>
      <c r="H52" s="10"/>
      <c r="I52" s="10"/>
      <c r="J52" s="10"/>
      <c r="K52" s="10"/>
      <c r="L52" s="10"/>
    </row>
    <row r="53" spans="1:13" ht="26.25" x14ac:dyDescent="0.25">
      <c r="A53" s="13" t="s">
        <v>20</v>
      </c>
      <c r="B53" s="12" t="s">
        <v>21</v>
      </c>
      <c r="C53" s="12" t="s">
        <v>22</v>
      </c>
      <c r="D53" s="12" t="s">
        <v>23</v>
      </c>
      <c r="E53" s="12" t="s">
        <v>220</v>
      </c>
      <c r="F53" s="13" t="s">
        <v>192</v>
      </c>
      <c r="G53" s="13" t="s">
        <v>24</v>
      </c>
      <c r="H53" s="13" t="s">
        <v>193</v>
      </c>
      <c r="I53" s="189"/>
      <c r="J53" s="10"/>
      <c r="K53" s="10"/>
      <c r="L53" s="10"/>
    </row>
    <row r="54" spans="1:13" x14ac:dyDescent="0.25">
      <c r="A54" s="100">
        <v>3</v>
      </c>
      <c r="B54" s="100"/>
      <c r="C54" s="100"/>
      <c r="D54" s="100" t="s">
        <v>8</v>
      </c>
      <c r="E54" s="152">
        <f>E55+E58+E65+E68+E71+E74+E76</f>
        <v>1100596.0899999999</v>
      </c>
      <c r="F54" s="152">
        <f>F55+F58+F65+F68+F71+F74+F76</f>
        <v>1251850</v>
      </c>
      <c r="G54" s="152">
        <f>(F54*5%)+F54</f>
        <v>1314442.5</v>
      </c>
      <c r="H54" s="152">
        <f>(F54*10%)+F54</f>
        <v>1377035</v>
      </c>
      <c r="I54" s="195"/>
      <c r="J54" s="10"/>
      <c r="K54" s="10"/>
      <c r="L54" s="10"/>
    </row>
    <row r="55" spans="1:13" x14ac:dyDescent="0.25">
      <c r="A55" s="101"/>
      <c r="B55" s="101">
        <v>31</v>
      </c>
      <c r="C55" s="101"/>
      <c r="D55" s="101" t="s">
        <v>165</v>
      </c>
      <c r="E55" s="102">
        <f>SUM(E56:E57)</f>
        <v>381432.33</v>
      </c>
      <c r="F55" s="102">
        <f>SUM(F56:F57)</f>
        <v>476900</v>
      </c>
      <c r="G55" s="102">
        <f>(F55*5%)+F55</f>
        <v>500745</v>
      </c>
      <c r="H55" s="102">
        <f>(F55*10%)+F55</f>
        <v>524590</v>
      </c>
      <c r="I55" s="40"/>
      <c r="J55" s="10"/>
      <c r="K55" s="10"/>
      <c r="L55" s="10"/>
    </row>
    <row r="56" spans="1:13" x14ac:dyDescent="0.25">
      <c r="A56" s="41"/>
      <c r="B56" s="41"/>
      <c r="C56" s="41">
        <v>1</v>
      </c>
      <c r="D56" s="41" t="s">
        <v>30</v>
      </c>
      <c r="E56" s="42">
        <v>381432.33</v>
      </c>
      <c r="F56" s="42">
        <v>451900</v>
      </c>
      <c r="G56" s="42">
        <f>(F56*5%)+F56</f>
        <v>474495</v>
      </c>
      <c r="H56" s="42">
        <f>(F56*10%)+F56</f>
        <v>497090</v>
      </c>
      <c r="I56" s="27"/>
      <c r="J56" s="10"/>
      <c r="K56" s="48"/>
      <c r="L56" s="10"/>
    </row>
    <row r="57" spans="1:13" x14ac:dyDescent="0.25">
      <c r="A57" s="41"/>
      <c r="B57" s="41"/>
      <c r="C57" s="41">
        <v>5</v>
      </c>
      <c r="D57" s="41" t="s">
        <v>40</v>
      </c>
      <c r="E57" s="42">
        <v>0</v>
      </c>
      <c r="F57" s="42">
        <v>25000</v>
      </c>
      <c r="G57" s="42">
        <f t="shared" ref="G57:G92" si="2">(F57*5%)+F57</f>
        <v>26250</v>
      </c>
      <c r="H57" s="42">
        <f t="shared" ref="H57:H92" si="3">(F57*10%)+F57</f>
        <v>27500</v>
      </c>
      <c r="I57" s="27"/>
      <c r="J57" s="10"/>
      <c r="K57" s="48"/>
      <c r="L57" s="10"/>
    </row>
    <row r="58" spans="1:13" x14ac:dyDescent="0.25">
      <c r="A58" s="101"/>
      <c r="B58" s="101">
        <v>32</v>
      </c>
      <c r="C58" s="101"/>
      <c r="D58" s="101" t="s">
        <v>39</v>
      </c>
      <c r="E58" s="102">
        <f>SUM(E59:E64)</f>
        <v>479482.15</v>
      </c>
      <c r="F58" s="102">
        <f>SUM(F59:F64)</f>
        <v>477485</v>
      </c>
      <c r="G58" s="102">
        <f t="shared" si="2"/>
        <v>501359.25</v>
      </c>
      <c r="H58" s="102">
        <f t="shared" si="3"/>
        <v>525233.5</v>
      </c>
      <c r="I58" s="40"/>
      <c r="J58" s="10"/>
      <c r="K58" s="48"/>
      <c r="L58" s="10"/>
    </row>
    <row r="59" spans="1:13" x14ac:dyDescent="0.25">
      <c r="A59" s="41"/>
      <c r="B59" s="41"/>
      <c r="C59" s="41">
        <v>1</v>
      </c>
      <c r="D59" s="41" t="s">
        <v>30</v>
      </c>
      <c r="E59" s="42">
        <v>183395.57</v>
      </c>
      <c r="F59" s="42">
        <v>187485</v>
      </c>
      <c r="G59" s="42">
        <f t="shared" si="2"/>
        <v>196859.25</v>
      </c>
      <c r="H59" s="42">
        <f t="shared" si="3"/>
        <v>206233.5</v>
      </c>
      <c r="I59" s="27"/>
      <c r="J59" s="10"/>
      <c r="K59" s="48"/>
      <c r="L59" s="10"/>
      <c r="M59" s="28"/>
    </row>
    <row r="60" spans="1:13" x14ac:dyDescent="0.25">
      <c r="A60" s="41"/>
      <c r="B60" s="41"/>
      <c r="C60" s="41">
        <v>3</v>
      </c>
      <c r="D60" s="41" t="s">
        <v>28</v>
      </c>
      <c r="E60" s="42">
        <v>108381.13</v>
      </c>
      <c r="F60" s="42">
        <v>133178</v>
      </c>
      <c r="G60" s="42">
        <f t="shared" si="2"/>
        <v>139836.9</v>
      </c>
      <c r="H60" s="42">
        <f t="shared" si="3"/>
        <v>146495.79999999999</v>
      </c>
      <c r="I60" s="27"/>
      <c r="J60" s="10"/>
      <c r="K60" s="48"/>
      <c r="L60" s="48"/>
      <c r="M60" s="28"/>
    </row>
    <row r="61" spans="1:13" x14ac:dyDescent="0.25">
      <c r="A61" s="41"/>
      <c r="B61" s="41"/>
      <c r="C61" s="41">
        <v>4</v>
      </c>
      <c r="D61" s="41" t="s">
        <v>27</v>
      </c>
      <c r="E61" s="42">
        <v>174300.05</v>
      </c>
      <c r="F61" s="42">
        <v>101622</v>
      </c>
      <c r="G61" s="42">
        <f t="shared" si="2"/>
        <v>106703.1</v>
      </c>
      <c r="H61" s="42">
        <f t="shared" si="3"/>
        <v>111784.2</v>
      </c>
      <c r="I61" s="27"/>
      <c r="J61" s="10"/>
      <c r="K61" s="48"/>
      <c r="L61" s="10"/>
      <c r="M61" s="28"/>
    </row>
    <row r="62" spans="1:13" x14ac:dyDescent="0.25">
      <c r="A62" s="41"/>
      <c r="B62" s="41"/>
      <c r="C62" s="41">
        <v>5</v>
      </c>
      <c r="D62" s="41" t="s">
        <v>40</v>
      </c>
      <c r="E62" s="42">
        <v>0</v>
      </c>
      <c r="F62" s="42">
        <v>50000</v>
      </c>
      <c r="G62" s="42">
        <f t="shared" si="2"/>
        <v>52500</v>
      </c>
      <c r="H62" s="42">
        <f t="shared" si="3"/>
        <v>55000</v>
      </c>
      <c r="I62" s="27"/>
      <c r="J62" s="10"/>
      <c r="K62" s="48"/>
      <c r="L62" s="10"/>
      <c r="M62" s="28"/>
    </row>
    <row r="63" spans="1:13" x14ac:dyDescent="0.25">
      <c r="A63" s="41"/>
      <c r="B63" s="41"/>
      <c r="C63" s="41">
        <v>6</v>
      </c>
      <c r="D63" s="41" t="s">
        <v>173</v>
      </c>
      <c r="E63" s="42">
        <v>133</v>
      </c>
      <c r="F63" s="42">
        <v>500</v>
      </c>
      <c r="G63" s="42">
        <f t="shared" si="2"/>
        <v>525</v>
      </c>
      <c r="H63" s="42">
        <f t="shared" si="3"/>
        <v>550</v>
      </c>
      <c r="I63" s="27"/>
      <c r="J63" s="10"/>
      <c r="K63" s="48"/>
      <c r="L63" s="10"/>
      <c r="M63" s="28"/>
    </row>
    <row r="64" spans="1:13" x14ac:dyDescent="0.25">
      <c r="A64" s="41"/>
      <c r="B64" s="41"/>
      <c r="C64" s="41">
        <v>7</v>
      </c>
      <c r="D64" s="41" t="s">
        <v>27</v>
      </c>
      <c r="E64" s="42">
        <v>13272.4</v>
      </c>
      <c r="F64" s="42">
        <v>4700</v>
      </c>
      <c r="G64" s="42">
        <f t="shared" si="2"/>
        <v>4935</v>
      </c>
      <c r="H64" s="42">
        <f t="shared" si="3"/>
        <v>5170</v>
      </c>
      <c r="I64" s="27"/>
      <c r="J64" s="10"/>
      <c r="K64" s="48"/>
      <c r="L64" s="10"/>
      <c r="M64" s="28"/>
    </row>
    <row r="65" spans="1:13" x14ac:dyDescent="0.25">
      <c r="A65" s="101"/>
      <c r="B65" s="101">
        <v>34</v>
      </c>
      <c r="C65" s="101"/>
      <c r="D65" s="101" t="s">
        <v>41</v>
      </c>
      <c r="E65" s="102">
        <f>SUM(E66:E67)</f>
        <v>8268.61</v>
      </c>
      <c r="F65" s="102">
        <f>SUM(F66:F67)</f>
        <v>8325</v>
      </c>
      <c r="G65" s="102">
        <f t="shared" si="2"/>
        <v>8741.25</v>
      </c>
      <c r="H65" s="102">
        <f t="shared" si="3"/>
        <v>9157.5</v>
      </c>
      <c r="I65" s="40"/>
      <c r="J65" s="10"/>
      <c r="K65" s="48"/>
      <c r="L65" s="10"/>
      <c r="M65" s="28"/>
    </row>
    <row r="66" spans="1:13" x14ac:dyDescent="0.25">
      <c r="A66" s="41"/>
      <c r="B66" s="41"/>
      <c r="C66" s="41">
        <v>1</v>
      </c>
      <c r="D66" s="41" t="s">
        <v>30</v>
      </c>
      <c r="E66" s="42">
        <v>7697.9</v>
      </c>
      <c r="F66" s="42">
        <v>7735</v>
      </c>
      <c r="G66" s="42">
        <f t="shared" si="2"/>
        <v>8121.75</v>
      </c>
      <c r="H66" s="42">
        <f t="shared" si="3"/>
        <v>8508.5</v>
      </c>
      <c r="I66" s="27"/>
      <c r="J66" s="10"/>
      <c r="K66" s="48"/>
      <c r="L66" s="10"/>
    </row>
    <row r="67" spans="1:13" x14ac:dyDescent="0.25">
      <c r="A67" s="41"/>
      <c r="B67" s="41"/>
      <c r="C67" s="41">
        <v>4</v>
      </c>
      <c r="D67" s="41" t="s">
        <v>27</v>
      </c>
      <c r="E67" s="42">
        <v>570.71</v>
      </c>
      <c r="F67" s="42">
        <v>590</v>
      </c>
      <c r="G67" s="42">
        <f t="shared" si="2"/>
        <v>619.5</v>
      </c>
      <c r="H67" s="42">
        <f t="shared" si="3"/>
        <v>649</v>
      </c>
      <c r="I67" s="27"/>
      <c r="J67" s="10"/>
      <c r="K67" s="48"/>
      <c r="L67" s="10"/>
    </row>
    <row r="68" spans="1:13" x14ac:dyDescent="0.25">
      <c r="A68" s="101"/>
      <c r="B68" s="101">
        <v>35</v>
      </c>
      <c r="C68" s="101"/>
      <c r="D68" s="101" t="s">
        <v>161</v>
      </c>
      <c r="E68" s="102">
        <f>SUM(E69:E70)</f>
        <v>3981.6</v>
      </c>
      <c r="F68" s="102">
        <f>F69</f>
        <v>3500</v>
      </c>
      <c r="G68" s="102">
        <f t="shared" si="2"/>
        <v>3675</v>
      </c>
      <c r="H68" s="102">
        <f t="shared" si="3"/>
        <v>3850</v>
      </c>
      <c r="I68" s="40"/>
      <c r="J68" s="10"/>
      <c r="K68" s="48"/>
      <c r="L68" s="10"/>
    </row>
    <row r="69" spans="1:13" x14ac:dyDescent="0.25">
      <c r="A69" s="41"/>
      <c r="B69" s="41"/>
      <c r="C69" s="41">
        <v>1</v>
      </c>
      <c r="D69" s="41" t="s">
        <v>30</v>
      </c>
      <c r="E69" s="42">
        <v>0</v>
      </c>
      <c r="F69" s="42">
        <v>3500</v>
      </c>
      <c r="G69" s="42">
        <f t="shared" si="2"/>
        <v>3675</v>
      </c>
      <c r="H69" s="42">
        <f t="shared" si="3"/>
        <v>3850</v>
      </c>
      <c r="I69" s="27"/>
      <c r="J69" s="10"/>
      <c r="K69" s="10"/>
      <c r="L69" s="10"/>
    </row>
    <row r="70" spans="1:13" x14ac:dyDescent="0.25">
      <c r="A70" s="41"/>
      <c r="B70" s="41"/>
      <c r="C70" s="41">
        <v>4</v>
      </c>
      <c r="D70" s="41" t="s">
        <v>27</v>
      </c>
      <c r="E70" s="42">
        <v>3981.6</v>
      </c>
      <c r="F70" s="42"/>
      <c r="G70" s="42"/>
      <c r="H70" s="42"/>
      <c r="I70" s="27"/>
      <c r="J70" s="10"/>
      <c r="K70" s="10"/>
      <c r="L70" s="10"/>
    </row>
    <row r="71" spans="1:13" x14ac:dyDescent="0.25">
      <c r="A71" s="101"/>
      <c r="B71" s="101">
        <v>36</v>
      </c>
      <c r="C71" s="101"/>
      <c r="D71" s="101" t="s">
        <v>162</v>
      </c>
      <c r="E71" s="102">
        <f>SUM(E72:E73)</f>
        <v>6636.1</v>
      </c>
      <c r="F71" s="102">
        <f>SUM(F72:F73)</f>
        <v>27600</v>
      </c>
      <c r="G71" s="102">
        <f t="shared" si="2"/>
        <v>28980</v>
      </c>
      <c r="H71" s="102">
        <f t="shared" si="3"/>
        <v>30360</v>
      </c>
      <c r="I71" s="40"/>
      <c r="J71" s="10"/>
      <c r="K71" s="48"/>
      <c r="L71" s="10"/>
    </row>
    <row r="72" spans="1:13" x14ac:dyDescent="0.25">
      <c r="A72" s="41"/>
      <c r="B72" s="41"/>
      <c r="C72" s="41">
        <v>1</v>
      </c>
      <c r="D72" s="41" t="s">
        <v>30</v>
      </c>
      <c r="E72" s="42">
        <v>6636.1</v>
      </c>
      <c r="F72" s="42">
        <v>13100</v>
      </c>
      <c r="G72" s="42">
        <f t="shared" si="2"/>
        <v>13755</v>
      </c>
      <c r="H72" s="42">
        <f t="shared" si="3"/>
        <v>14410</v>
      </c>
      <c r="I72" s="27"/>
      <c r="J72" s="10"/>
      <c r="K72" s="48"/>
      <c r="L72" s="10"/>
    </row>
    <row r="73" spans="1:13" x14ac:dyDescent="0.25">
      <c r="A73" s="41"/>
      <c r="B73" s="41"/>
      <c r="C73" s="41">
        <v>5</v>
      </c>
      <c r="D73" s="41" t="s">
        <v>40</v>
      </c>
      <c r="E73" s="42">
        <v>0</v>
      </c>
      <c r="F73" s="42">
        <v>14500</v>
      </c>
      <c r="G73" s="42">
        <f t="shared" si="2"/>
        <v>15225</v>
      </c>
      <c r="H73" s="42">
        <f t="shared" si="3"/>
        <v>15950</v>
      </c>
      <c r="I73" s="27"/>
      <c r="J73" s="10"/>
      <c r="K73" s="48"/>
      <c r="L73" s="10"/>
    </row>
    <row r="74" spans="1:13" x14ac:dyDescent="0.25">
      <c r="A74" s="101"/>
      <c r="B74" s="101">
        <v>37</v>
      </c>
      <c r="C74" s="101"/>
      <c r="D74" s="101" t="s">
        <v>163</v>
      </c>
      <c r="E74" s="102">
        <f>E75</f>
        <v>39153.699999999997</v>
      </c>
      <c r="F74" s="102">
        <f>F75</f>
        <v>42600</v>
      </c>
      <c r="G74" s="102">
        <f t="shared" si="2"/>
        <v>44730</v>
      </c>
      <c r="H74" s="102">
        <f t="shared" si="3"/>
        <v>46860</v>
      </c>
      <c r="I74" s="40"/>
      <c r="J74" s="10"/>
      <c r="K74" s="10"/>
      <c r="L74" s="10"/>
    </row>
    <row r="75" spans="1:13" x14ac:dyDescent="0.25">
      <c r="A75" s="43"/>
      <c r="B75" s="43"/>
      <c r="C75" s="41">
        <v>1</v>
      </c>
      <c r="D75" s="41" t="s">
        <v>30</v>
      </c>
      <c r="E75" s="42">
        <v>39153.699999999997</v>
      </c>
      <c r="F75" s="42">
        <v>42600</v>
      </c>
      <c r="G75" s="42">
        <f t="shared" si="2"/>
        <v>44730</v>
      </c>
      <c r="H75" s="42">
        <f t="shared" si="3"/>
        <v>46860</v>
      </c>
      <c r="I75" s="27"/>
      <c r="J75" s="10"/>
      <c r="K75" s="10"/>
      <c r="L75" s="10"/>
    </row>
    <row r="76" spans="1:13" x14ac:dyDescent="0.25">
      <c r="A76" s="101"/>
      <c r="B76" s="101">
        <v>38</v>
      </c>
      <c r="C76" s="101"/>
      <c r="D76" s="101" t="s">
        <v>164</v>
      </c>
      <c r="E76" s="102">
        <f>SUM(E77:E79)</f>
        <v>181641.60000000001</v>
      </c>
      <c r="F76" s="102">
        <f>SUM(F77:F79)</f>
        <v>215440</v>
      </c>
      <c r="G76" s="102">
        <f t="shared" si="2"/>
        <v>226212</v>
      </c>
      <c r="H76" s="102">
        <f t="shared" si="3"/>
        <v>236984</v>
      </c>
      <c r="I76" s="40"/>
      <c r="J76" s="10"/>
      <c r="K76" s="10"/>
      <c r="L76" s="10"/>
    </row>
    <row r="77" spans="1:13" x14ac:dyDescent="0.25">
      <c r="A77" s="43"/>
      <c r="B77" s="43"/>
      <c r="C77" s="41">
        <v>1</v>
      </c>
      <c r="D77" s="41" t="s">
        <v>30</v>
      </c>
      <c r="E77" s="42">
        <v>33517.1</v>
      </c>
      <c r="F77" s="42">
        <v>215110</v>
      </c>
      <c r="G77" s="42">
        <f t="shared" si="2"/>
        <v>225865.5</v>
      </c>
      <c r="H77" s="42">
        <f t="shared" si="3"/>
        <v>236621</v>
      </c>
      <c r="I77" s="27"/>
      <c r="J77" s="10"/>
      <c r="K77" s="10"/>
      <c r="L77" s="10"/>
    </row>
    <row r="78" spans="1:13" x14ac:dyDescent="0.25">
      <c r="A78" s="43"/>
      <c r="B78" s="43"/>
      <c r="C78" s="41">
        <v>4</v>
      </c>
      <c r="D78" s="41" t="s">
        <v>27</v>
      </c>
      <c r="E78" s="42">
        <v>146797.29999999999</v>
      </c>
      <c r="F78" s="42"/>
      <c r="G78" s="42"/>
      <c r="H78" s="42"/>
      <c r="I78" s="27"/>
      <c r="J78" s="10"/>
      <c r="K78" s="10"/>
      <c r="L78" s="10"/>
    </row>
    <row r="79" spans="1:13" x14ac:dyDescent="0.25">
      <c r="A79" s="43"/>
      <c r="B79" s="43"/>
      <c r="C79" s="43">
        <v>5</v>
      </c>
      <c r="D79" s="41" t="s">
        <v>40</v>
      </c>
      <c r="E79" s="42">
        <v>1327.2</v>
      </c>
      <c r="F79" s="44">
        <v>330</v>
      </c>
      <c r="G79" s="42">
        <f t="shared" si="2"/>
        <v>346.5</v>
      </c>
      <c r="H79" s="42">
        <f t="shared" si="3"/>
        <v>363</v>
      </c>
      <c r="I79" s="27"/>
      <c r="J79" s="10"/>
      <c r="K79" s="10"/>
      <c r="L79" s="10"/>
    </row>
    <row r="80" spans="1:13" x14ac:dyDescent="0.25">
      <c r="A80" s="100">
        <v>4</v>
      </c>
      <c r="B80" s="100"/>
      <c r="C80" s="100"/>
      <c r="D80" s="100" t="s">
        <v>42</v>
      </c>
      <c r="E80" s="152">
        <f>E81+E83+E90</f>
        <v>574026.29</v>
      </c>
      <c r="F80" s="152">
        <f>F81+F83+F90</f>
        <v>716400</v>
      </c>
      <c r="G80" s="152">
        <f>G81+G83+G90</f>
        <v>752220</v>
      </c>
      <c r="H80" s="152">
        <f t="shared" si="3"/>
        <v>788040</v>
      </c>
      <c r="I80" s="195"/>
    </row>
    <row r="81" spans="1:9" x14ac:dyDescent="0.25">
      <c r="A81" s="138"/>
      <c r="B81" s="101">
        <v>41</v>
      </c>
      <c r="C81" s="138"/>
      <c r="D81" s="101" t="s">
        <v>217</v>
      </c>
      <c r="E81" s="102">
        <f>E82</f>
        <v>0</v>
      </c>
      <c r="F81" s="102">
        <f>F82</f>
        <v>8000</v>
      </c>
      <c r="G81" s="102">
        <f>G82</f>
        <v>8400</v>
      </c>
      <c r="H81" s="102">
        <f>H82</f>
        <v>8800</v>
      </c>
      <c r="I81" s="40"/>
    </row>
    <row r="82" spans="1:9" x14ac:dyDescent="0.25">
      <c r="A82" s="137"/>
      <c r="B82" s="137"/>
      <c r="C82" s="139">
        <v>7</v>
      </c>
      <c r="D82" s="139" t="s">
        <v>216</v>
      </c>
      <c r="E82" s="151">
        <v>0</v>
      </c>
      <c r="F82" s="151">
        <v>8000</v>
      </c>
      <c r="G82" s="42">
        <v>8400</v>
      </c>
      <c r="H82" s="42">
        <v>8800</v>
      </c>
      <c r="I82" s="27"/>
    </row>
    <row r="83" spans="1:9" x14ac:dyDescent="0.25">
      <c r="A83" s="101"/>
      <c r="B83" s="101">
        <v>42</v>
      </c>
      <c r="C83" s="101"/>
      <c r="D83" s="101" t="s">
        <v>43</v>
      </c>
      <c r="E83" s="102">
        <f>SUM(E84:E89)</f>
        <v>560753.99</v>
      </c>
      <c r="F83" s="102">
        <f>SUM(F84:F89)</f>
        <v>438400</v>
      </c>
      <c r="G83" s="102">
        <f>SUM(G84:G89)</f>
        <v>460320</v>
      </c>
      <c r="H83" s="102">
        <f>SUM(H84:H89)</f>
        <v>482240</v>
      </c>
      <c r="I83" s="40"/>
    </row>
    <row r="84" spans="1:9" x14ac:dyDescent="0.25">
      <c r="A84" s="41"/>
      <c r="B84" s="41"/>
      <c r="C84" s="41">
        <v>1</v>
      </c>
      <c r="D84" s="41" t="s">
        <v>30</v>
      </c>
      <c r="E84" s="42">
        <v>5972.5</v>
      </c>
      <c r="F84" s="42">
        <v>80700</v>
      </c>
      <c r="G84" s="42">
        <f t="shared" si="2"/>
        <v>84735</v>
      </c>
      <c r="H84" s="42">
        <f t="shared" si="3"/>
        <v>88770</v>
      </c>
      <c r="I84" s="27"/>
    </row>
    <row r="85" spans="1:9" x14ac:dyDescent="0.25">
      <c r="A85" s="41"/>
      <c r="B85" s="41"/>
      <c r="C85" s="41">
        <v>3</v>
      </c>
      <c r="D85" s="41" t="s">
        <v>28</v>
      </c>
      <c r="E85" s="42">
        <v>0</v>
      </c>
      <c r="F85" s="42">
        <v>4940</v>
      </c>
      <c r="G85" s="42">
        <v>5187</v>
      </c>
      <c r="H85" s="42">
        <v>5434</v>
      </c>
      <c r="I85" s="27"/>
    </row>
    <row r="86" spans="1:9" x14ac:dyDescent="0.25">
      <c r="A86" s="41"/>
      <c r="B86" s="41"/>
      <c r="C86" s="41">
        <v>4</v>
      </c>
      <c r="D86" s="41" t="s">
        <v>27</v>
      </c>
      <c r="E86" s="42">
        <v>399801.99</v>
      </c>
      <c r="F86" s="42">
        <v>278500</v>
      </c>
      <c r="G86" s="42">
        <f t="shared" si="2"/>
        <v>292425</v>
      </c>
      <c r="H86" s="42">
        <f t="shared" si="3"/>
        <v>306350</v>
      </c>
      <c r="I86" s="27"/>
    </row>
    <row r="87" spans="1:9" x14ac:dyDescent="0.25">
      <c r="A87" s="41"/>
      <c r="B87" s="41"/>
      <c r="C87" s="41">
        <v>5</v>
      </c>
      <c r="D87" s="41" t="s">
        <v>40</v>
      </c>
      <c r="E87" s="42">
        <v>127414</v>
      </c>
      <c r="F87" s="42">
        <v>61200</v>
      </c>
      <c r="G87" s="42">
        <f t="shared" si="2"/>
        <v>64260</v>
      </c>
      <c r="H87" s="42">
        <f t="shared" si="3"/>
        <v>67320</v>
      </c>
      <c r="I87" s="27"/>
    </row>
    <row r="88" spans="1:9" x14ac:dyDescent="0.25">
      <c r="A88" s="41"/>
      <c r="B88" s="41"/>
      <c r="C88" s="41">
        <v>6</v>
      </c>
      <c r="D88" s="41" t="s">
        <v>173</v>
      </c>
      <c r="E88" s="42">
        <v>0</v>
      </c>
      <c r="F88" s="42">
        <v>100</v>
      </c>
      <c r="G88" s="42">
        <f t="shared" si="2"/>
        <v>105</v>
      </c>
      <c r="H88" s="42">
        <f t="shared" si="3"/>
        <v>110</v>
      </c>
      <c r="I88" s="27"/>
    </row>
    <row r="89" spans="1:9" x14ac:dyDescent="0.25">
      <c r="A89" s="41"/>
      <c r="B89" s="41"/>
      <c r="C89" s="41">
        <v>7</v>
      </c>
      <c r="D89" s="41" t="s">
        <v>44</v>
      </c>
      <c r="E89" s="42">
        <v>27565.5</v>
      </c>
      <c r="F89" s="42">
        <v>12960</v>
      </c>
      <c r="G89" s="42">
        <f t="shared" si="2"/>
        <v>13608</v>
      </c>
      <c r="H89" s="42">
        <f t="shared" si="3"/>
        <v>14256</v>
      </c>
      <c r="I89" s="27"/>
    </row>
    <row r="90" spans="1:9" x14ac:dyDescent="0.25">
      <c r="A90" s="101"/>
      <c r="B90" s="101">
        <v>45</v>
      </c>
      <c r="C90" s="101"/>
      <c r="D90" s="101" t="s">
        <v>170</v>
      </c>
      <c r="E90" s="102">
        <f>SUM(E91:E93)</f>
        <v>13272.3</v>
      </c>
      <c r="F90" s="102">
        <f>SUM(F91:F92)</f>
        <v>270000</v>
      </c>
      <c r="G90" s="102">
        <f t="shared" si="2"/>
        <v>283500</v>
      </c>
      <c r="H90" s="102">
        <f t="shared" si="3"/>
        <v>297000</v>
      </c>
      <c r="I90" s="40"/>
    </row>
    <row r="91" spans="1:9" x14ac:dyDescent="0.25">
      <c r="A91" s="41"/>
      <c r="B91" s="41"/>
      <c r="C91" s="41">
        <v>4</v>
      </c>
      <c r="D91" s="41" t="s">
        <v>27</v>
      </c>
      <c r="E91" s="42">
        <v>0</v>
      </c>
      <c r="F91" s="42">
        <v>220000</v>
      </c>
      <c r="G91" s="42">
        <f t="shared" si="2"/>
        <v>231000</v>
      </c>
      <c r="H91" s="42">
        <f t="shared" si="3"/>
        <v>242000</v>
      </c>
      <c r="I91" s="27"/>
    </row>
    <row r="92" spans="1:9" x14ac:dyDescent="0.25">
      <c r="A92" s="41"/>
      <c r="B92" s="41"/>
      <c r="C92" s="41">
        <v>5</v>
      </c>
      <c r="D92" s="41" t="s">
        <v>40</v>
      </c>
      <c r="E92" s="42">
        <v>0</v>
      </c>
      <c r="F92" s="42">
        <v>50000</v>
      </c>
      <c r="G92" s="42">
        <f t="shared" si="2"/>
        <v>52500</v>
      </c>
      <c r="H92" s="42">
        <f t="shared" si="3"/>
        <v>55000</v>
      </c>
      <c r="I92" s="27"/>
    </row>
    <row r="93" spans="1:9" x14ac:dyDescent="0.25">
      <c r="A93" s="168"/>
      <c r="B93" s="41"/>
      <c r="C93" s="41">
        <v>7</v>
      </c>
      <c r="D93" s="41" t="s">
        <v>44</v>
      </c>
      <c r="E93" s="169">
        <v>13272.3</v>
      </c>
      <c r="F93" s="42"/>
      <c r="G93" s="42"/>
      <c r="H93" s="42"/>
      <c r="I93" s="27"/>
    </row>
    <row r="94" spans="1:9" ht="30" customHeight="1" x14ac:dyDescent="0.25">
      <c r="A94" s="212" t="s">
        <v>45</v>
      </c>
      <c r="B94" s="213"/>
      <c r="C94" s="213"/>
      <c r="D94" s="214"/>
      <c r="E94" s="162">
        <f>E54+E80</f>
        <v>1674622.38</v>
      </c>
      <c r="F94" s="145">
        <f>F80+F54</f>
        <v>1968250</v>
      </c>
      <c r="G94" s="145">
        <f>G80+G54</f>
        <v>2066662.5</v>
      </c>
      <c r="H94" s="145">
        <f>H80+H54</f>
        <v>2165075</v>
      </c>
      <c r="I94" s="193"/>
    </row>
    <row r="95" spans="1:9" ht="20.100000000000001" customHeight="1" x14ac:dyDescent="0.25">
      <c r="F95" s="28"/>
    </row>
    <row r="96" spans="1:9" ht="15" customHeight="1" x14ac:dyDescent="0.25">
      <c r="F96" s="28"/>
    </row>
    <row r="97" spans="1:9" ht="15" customHeight="1" x14ac:dyDescent="0.25">
      <c r="A97" s="207" t="s">
        <v>204</v>
      </c>
      <c r="B97" s="206"/>
      <c r="C97" s="206"/>
      <c r="D97" s="206"/>
      <c r="E97" s="206"/>
      <c r="F97" s="206"/>
      <c r="G97" s="206"/>
      <c r="H97" s="206"/>
    </row>
    <row r="98" spans="1:9" ht="30" customHeight="1" x14ac:dyDescent="0.25">
      <c r="A98" s="1"/>
      <c r="B98" s="208" t="s">
        <v>22</v>
      </c>
      <c r="C98" s="208"/>
      <c r="D98" s="12" t="s">
        <v>23</v>
      </c>
      <c r="E98" s="12" t="s">
        <v>220</v>
      </c>
      <c r="F98" s="13" t="s">
        <v>192</v>
      </c>
      <c r="G98" s="13" t="s">
        <v>24</v>
      </c>
      <c r="H98" s="13" t="s">
        <v>193</v>
      </c>
      <c r="I98" s="189"/>
    </row>
    <row r="99" spans="1:9" ht="15" customHeight="1" x14ac:dyDescent="0.25">
      <c r="A99" s="1"/>
      <c r="B99" s="204">
        <v>1</v>
      </c>
      <c r="C99" s="204"/>
      <c r="D99" s="2" t="s">
        <v>30</v>
      </c>
      <c r="E99" s="22">
        <f>E56+E59+E66+E69+E72+E75+E77+E84</f>
        <v>657805.19999999995</v>
      </c>
      <c r="F99" s="42">
        <f>F56+F59+F66+F69+F72+F75+F77+F84</f>
        <v>1002130</v>
      </c>
      <c r="G99" s="42">
        <f>G84+G77+G75+G72+G69+G66+G59+G56</f>
        <v>1052236.5</v>
      </c>
      <c r="H99" s="42">
        <f>H84+H77+H75+H72+H69+H66+H59+H56</f>
        <v>1102343</v>
      </c>
      <c r="I99" s="27"/>
    </row>
    <row r="100" spans="1:9" ht="15" customHeight="1" x14ac:dyDescent="0.25">
      <c r="A100" s="1"/>
      <c r="B100" s="204">
        <v>3</v>
      </c>
      <c r="C100" s="204"/>
      <c r="D100" s="2" t="s">
        <v>28</v>
      </c>
      <c r="E100" s="22">
        <f>E60+E85</f>
        <v>108381.13</v>
      </c>
      <c r="F100" s="42">
        <v>138118</v>
      </c>
      <c r="G100" s="42">
        <f>G60+G85</f>
        <v>145023.9</v>
      </c>
      <c r="H100" s="42">
        <f>H85+H60</f>
        <v>151929.79999999999</v>
      </c>
      <c r="I100" s="27"/>
    </row>
    <row r="101" spans="1:9" ht="15" customHeight="1" x14ac:dyDescent="0.25">
      <c r="A101" s="1"/>
      <c r="B101" s="204">
        <v>4</v>
      </c>
      <c r="C101" s="204"/>
      <c r="D101" s="2" t="s">
        <v>27</v>
      </c>
      <c r="E101" s="22">
        <f>E61+E67+E70+E78+E86+E91</f>
        <v>725451.64999999991</v>
      </c>
      <c r="F101" s="42">
        <v>600712</v>
      </c>
      <c r="G101" s="42">
        <f>G91+G86+G67+G61</f>
        <v>630747.6</v>
      </c>
      <c r="H101" s="42">
        <f>H91+H86+H67+H61</f>
        <v>660783.19999999995</v>
      </c>
      <c r="I101" s="27"/>
    </row>
    <row r="102" spans="1:9" ht="15" customHeight="1" x14ac:dyDescent="0.25">
      <c r="A102" s="1"/>
      <c r="B102" s="204">
        <v>5</v>
      </c>
      <c r="C102" s="204"/>
      <c r="D102" s="2" t="s">
        <v>40</v>
      </c>
      <c r="E102" s="22">
        <f>E57+E62+E73+E79+E87+E92</f>
        <v>128741.2</v>
      </c>
      <c r="F102" s="42">
        <f>F57+F62+F73+F79+F87+F92</f>
        <v>201030</v>
      </c>
      <c r="G102" s="42">
        <f>G92+G87+G79+G73+G62+G57</f>
        <v>211081.5</v>
      </c>
      <c r="H102" s="42">
        <f>H92+H87+H79+H73+H62+H57</f>
        <v>221133</v>
      </c>
      <c r="I102" s="27"/>
    </row>
    <row r="103" spans="1:9" ht="15" customHeight="1" x14ac:dyDescent="0.25">
      <c r="A103" s="1"/>
      <c r="B103" s="204">
        <v>6</v>
      </c>
      <c r="C103" s="204"/>
      <c r="D103" s="2" t="s">
        <v>173</v>
      </c>
      <c r="E103" s="22">
        <f>E63+E88</f>
        <v>133</v>
      </c>
      <c r="F103" s="42">
        <f>F63+F88</f>
        <v>600</v>
      </c>
      <c r="G103" s="42">
        <f>G88+G63</f>
        <v>630</v>
      </c>
      <c r="H103" s="42">
        <f>H88+H63</f>
        <v>660</v>
      </c>
      <c r="I103" s="27"/>
    </row>
    <row r="104" spans="1:9" ht="15" customHeight="1" x14ac:dyDescent="0.25">
      <c r="A104" s="1"/>
      <c r="B104" s="205">
        <v>7</v>
      </c>
      <c r="C104" s="205"/>
      <c r="D104" s="2" t="s">
        <v>31</v>
      </c>
      <c r="E104" s="22">
        <f>E93+E89+E82+E64</f>
        <v>54110.200000000004</v>
      </c>
      <c r="F104" s="42">
        <v>25660</v>
      </c>
      <c r="G104" s="42">
        <f>G89+G82+G64</f>
        <v>26943</v>
      </c>
      <c r="H104" s="42">
        <f>H89+H82+H64</f>
        <v>28226</v>
      </c>
      <c r="I104" s="27"/>
    </row>
    <row r="105" spans="1:9" ht="15" customHeight="1" x14ac:dyDescent="0.25">
      <c r="A105" s="1"/>
      <c r="B105" s="205">
        <v>9</v>
      </c>
      <c r="C105" s="205"/>
      <c r="D105" s="2" t="s">
        <v>203</v>
      </c>
      <c r="E105" s="22"/>
      <c r="F105" s="42"/>
      <c r="G105" s="42"/>
      <c r="H105" s="56"/>
      <c r="I105" s="35"/>
    </row>
    <row r="106" spans="1:9" x14ac:dyDescent="0.25">
      <c r="A106" s="1"/>
      <c r="B106" s="206"/>
      <c r="C106" s="206"/>
      <c r="D106" s="130" t="s">
        <v>205</v>
      </c>
      <c r="E106" s="21">
        <f>SUM(E99:E105)</f>
        <v>1674622.38</v>
      </c>
      <c r="F106" s="140">
        <f>SUM(F99:F105)</f>
        <v>1968250</v>
      </c>
      <c r="G106" s="140">
        <f>SUM(G99:G105)</f>
        <v>2066662.5</v>
      </c>
      <c r="H106" s="140">
        <f>SUM(H99:H105)</f>
        <v>2165075</v>
      </c>
      <c r="I106" s="195"/>
    </row>
    <row r="107" spans="1:9" x14ac:dyDescent="0.25">
      <c r="B107" s="203"/>
      <c r="C107" s="203"/>
      <c r="D107" s="131"/>
      <c r="E107" s="131"/>
      <c r="F107" s="28"/>
    </row>
    <row r="110" spans="1:9" x14ac:dyDescent="0.25">
      <c r="D110" s="15" t="s">
        <v>17</v>
      </c>
      <c r="E110" s="15"/>
    </row>
    <row r="112" spans="1:9" x14ac:dyDescent="0.25">
      <c r="D112" s="15" t="s">
        <v>46</v>
      </c>
      <c r="E112" s="15"/>
    </row>
    <row r="113" spans="1:16" ht="30" customHeight="1" x14ac:dyDescent="0.25">
      <c r="A113" s="1"/>
      <c r="B113" s="1"/>
      <c r="C113" s="20" t="s">
        <v>130</v>
      </c>
      <c r="D113" s="16" t="s">
        <v>23</v>
      </c>
      <c r="E113" s="16" t="s">
        <v>220</v>
      </c>
      <c r="F113" s="11" t="s">
        <v>194</v>
      </c>
      <c r="G113" s="11" t="s">
        <v>1</v>
      </c>
      <c r="H113" s="11" t="s">
        <v>195</v>
      </c>
      <c r="I113" s="196"/>
    </row>
    <row r="114" spans="1:16" x14ac:dyDescent="0.25">
      <c r="A114" s="1"/>
      <c r="B114" s="1"/>
      <c r="C114" s="1"/>
      <c r="D114" s="51" t="s">
        <v>45</v>
      </c>
      <c r="E114" s="163">
        <f>E115+E118+E120+E122+E125+E128+E133+E135+E139+E142</f>
        <v>1674622.3800000001</v>
      </c>
      <c r="F114" s="140">
        <f>F115+F118+F120+F122+F125+F128+F133+F135+F139+F142</f>
        <v>1968250</v>
      </c>
      <c r="G114" s="140">
        <f t="shared" ref="G114:G126" si="4">(F114*5%)+F114</f>
        <v>2066662.5</v>
      </c>
      <c r="H114" s="140">
        <f>(F114*10%)+F114</f>
        <v>2165075</v>
      </c>
      <c r="I114" s="195"/>
    </row>
    <row r="115" spans="1:16" x14ac:dyDescent="0.25">
      <c r="A115" s="1"/>
      <c r="B115" s="1"/>
      <c r="C115" s="2">
        <v>1</v>
      </c>
      <c r="D115" s="17" t="s">
        <v>131</v>
      </c>
      <c r="E115" s="164">
        <f>SUM(E116:E117)</f>
        <v>268079.25</v>
      </c>
      <c r="F115" s="44">
        <f>SUM(F116:F117)</f>
        <v>301548</v>
      </c>
      <c r="G115" s="44">
        <f t="shared" si="4"/>
        <v>316625.40000000002</v>
      </c>
      <c r="H115" s="44">
        <f>(F115*10%)+F115</f>
        <v>331702.8</v>
      </c>
      <c r="I115" s="40"/>
    </row>
    <row r="116" spans="1:16" x14ac:dyDescent="0.25">
      <c r="A116" s="1"/>
      <c r="B116" s="1"/>
      <c r="C116" s="2">
        <v>11</v>
      </c>
      <c r="D116" s="18" t="s">
        <v>132</v>
      </c>
      <c r="E116" s="165">
        <v>20783.05</v>
      </c>
      <c r="F116" s="42">
        <v>16000</v>
      </c>
      <c r="G116" s="42">
        <f t="shared" si="4"/>
        <v>16800</v>
      </c>
      <c r="H116" s="42">
        <f>(F116*10%)+F116</f>
        <v>17600</v>
      </c>
      <c r="I116" s="27"/>
    </row>
    <row r="117" spans="1:16" x14ac:dyDescent="0.25">
      <c r="A117" s="1"/>
      <c r="B117" s="1"/>
      <c r="C117" s="2">
        <v>13</v>
      </c>
      <c r="D117" s="18" t="s">
        <v>133</v>
      </c>
      <c r="E117" s="165">
        <v>247296.2</v>
      </c>
      <c r="F117" s="42">
        <v>285548</v>
      </c>
      <c r="G117" s="42">
        <f t="shared" si="4"/>
        <v>299825.40000000002</v>
      </c>
      <c r="H117" s="42">
        <f t="shared" ref="H117:H143" si="5">(F117*10%)+F117</f>
        <v>314102.8</v>
      </c>
      <c r="I117" s="27"/>
    </row>
    <row r="118" spans="1:16" x14ac:dyDescent="0.25">
      <c r="A118" s="1"/>
      <c r="B118" s="1"/>
      <c r="C118" s="2">
        <v>2</v>
      </c>
      <c r="D118" s="17" t="s">
        <v>134</v>
      </c>
      <c r="E118" s="164">
        <f>E119</f>
        <v>3318.1</v>
      </c>
      <c r="F118" s="44">
        <f>F119</f>
        <v>3320</v>
      </c>
      <c r="G118" s="44">
        <f t="shared" si="4"/>
        <v>3486</v>
      </c>
      <c r="H118" s="44">
        <f t="shared" si="5"/>
        <v>3652</v>
      </c>
      <c r="I118" s="40"/>
    </row>
    <row r="119" spans="1:16" x14ac:dyDescent="0.25">
      <c r="A119" s="1"/>
      <c r="B119" s="1"/>
      <c r="C119" s="2">
        <v>22</v>
      </c>
      <c r="D119" s="18" t="s">
        <v>135</v>
      </c>
      <c r="E119" s="165">
        <v>3318.1</v>
      </c>
      <c r="F119" s="42">
        <v>3320</v>
      </c>
      <c r="G119" s="42">
        <f t="shared" si="4"/>
        <v>3486</v>
      </c>
      <c r="H119" s="42">
        <f t="shared" si="5"/>
        <v>3652</v>
      </c>
      <c r="I119" s="27"/>
    </row>
    <row r="120" spans="1:16" x14ac:dyDescent="0.25">
      <c r="A120" s="1"/>
      <c r="B120" s="1"/>
      <c r="C120" s="2">
        <v>3</v>
      </c>
      <c r="D120" s="17" t="s">
        <v>136</v>
      </c>
      <c r="E120" s="164">
        <f>E121</f>
        <v>55079.9</v>
      </c>
      <c r="F120" s="44">
        <f>F121</f>
        <v>76000</v>
      </c>
      <c r="G120" s="44">
        <f t="shared" si="4"/>
        <v>79800</v>
      </c>
      <c r="H120" s="44">
        <f t="shared" si="5"/>
        <v>83600</v>
      </c>
      <c r="I120" s="40"/>
    </row>
    <row r="121" spans="1:16" x14ac:dyDescent="0.25">
      <c r="A121" s="1"/>
      <c r="B121" s="1"/>
      <c r="C121" s="2">
        <v>32</v>
      </c>
      <c r="D121" s="18" t="s">
        <v>137</v>
      </c>
      <c r="E121" s="165">
        <v>55079.9</v>
      </c>
      <c r="F121" s="42">
        <v>76000</v>
      </c>
      <c r="G121" s="42">
        <f t="shared" si="4"/>
        <v>79800</v>
      </c>
      <c r="H121" s="42">
        <f t="shared" si="5"/>
        <v>83600</v>
      </c>
      <c r="I121" s="27"/>
    </row>
    <row r="122" spans="1:16" x14ac:dyDescent="0.25">
      <c r="A122" s="1"/>
      <c r="B122" s="1"/>
      <c r="C122" s="2">
        <v>4</v>
      </c>
      <c r="D122" s="17" t="s">
        <v>138</v>
      </c>
      <c r="E122" s="164">
        <f>SUM(E123:E124)</f>
        <v>132233</v>
      </c>
      <c r="F122" s="44">
        <f>SUM(F123:F124)</f>
        <v>151110</v>
      </c>
      <c r="G122" s="44">
        <f t="shared" si="4"/>
        <v>158665.5</v>
      </c>
      <c r="H122" s="44">
        <f t="shared" si="5"/>
        <v>166221</v>
      </c>
      <c r="I122" s="40"/>
    </row>
    <row r="123" spans="1:16" x14ac:dyDescent="0.25">
      <c r="A123" s="1"/>
      <c r="B123" s="1"/>
      <c r="C123" s="2">
        <v>42</v>
      </c>
      <c r="D123" s="18" t="s">
        <v>139</v>
      </c>
      <c r="E123" s="165">
        <v>25217.200000000001</v>
      </c>
      <c r="F123" s="42">
        <v>30660</v>
      </c>
      <c r="G123" s="42">
        <f t="shared" si="4"/>
        <v>32193</v>
      </c>
      <c r="H123" s="42">
        <f t="shared" si="5"/>
        <v>33726</v>
      </c>
      <c r="I123" s="27"/>
    </row>
    <row r="124" spans="1:16" x14ac:dyDescent="0.25">
      <c r="A124" s="1"/>
      <c r="B124" s="1"/>
      <c r="C124" s="2">
        <v>47</v>
      </c>
      <c r="D124" s="18" t="s">
        <v>140</v>
      </c>
      <c r="E124" s="165">
        <v>107015.8</v>
      </c>
      <c r="F124" s="42">
        <v>120450</v>
      </c>
      <c r="G124" s="42">
        <f t="shared" si="4"/>
        <v>126472.5</v>
      </c>
      <c r="H124" s="42">
        <f t="shared" si="5"/>
        <v>132495</v>
      </c>
      <c r="I124" s="27"/>
      <c r="P124" s="35"/>
    </row>
    <row r="125" spans="1:16" x14ac:dyDescent="0.25">
      <c r="A125" s="1"/>
      <c r="B125" s="1"/>
      <c r="C125" s="2">
        <v>5</v>
      </c>
      <c r="D125" s="17" t="s">
        <v>141</v>
      </c>
      <c r="E125" s="164">
        <f>SUM(E126:E127)</f>
        <v>41144</v>
      </c>
      <c r="F125" s="44">
        <f>SUM(F126:F126)</f>
        <v>31100</v>
      </c>
      <c r="G125" s="44">
        <f t="shared" si="4"/>
        <v>32655</v>
      </c>
      <c r="H125" s="44">
        <f t="shared" si="5"/>
        <v>34210</v>
      </c>
      <c r="I125" s="40"/>
      <c r="P125" s="35"/>
    </row>
    <row r="126" spans="1:16" x14ac:dyDescent="0.25">
      <c r="A126" s="1"/>
      <c r="B126" s="1"/>
      <c r="C126" s="2">
        <v>51</v>
      </c>
      <c r="D126" s="18" t="s">
        <v>142</v>
      </c>
      <c r="E126" s="165">
        <v>33180.699999999997</v>
      </c>
      <c r="F126" s="42">
        <v>31100</v>
      </c>
      <c r="G126" s="42">
        <f t="shared" si="4"/>
        <v>32655</v>
      </c>
      <c r="H126" s="42">
        <f t="shared" si="5"/>
        <v>34210</v>
      </c>
      <c r="I126" s="27"/>
      <c r="P126" s="35"/>
    </row>
    <row r="127" spans="1:16" x14ac:dyDescent="0.25">
      <c r="A127" s="1"/>
      <c r="B127" s="1"/>
      <c r="C127" s="2">
        <v>56</v>
      </c>
      <c r="D127" s="18" t="s">
        <v>141</v>
      </c>
      <c r="E127" s="165">
        <v>7963.3</v>
      </c>
      <c r="F127" s="42"/>
      <c r="G127" s="42"/>
      <c r="H127" s="42"/>
      <c r="I127" s="27"/>
      <c r="P127" s="35"/>
    </row>
    <row r="128" spans="1:16" x14ac:dyDescent="0.25">
      <c r="A128" s="1"/>
      <c r="B128" s="1"/>
      <c r="C128" s="2">
        <v>6</v>
      </c>
      <c r="D128" s="17" t="s">
        <v>143</v>
      </c>
      <c r="E128" s="164">
        <f>SUM(E129:E132)</f>
        <v>628135.66</v>
      </c>
      <c r="F128" s="44">
        <f>SUM(F129:F132)</f>
        <v>830012</v>
      </c>
      <c r="G128" s="44">
        <f t="shared" ref="G128:G143" si="6">(F128*5%)+F128</f>
        <v>871512.6</v>
      </c>
      <c r="H128" s="44">
        <f t="shared" si="5"/>
        <v>913013.2</v>
      </c>
      <c r="I128" s="40"/>
      <c r="P128" s="35"/>
    </row>
    <row r="129" spans="1:16" x14ac:dyDescent="0.25">
      <c r="A129" s="1"/>
      <c r="B129" s="1"/>
      <c r="C129" s="2">
        <v>62</v>
      </c>
      <c r="D129" s="18" t="s">
        <v>144</v>
      </c>
      <c r="E129" s="165">
        <v>371623.7</v>
      </c>
      <c r="F129" s="42">
        <v>472000</v>
      </c>
      <c r="G129" s="42">
        <f t="shared" si="6"/>
        <v>495600</v>
      </c>
      <c r="H129" s="42">
        <f t="shared" si="5"/>
        <v>519200</v>
      </c>
      <c r="I129" s="27"/>
      <c r="P129" s="35"/>
    </row>
    <row r="130" spans="1:16" x14ac:dyDescent="0.25">
      <c r="A130" s="1"/>
      <c r="B130" s="1"/>
      <c r="C130" s="2">
        <v>64</v>
      </c>
      <c r="D130" s="18" t="s">
        <v>145</v>
      </c>
      <c r="E130" s="165">
        <v>58397.9</v>
      </c>
      <c r="F130" s="42">
        <v>56800</v>
      </c>
      <c r="G130" s="42">
        <f t="shared" si="6"/>
        <v>59640</v>
      </c>
      <c r="H130" s="42">
        <f t="shared" si="5"/>
        <v>62480</v>
      </c>
      <c r="I130" s="27"/>
      <c r="P130" s="35"/>
    </row>
    <row r="131" spans="1:16" x14ac:dyDescent="0.25">
      <c r="A131" s="1"/>
      <c r="B131" s="1"/>
      <c r="C131" s="2">
        <v>65</v>
      </c>
      <c r="D131" s="18" t="s">
        <v>146</v>
      </c>
      <c r="E131" s="165">
        <v>114141.4</v>
      </c>
      <c r="F131" s="42">
        <v>126700</v>
      </c>
      <c r="G131" s="42">
        <f t="shared" si="6"/>
        <v>133035</v>
      </c>
      <c r="H131" s="42">
        <f t="shared" si="5"/>
        <v>139370</v>
      </c>
      <c r="I131" s="27"/>
      <c r="P131" s="35"/>
    </row>
    <row r="132" spans="1:16" ht="26.25" x14ac:dyDescent="0.25">
      <c r="A132" s="1"/>
      <c r="B132" s="1"/>
      <c r="C132" s="2">
        <v>66</v>
      </c>
      <c r="D132" s="19" t="s">
        <v>147</v>
      </c>
      <c r="E132" s="166">
        <v>83972.66</v>
      </c>
      <c r="F132" s="42">
        <v>174512</v>
      </c>
      <c r="G132" s="42">
        <f t="shared" si="6"/>
        <v>183237.6</v>
      </c>
      <c r="H132" s="42">
        <f t="shared" si="5"/>
        <v>191963.2</v>
      </c>
      <c r="I132" s="27"/>
      <c r="P132" s="35"/>
    </row>
    <row r="133" spans="1:16" x14ac:dyDescent="0.25">
      <c r="A133" s="1"/>
      <c r="B133" s="1"/>
      <c r="C133" s="11">
        <v>7</v>
      </c>
      <c r="D133" s="25" t="s">
        <v>174</v>
      </c>
      <c r="E133" s="167">
        <f>E134</f>
        <v>18713.599999999999</v>
      </c>
      <c r="F133" s="44">
        <f>F134</f>
        <v>19350</v>
      </c>
      <c r="G133" s="44">
        <f t="shared" si="6"/>
        <v>20317.5</v>
      </c>
      <c r="H133" s="44">
        <f t="shared" si="5"/>
        <v>21285</v>
      </c>
      <c r="I133" s="40"/>
      <c r="P133" s="35"/>
    </row>
    <row r="134" spans="1:16" x14ac:dyDescent="0.25">
      <c r="A134" s="1"/>
      <c r="B134" s="1"/>
      <c r="C134" s="2">
        <v>74</v>
      </c>
      <c r="D134" s="19" t="s">
        <v>174</v>
      </c>
      <c r="E134" s="166">
        <v>18713.599999999999</v>
      </c>
      <c r="F134" s="42">
        <v>19350</v>
      </c>
      <c r="G134" s="42">
        <f t="shared" si="6"/>
        <v>20317.5</v>
      </c>
      <c r="H134" s="42">
        <f t="shared" si="5"/>
        <v>21285</v>
      </c>
      <c r="I134" s="27"/>
      <c r="P134" s="35"/>
    </row>
    <row r="135" spans="1:16" x14ac:dyDescent="0.25">
      <c r="A135" s="1"/>
      <c r="B135" s="1"/>
      <c r="C135" s="2">
        <v>8</v>
      </c>
      <c r="D135" s="17" t="s">
        <v>148</v>
      </c>
      <c r="E135" s="164">
        <f>SUM(E136:E138)</f>
        <v>183157.9</v>
      </c>
      <c r="F135" s="44">
        <f>SUM(F136:F138)</f>
        <v>97820</v>
      </c>
      <c r="G135" s="44">
        <f t="shared" si="6"/>
        <v>102711</v>
      </c>
      <c r="H135" s="44">
        <f t="shared" si="5"/>
        <v>107602</v>
      </c>
      <c r="I135" s="40"/>
      <c r="P135" s="35"/>
    </row>
    <row r="136" spans="1:16" x14ac:dyDescent="0.25">
      <c r="A136" s="1"/>
      <c r="B136" s="1"/>
      <c r="C136" s="2">
        <v>81</v>
      </c>
      <c r="D136" s="18" t="s">
        <v>149</v>
      </c>
      <c r="E136" s="165">
        <v>39153.1</v>
      </c>
      <c r="F136" s="42">
        <v>39150</v>
      </c>
      <c r="G136" s="42">
        <f t="shared" si="6"/>
        <v>41107.5</v>
      </c>
      <c r="H136" s="42">
        <f t="shared" si="5"/>
        <v>43065</v>
      </c>
      <c r="I136" s="27"/>
      <c r="P136" s="35"/>
    </row>
    <row r="137" spans="1:16" x14ac:dyDescent="0.25">
      <c r="A137" s="1"/>
      <c r="B137" s="1"/>
      <c r="C137" s="2">
        <v>82</v>
      </c>
      <c r="D137" s="18" t="s">
        <v>150</v>
      </c>
      <c r="E137" s="165">
        <v>132723.4</v>
      </c>
      <c r="F137" s="42">
        <v>46870</v>
      </c>
      <c r="G137" s="42">
        <f t="shared" si="6"/>
        <v>49213.5</v>
      </c>
      <c r="H137" s="42">
        <f t="shared" si="5"/>
        <v>51557</v>
      </c>
      <c r="I137" s="27"/>
      <c r="P137" s="35"/>
    </row>
    <row r="138" spans="1:16" x14ac:dyDescent="0.25">
      <c r="A138" s="1"/>
      <c r="B138" s="1"/>
      <c r="C138" s="2">
        <v>84</v>
      </c>
      <c r="D138" s="18" t="s">
        <v>151</v>
      </c>
      <c r="E138" s="165">
        <v>11281.4</v>
      </c>
      <c r="F138" s="42">
        <v>11800</v>
      </c>
      <c r="G138" s="42">
        <f t="shared" si="6"/>
        <v>12390</v>
      </c>
      <c r="H138" s="42">
        <f t="shared" si="5"/>
        <v>12980</v>
      </c>
      <c r="I138" s="27"/>
      <c r="P138" s="35"/>
    </row>
    <row r="139" spans="1:16" x14ac:dyDescent="0.25">
      <c r="A139" s="1"/>
      <c r="B139" s="1"/>
      <c r="C139" s="2">
        <v>9</v>
      </c>
      <c r="D139" s="17" t="s">
        <v>152</v>
      </c>
      <c r="E139" s="164">
        <f>SUM(E140:E141)</f>
        <v>320201.27</v>
      </c>
      <c r="F139" s="44">
        <f>SUM(F140:F141)</f>
        <v>445640</v>
      </c>
      <c r="G139" s="44">
        <f t="shared" si="6"/>
        <v>467922</v>
      </c>
      <c r="H139" s="44">
        <f t="shared" si="5"/>
        <v>490204</v>
      </c>
      <c r="I139" s="40"/>
      <c r="P139" s="35"/>
    </row>
    <row r="140" spans="1:16" x14ac:dyDescent="0.25">
      <c r="A140" s="1"/>
      <c r="B140" s="1"/>
      <c r="C140" s="2">
        <v>91</v>
      </c>
      <c r="D140" s="18" t="s">
        <v>175</v>
      </c>
      <c r="E140" s="165">
        <v>297637.87</v>
      </c>
      <c r="F140" s="42">
        <v>424390</v>
      </c>
      <c r="G140" s="42">
        <f t="shared" si="6"/>
        <v>445609.5</v>
      </c>
      <c r="H140" s="42">
        <f t="shared" si="5"/>
        <v>466829</v>
      </c>
      <c r="I140" s="27"/>
      <c r="P140" s="35"/>
    </row>
    <row r="141" spans="1:16" x14ac:dyDescent="0.25">
      <c r="A141" s="1"/>
      <c r="B141" s="1"/>
      <c r="C141" s="2">
        <v>95</v>
      </c>
      <c r="D141" s="2" t="s">
        <v>153</v>
      </c>
      <c r="E141" s="22">
        <v>22563.4</v>
      </c>
      <c r="F141" s="42">
        <v>21250</v>
      </c>
      <c r="G141" s="42">
        <f t="shared" si="6"/>
        <v>22312.5</v>
      </c>
      <c r="H141" s="42">
        <f t="shared" si="5"/>
        <v>23375</v>
      </c>
      <c r="I141" s="27"/>
      <c r="P141" s="35"/>
    </row>
    <row r="142" spans="1:16" x14ac:dyDescent="0.25">
      <c r="A142" s="1"/>
      <c r="B142" s="1"/>
      <c r="C142" s="2">
        <v>10</v>
      </c>
      <c r="D142" s="11" t="s">
        <v>154</v>
      </c>
      <c r="E142" s="23">
        <f>SUM(E143:E144)</f>
        <v>24559.699999999997</v>
      </c>
      <c r="F142" s="44">
        <f>F143</f>
        <v>12350</v>
      </c>
      <c r="G142" s="44">
        <f t="shared" si="6"/>
        <v>12967.5</v>
      </c>
      <c r="H142" s="44">
        <f t="shared" si="5"/>
        <v>13585</v>
      </c>
      <c r="I142" s="40"/>
    </row>
    <row r="143" spans="1:16" x14ac:dyDescent="0.25">
      <c r="A143" s="1"/>
      <c r="B143" s="1"/>
      <c r="C143" s="2">
        <v>104</v>
      </c>
      <c r="D143" s="2" t="s">
        <v>155</v>
      </c>
      <c r="E143" s="22">
        <v>16590.3</v>
      </c>
      <c r="F143" s="42">
        <v>12350</v>
      </c>
      <c r="G143" s="42">
        <f t="shared" si="6"/>
        <v>12967.5</v>
      </c>
      <c r="H143" s="42">
        <f t="shared" si="5"/>
        <v>13585</v>
      </c>
      <c r="I143" s="27"/>
    </row>
    <row r="144" spans="1:16" ht="26.25" x14ac:dyDescent="0.25">
      <c r="A144" s="1"/>
      <c r="B144" s="1"/>
      <c r="C144" s="2">
        <v>107</v>
      </c>
      <c r="D144" s="4" t="s">
        <v>225</v>
      </c>
      <c r="E144" s="22">
        <v>7969.4</v>
      </c>
      <c r="F144" s="1"/>
      <c r="G144" s="1"/>
      <c r="H144" s="1"/>
    </row>
    <row r="146" spans="1:9" x14ac:dyDescent="0.25">
      <c r="D146" s="15" t="s">
        <v>47</v>
      </c>
      <c r="E146" s="15"/>
    </row>
    <row r="147" spans="1:9" x14ac:dyDescent="0.25">
      <c r="D147" s="15"/>
      <c r="E147" s="15"/>
    </row>
    <row r="148" spans="1:9" x14ac:dyDescent="0.25">
      <c r="D148" s="15" t="s">
        <v>48</v>
      </c>
      <c r="E148" s="15"/>
    </row>
    <row r="149" spans="1:9" ht="26.25" x14ac:dyDescent="0.25">
      <c r="A149" s="1"/>
      <c r="B149" s="1"/>
      <c r="C149" s="12" t="s">
        <v>22</v>
      </c>
      <c r="D149" s="12" t="s">
        <v>23</v>
      </c>
      <c r="E149" s="12" t="s">
        <v>220</v>
      </c>
      <c r="F149" s="13" t="s">
        <v>192</v>
      </c>
      <c r="G149" s="13" t="s">
        <v>24</v>
      </c>
      <c r="H149" s="13" t="s">
        <v>193</v>
      </c>
      <c r="I149" s="189"/>
    </row>
    <row r="150" spans="1:9" x14ac:dyDescent="0.25">
      <c r="A150" s="12" t="s">
        <v>20</v>
      </c>
      <c r="B150" s="12" t="s">
        <v>21</v>
      </c>
      <c r="C150" s="11"/>
      <c r="D150" s="11" t="s">
        <v>11</v>
      </c>
      <c r="E150" s="23"/>
      <c r="F150" s="44">
        <v>0</v>
      </c>
      <c r="G150" s="44">
        <v>0</v>
      </c>
      <c r="H150" s="44">
        <v>0</v>
      </c>
      <c r="I150" s="197"/>
    </row>
    <row r="151" spans="1:9" x14ac:dyDescent="0.25">
      <c r="A151" s="11">
        <v>8</v>
      </c>
      <c r="B151" s="11"/>
      <c r="C151" s="11"/>
      <c r="D151" s="11" t="s">
        <v>49</v>
      </c>
      <c r="E151" s="23"/>
      <c r="F151" s="44">
        <v>0</v>
      </c>
      <c r="G151" s="44">
        <v>0</v>
      </c>
      <c r="H151" s="44">
        <v>0</v>
      </c>
      <c r="I151" s="197"/>
    </row>
    <row r="152" spans="1:9" x14ac:dyDescent="0.25">
      <c r="A152" s="11"/>
      <c r="B152" s="11">
        <v>84</v>
      </c>
      <c r="C152" s="2">
        <v>8</v>
      </c>
      <c r="D152" s="2" t="s">
        <v>50</v>
      </c>
      <c r="E152" s="22">
        <v>0</v>
      </c>
      <c r="F152" s="42">
        <v>0</v>
      </c>
      <c r="G152" s="42">
        <v>0</v>
      </c>
      <c r="H152" s="42">
        <v>0</v>
      </c>
      <c r="I152" s="34"/>
    </row>
    <row r="153" spans="1:9" x14ac:dyDescent="0.25">
      <c r="A153" s="2"/>
      <c r="B153" s="2"/>
      <c r="C153" s="11"/>
      <c r="D153" s="11" t="s">
        <v>12</v>
      </c>
      <c r="E153" s="23"/>
      <c r="F153" s="44">
        <v>0</v>
      </c>
      <c r="G153" s="44">
        <v>0</v>
      </c>
      <c r="H153" s="44">
        <v>0</v>
      </c>
      <c r="I153" s="197"/>
    </row>
    <row r="154" spans="1:9" x14ac:dyDescent="0.25">
      <c r="A154" s="11">
        <v>5</v>
      </c>
      <c r="B154" s="11"/>
      <c r="C154" s="11"/>
      <c r="D154" s="11" t="s">
        <v>51</v>
      </c>
      <c r="E154" s="23"/>
      <c r="F154" s="44">
        <v>0</v>
      </c>
      <c r="G154" s="44">
        <v>0</v>
      </c>
      <c r="H154" s="44">
        <v>0</v>
      </c>
      <c r="I154" s="197"/>
    </row>
    <row r="155" spans="1:9" x14ac:dyDescent="0.25">
      <c r="A155" s="11"/>
      <c r="B155" s="11">
        <v>54</v>
      </c>
      <c r="C155" s="2">
        <v>1</v>
      </c>
      <c r="D155" s="2" t="s">
        <v>30</v>
      </c>
      <c r="E155" s="22">
        <v>0</v>
      </c>
      <c r="F155" s="42">
        <v>0</v>
      </c>
      <c r="G155" s="42">
        <v>0</v>
      </c>
      <c r="H155" s="42">
        <v>0</v>
      </c>
      <c r="I155" s="34"/>
    </row>
    <row r="156" spans="1:9" x14ac:dyDescent="0.25">
      <c r="A156" s="10"/>
      <c r="B156" s="10"/>
    </row>
  </sheetData>
  <mergeCells count="26">
    <mergeCell ref="A27:D27"/>
    <mergeCell ref="A29:H29"/>
    <mergeCell ref="A94:D94"/>
    <mergeCell ref="A39:H39"/>
    <mergeCell ref="B40:C40"/>
    <mergeCell ref="B41:C41"/>
    <mergeCell ref="B42:C42"/>
    <mergeCell ref="B43:C43"/>
    <mergeCell ref="B44:C44"/>
    <mergeCell ref="B45:C45"/>
    <mergeCell ref="B46:C46"/>
    <mergeCell ref="B48:C48"/>
    <mergeCell ref="B49:C49"/>
    <mergeCell ref="B47:C47"/>
    <mergeCell ref="A28:I28"/>
    <mergeCell ref="A97:H97"/>
    <mergeCell ref="B98:C98"/>
    <mergeCell ref="B99:C99"/>
    <mergeCell ref="B100:C100"/>
    <mergeCell ref="B101:C101"/>
    <mergeCell ref="B107:C107"/>
    <mergeCell ref="B102:C102"/>
    <mergeCell ref="B103:C103"/>
    <mergeCell ref="B104:C104"/>
    <mergeCell ref="B105:C105"/>
    <mergeCell ref="B106:C106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O394"/>
  <sheetViews>
    <sheetView tabSelected="1" topLeftCell="A364" workbookViewId="0">
      <selection activeCell="B395" sqref="B395"/>
    </sheetView>
  </sheetViews>
  <sheetFormatPr defaultRowHeight="15" x14ac:dyDescent="0.25"/>
  <cols>
    <col min="1" max="1" width="11.7109375" customWidth="1"/>
    <col min="2" max="2" width="44.140625" customWidth="1"/>
    <col min="3" max="4" width="16.7109375" customWidth="1"/>
    <col min="5" max="5" width="16.7109375" style="28" customWidth="1"/>
    <col min="6" max="7" width="16.7109375" customWidth="1"/>
    <col min="9" max="9" width="15.5703125" customWidth="1"/>
    <col min="10" max="10" width="14.85546875" customWidth="1"/>
    <col min="14" max="14" width="15" customWidth="1"/>
  </cols>
  <sheetData>
    <row r="2" spans="1:6" x14ac:dyDescent="0.25">
      <c r="B2" s="114" t="s">
        <v>180</v>
      </c>
      <c r="C2" s="114"/>
    </row>
    <row r="3" spans="1:6" x14ac:dyDescent="0.25">
      <c r="B3" s="114"/>
      <c r="C3" s="114"/>
    </row>
    <row r="4" spans="1:6" x14ac:dyDescent="0.25">
      <c r="B4" s="114"/>
      <c r="C4" s="114"/>
    </row>
    <row r="5" spans="1:6" ht="15.75" x14ac:dyDescent="0.25">
      <c r="A5" s="220" t="s">
        <v>210</v>
      </c>
      <c r="B5" s="220"/>
      <c r="C5" s="220"/>
      <c r="D5" s="220"/>
      <c r="E5" s="220"/>
      <c r="F5" s="220"/>
    </row>
    <row r="6" spans="1:6" ht="15.75" x14ac:dyDescent="0.25">
      <c r="A6" s="136"/>
      <c r="B6" s="136"/>
      <c r="C6" s="136"/>
      <c r="D6" s="136"/>
      <c r="E6" s="136"/>
      <c r="F6" s="136"/>
    </row>
    <row r="7" spans="1:6" ht="30" customHeight="1" x14ac:dyDescent="0.25">
      <c r="A7" s="1"/>
      <c r="B7" s="12" t="s">
        <v>211</v>
      </c>
      <c r="C7" s="12" t="s">
        <v>220</v>
      </c>
      <c r="D7" s="153" t="s">
        <v>223</v>
      </c>
      <c r="E7" s="23" t="s">
        <v>1</v>
      </c>
      <c r="F7" s="11" t="s">
        <v>195</v>
      </c>
    </row>
    <row r="8" spans="1:6" ht="30" customHeight="1" x14ac:dyDescent="0.25">
      <c r="A8" s="1" t="s">
        <v>212</v>
      </c>
      <c r="B8" s="135" t="s">
        <v>214</v>
      </c>
      <c r="C8" s="200">
        <f>SUM(C9:C11)</f>
        <v>1674622.3800000001</v>
      </c>
      <c r="D8" s="161">
        <f>SUM(D9:D11)</f>
        <v>1968250</v>
      </c>
      <c r="E8" s="161">
        <f>SUM(E9:E11)</f>
        <v>2066662.5</v>
      </c>
      <c r="F8" s="161">
        <f>SUM(F9:F11)</f>
        <v>2165075</v>
      </c>
    </row>
    <row r="9" spans="1:6" ht="30" customHeight="1" x14ac:dyDescent="0.25">
      <c r="A9" s="1" t="s">
        <v>213</v>
      </c>
      <c r="B9" s="135" t="s">
        <v>224</v>
      </c>
      <c r="C9" s="199">
        <f>C19</f>
        <v>1368958.81</v>
      </c>
      <c r="D9" s="21">
        <f>D19</f>
        <v>1559250</v>
      </c>
      <c r="E9" s="21">
        <f>E19</f>
        <v>1637212.5</v>
      </c>
      <c r="F9" s="21">
        <f>F19</f>
        <v>1715175</v>
      </c>
    </row>
    <row r="10" spans="1:6" ht="30" customHeight="1" x14ac:dyDescent="0.25">
      <c r="A10" s="1" t="s">
        <v>213</v>
      </c>
      <c r="B10" s="135" t="s">
        <v>221</v>
      </c>
      <c r="C10" s="199">
        <f>C295</f>
        <v>289143.57</v>
      </c>
      <c r="D10" s="21">
        <f>D295</f>
        <v>392000</v>
      </c>
      <c r="E10" s="21">
        <f>E295</f>
        <v>411600</v>
      </c>
      <c r="F10" s="21">
        <f>F295</f>
        <v>431200</v>
      </c>
    </row>
    <row r="11" spans="1:6" ht="30" customHeight="1" x14ac:dyDescent="0.25">
      <c r="A11" s="1" t="s">
        <v>213</v>
      </c>
      <c r="B11" s="135" t="s">
        <v>222</v>
      </c>
      <c r="C11" s="199">
        <f>C343</f>
        <v>16520</v>
      </c>
      <c r="D11" s="21">
        <f>D343</f>
        <v>17000</v>
      </c>
      <c r="E11" s="21">
        <f>E343</f>
        <v>17850</v>
      </c>
      <c r="F11" s="21">
        <f>F343</f>
        <v>18700</v>
      </c>
    </row>
    <row r="12" spans="1:6" x14ac:dyDescent="0.25">
      <c r="B12" s="114"/>
      <c r="C12" s="114"/>
    </row>
    <row r="13" spans="1:6" x14ac:dyDescent="0.25">
      <c r="B13" s="114"/>
      <c r="C13" s="114"/>
    </row>
    <row r="14" spans="1:6" x14ac:dyDescent="0.25">
      <c r="B14" s="114"/>
      <c r="C14" s="114"/>
    </row>
    <row r="15" spans="1:6" ht="15.75" x14ac:dyDescent="0.25">
      <c r="A15" s="220" t="s">
        <v>215</v>
      </c>
      <c r="B15" s="220"/>
      <c r="C15" s="220"/>
      <c r="D15" s="220"/>
      <c r="E15" s="220"/>
      <c r="F15" s="220"/>
    </row>
    <row r="17" spans="1:15" ht="39.950000000000003" customHeight="1" x14ac:dyDescent="0.25">
      <c r="A17" s="78" t="s">
        <v>52</v>
      </c>
      <c r="B17" s="183" t="s">
        <v>53</v>
      </c>
      <c r="C17" s="182">
        <f>C19+C295+C343</f>
        <v>1674622.3800000001</v>
      </c>
      <c r="D17" s="79">
        <f>D19+D295+D343</f>
        <v>1968250</v>
      </c>
      <c r="E17" s="79">
        <f>E19+E295+E343</f>
        <v>2066662.5</v>
      </c>
      <c r="F17" s="188">
        <f>F19+F295+F343</f>
        <v>2165075</v>
      </c>
    </row>
    <row r="18" spans="1:15" x14ac:dyDescent="0.25">
      <c r="A18" s="57"/>
      <c r="B18" s="58"/>
      <c r="C18" s="58"/>
      <c r="D18" s="58"/>
      <c r="E18" s="58"/>
      <c r="F18" s="58"/>
    </row>
    <row r="19" spans="1:15" ht="31.5" x14ac:dyDescent="0.25">
      <c r="A19" s="80" t="s">
        <v>54</v>
      </c>
      <c r="B19" s="81" t="s">
        <v>55</v>
      </c>
      <c r="C19" s="181">
        <f>C22+C46+C172+C192</f>
        <v>1368958.81</v>
      </c>
      <c r="D19" s="61">
        <f>D22+D46+D172+D192</f>
        <v>1559250</v>
      </c>
      <c r="E19" s="61">
        <f>E22+E46+E172+E192</f>
        <v>1637212.5</v>
      </c>
      <c r="F19" s="61">
        <f>F22+F46+F172+F192</f>
        <v>1715175</v>
      </c>
    </row>
    <row r="20" spans="1:15" x14ac:dyDescent="0.25">
      <c r="A20" s="62"/>
      <c r="B20" s="63"/>
      <c r="C20" s="63"/>
      <c r="D20" s="63"/>
      <c r="E20" s="64"/>
      <c r="F20" s="65"/>
    </row>
    <row r="21" spans="1:15" ht="30" customHeight="1" x14ac:dyDescent="0.25">
      <c r="A21" s="126" t="s">
        <v>62</v>
      </c>
      <c r="B21" s="126" t="s">
        <v>23</v>
      </c>
      <c r="C21" s="126" t="s">
        <v>232</v>
      </c>
      <c r="D21" s="126" t="s">
        <v>192</v>
      </c>
      <c r="E21" s="127" t="s">
        <v>24</v>
      </c>
      <c r="F21" s="126" t="s">
        <v>193</v>
      </c>
    </row>
    <row r="22" spans="1:15" ht="31.5" x14ac:dyDescent="0.25">
      <c r="A22" s="66" t="s">
        <v>56</v>
      </c>
      <c r="B22" s="67" t="s">
        <v>57</v>
      </c>
      <c r="C22" s="82">
        <f>C23+C31</f>
        <v>268079.25000000006</v>
      </c>
      <c r="D22" s="82">
        <f>D23+D31</f>
        <v>301548</v>
      </c>
      <c r="E22" s="82">
        <f>E23+E31</f>
        <v>316625.40000000002</v>
      </c>
      <c r="F22" s="82">
        <f>F23+F31</f>
        <v>331702.8</v>
      </c>
      <c r="I22" s="28"/>
      <c r="J22" s="28"/>
    </row>
    <row r="23" spans="1:15" ht="15.75" customHeight="1" x14ac:dyDescent="0.25">
      <c r="A23" s="226" t="s">
        <v>58</v>
      </c>
      <c r="B23" s="226" t="s">
        <v>59</v>
      </c>
      <c r="C23" s="224">
        <f>C25+C28</f>
        <v>20783.05</v>
      </c>
      <c r="D23" s="224">
        <f>D25+D28</f>
        <v>16000</v>
      </c>
      <c r="E23" s="224">
        <f>E25+E28</f>
        <v>16800</v>
      </c>
      <c r="F23" s="224">
        <f>F25+F28</f>
        <v>17600</v>
      </c>
      <c r="I23" s="28"/>
    </row>
    <row r="24" spans="1:15" ht="15.75" customHeight="1" x14ac:dyDescent="0.25">
      <c r="A24" s="226"/>
      <c r="B24" s="226"/>
      <c r="C24" s="225"/>
      <c r="D24" s="225"/>
      <c r="E24" s="225"/>
      <c r="F24" s="225"/>
      <c r="I24" s="28"/>
    </row>
    <row r="25" spans="1:15" x14ac:dyDescent="0.25">
      <c r="A25" s="68">
        <v>1</v>
      </c>
      <c r="B25" s="77" t="s">
        <v>30</v>
      </c>
      <c r="C25" s="69">
        <f>C26</f>
        <v>19908.3</v>
      </c>
      <c r="D25" s="69">
        <f>D26</f>
        <v>14500</v>
      </c>
      <c r="E25" s="69">
        <f t="shared" ref="D25:F26" si="0">SUM(E26)</f>
        <v>15225</v>
      </c>
      <c r="F25" s="69">
        <f t="shared" si="0"/>
        <v>15950</v>
      </c>
      <c r="H25" s="35"/>
      <c r="I25" s="38"/>
      <c r="J25" s="35"/>
      <c r="K25" s="35"/>
      <c r="L25" s="35"/>
      <c r="M25" s="35"/>
      <c r="N25" s="38"/>
      <c r="O25" s="35"/>
    </row>
    <row r="26" spans="1:15" x14ac:dyDescent="0.25">
      <c r="A26" s="112">
        <v>3</v>
      </c>
      <c r="B26" s="113" t="s">
        <v>5</v>
      </c>
      <c r="C26" s="73">
        <f>C27</f>
        <v>19908.3</v>
      </c>
      <c r="D26" s="73">
        <f t="shared" si="0"/>
        <v>14500</v>
      </c>
      <c r="E26" s="73">
        <f t="shared" si="0"/>
        <v>15225</v>
      </c>
      <c r="F26" s="73">
        <f t="shared" si="0"/>
        <v>15950</v>
      </c>
      <c r="H26" s="35"/>
      <c r="I26" s="38"/>
      <c r="J26" s="35"/>
      <c r="K26" s="35"/>
      <c r="L26" s="35"/>
      <c r="M26" s="35"/>
      <c r="N26" s="38"/>
      <c r="O26" s="35"/>
    </row>
    <row r="27" spans="1:15" x14ac:dyDescent="0.25">
      <c r="A27" s="111">
        <v>32</v>
      </c>
      <c r="B27" s="111" t="s">
        <v>39</v>
      </c>
      <c r="C27" s="110">
        <v>19908.3</v>
      </c>
      <c r="D27" s="73">
        <v>14500</v>
      </c>
      <c r="E27" s="73">
        <f>(D27*5%)+D27</f>
        <v>15225</v>
      </c>
      <c r="F27" s="73">
        <f>(D27*10%)+D27</f>
        <v>15950</v>
      </c>
      <c r="H27" s="96"/>
      <c r="I27" s="38"/>
      <c r="J27" s="96"/>
      <c r="K27" s="96"/>
      <c r="L27" s="35"/>
      <c r="M27" s="96"/>
      <c r="N27" s="38"/>
      <c r="O27" s="35"/>
    </row>
    <row r="28" spans="1:15" x14ac:dyDescent="0.25">
      <c r="A28" s="70">
        <v>3</v>
      </c>
      <c r="B28" s="97" t="s">
        <v>28</v>
      </c>
      <c r="C28" s="71">
        <f>C29</f>
        <v>874.75</v>
      </c>
      <c r="D28" s="69">
        <f>D29</f>
        <v>1500</v>
      </c>
      <c r="E28" s="69">
        <f t="shared" ref="E28:E124" si="1">(D28*5%)+D28</f>
        <v>1575</v>
      </c>
      <c r="F28" s="69">
        <f t="shared" ref="F28:F124" si="2">(D28*10%)+D28</f>
        <v>1650</v>
      </c>
      <c r="H28" s="35"/>
      <c r="I28" s="38"/>
      <c r="J28" s="35"/>
      <c r="K28" s="35"/>
      <c r="L28" s="35"/>
      <c r="M28" s="35"/>
      <c r="N28" s="35"/>
      <c r="O28" s="35"/>
    </row>
    <row r="29" spans="1:15" x14ac:dyDescent="0.25">
      <c r="A29" s="112">
        <v>3</v>
      </c>
      <c r="B29" s="113" t="s">
        <v>5</v>
      </c>
      <c r="C29" s="73">
        <f>C30</f>
        <v>874.75</v>
      </c>
      <c r="D29" s="73">
        <f>SUM(D30)</f>
        <v>1500</v>
      </c>
      <c r="E29" s="73">
        <f t="shared" si="1"/>
        <v>1575</v>
      </c>
      <c r="F29" s="73">
        <f t="shared" si="2"/>
        <v>1650</v>
      </c>
      <c r="H29" s="35"/>
      <c r="I29" s="38"/>
      <c r="J29" s="35"/>
      <c r="K29" s="35"/>
      <c r="L29" s="35"/>
      <c r="M29" s="35"/>
      <c r="N29" s="38"/>
      <c r="O29" s="35"/>
    </row>
    <row r="30" spans="1:15" ht="15" customHeight="1" x14ac:dyDescent="0.25">
      <c r="A30" s="111">
        <v>32</v>
      </c>
      <c r="B30" s="111" t="s">
        <v>39</v>
      </c>
      <c r="C30" s="110">
        <v>874.75</v>
      </c>
      <c r="D30" s="110">
        <v>1500</v>
      </c>
      <c r="E30" s="73">
        <f t="shared" si="1"/>
        <v>1575</v>
      </c>
      <c r="F30" s="73">
        <f t="shared" si="2"/>
        <v>1650</v>
      </c>
      <c r="H30" s="50"/>
      <c r="I30" s="38"/>
      <c r="J30" s="35"/>
      <c r="K30" s="35"/>
      <c r="L30" s="35"/>
      <c r="M30" s="35"/>
      <c r="N30" s="38"/>
      <c r="O30" s="35"/>
    </row>
    <row r="31" spans="1:15" ht="30" customHeight="1" x14ac:dyDescent="0.25">
      <c r="A31" s="83" t="s">
        <v>60</v>
      </c>
      <c r="B31" s="83" t="s">
        <v>61</v>
      </c>
      <c r="C31" s="84">
        <f>C32+C37+C40+C43</f>
        <v>247296.20000000004</v>
      </c>
      <c r="D31" s="84">
        <f>D32+D37+D40+D43</f>
        <v>285548</v>
      </c>
      <c r="E31" s="84">
        <f t="shared" si="1"/>
        <v>299825.40000000002</v>
      </c>
      <c r="F31" s="84">
        <f t="shared" si="2"/>
        <v>314102.8</v>
      </c>
      <c r="H31" s="35"/>
      <c r="I31" s="38"/>
      <c r="J31" s="35"/>
      <c r="K31" s="35"/>
      <c r="L31" s="35"/>
      <c r="M31" s="35"/>
      <c r="N31" s="38"/>
      <c r="O31" s="35"/>
    </row>
    <row r="32" spans="1:15" ht="15" customHeight="1" x14ac:dyDescent="0.25">
      <c r="A32" s="68">
        <v>1</v>
      </c>
      <c r="B32" s="77" t="s">
        <v>30</v>
      </c>
      <c r="C32" s="69">
        <f>C33</f>
        <v>245701.60000000003</v>
      </c>
      <c r="D32" s="69">
        <f>SUM(D33)</f>
        <v>269798</v>
      </c>
      <c r="E32" s="69">
        <f t="shared" si="1"/>
        <v>283287.90000000002</v>
      </c>
      <c r="F32" s="69">
        <f t="shared" si="2"/>
        <v>296777.8</v>
      </c>
      <c r="H32" s="35"/>
      <c r="I32" s="38"/>
      <c r="J32" s="35"/>
      <c r="K32" s="35"/>
      <c r="L32" s="35"/>
      <c r="M32" s="35"/>
      <c r="N32" s="38"/>
      <c r="O32" s="35"/>
    </row>
    <row r="33" spans="1:15" ht="15" customHeight="1" x14ac:dyDescent="0.25">
      <c r="A33" s="112">
        <v>3</v>
      </c>
      <c r="B33" s="113" t="s">
        <v>5</v>
      </c>
      <c r="C33" s="73">
        <f>C34+C35+C36</f>
        <v>245701.60000000003</v>
      </c>
      <c r="D33" s="73">
        <f>SUM(D34:D36)</f>
        <v>269798</v>
      </c>
      <c r="E33" s="73">
        <f t="shared" si="1"/>
        <v>283287.90000000002</v>
      </c>
      <c r="F33" s="73">
        <f t="shared" si="2"/>
        <v>296777.8</v>
      </c>
      <c r="H33" s="35"/>
      <c r="I33" s="38"/>
      <c r="J33" s="35"/>
      <c r="K33" s="35"/>
      <c r="L33" s="35"/>
      <c r="M33" s="35"/>
      <c r="N33" s="38"/>
      <c r="O33" s="35"/>
    </row>
    <row r="34" spans="1:15" ht="15" customHeight="1" x14ac:dyDescent="0.25">
      <c r="A34" s="111">
        <v>31</v>
      </c>
      <c r="B34" s="111" t="s">
        <v>38</v>
      </c>
      <c r="C34" s="110">
        <v>176375.6</v>
      </c>
      <c r="D34" s="110">
        <v>201900</v>
      </c>
      <c r="E34" s="73">
        <f t="shared" si="1"/>
        <v>211995</v>
      </c>
      <c r="F34" s="73">
        <f t="shared" si="2"/>
        <v>222090</v>
      </c>
      <c r="H34" s="35"/>
      <c r="I34" s="38"/>
      <c r="J34" s="35"/>
      <c r="K34" s="35"/>
      <c r="L34" s="35"/>
      <c r="M34" s="35"/>
      <c r="N34" s="35"/>
      <c r="O34" s="35"/>
    </row>
    <row r="35" spans="1:15" x14ac:dyDescent="0.25">
      <c r="A35" s="111">
        <v>32</v>
      </c>
      <c r="B35" s="111" t="s">
        <v>39</v>
      </c>
      <c r="C35" s="110">
        <v>62026.3</v>
      </c>
      <c r="D35" s="110">
        <v>60398</v>
      </c>
      <c r="E35" s="73">
        <f t="shared" si="1"/>
        <v>63417.9</v>
      </c>
      <c r="F35" s="73">
        <f t="shared" si="2"/>
        <v>66437.8</v>
      </c>
      <c r="H35" s="50"/>
      <c r="I35" s="38"/>
      <c r="J35" s="35"/>
      <c r="K35" s="35"/>
      <c r="L35" s="35"/>
      <c r="M35" s="35"/>
      <c r="N35" s="35"/>
      <c r="O35" s="35"/>
    </row>
    <row r="36" spans="1:15" x14ac:dyDescent="0.25">
      <c r="A36" s="111">
        <v>34</v>
      </c>
      <c r="B36" s="111" t="s">
        <v>41</v>
      </c>
      <c r="C36" s="110">
        <v>7299.7</v>
      </c>
      <c r="D36" s="110">
        <v>7500</v>
      </c>
      <c r="E36" s="73">
        <f t="shared" si="1"/>
        <v>7875</v>
      </c>
      <c r="F36" s="73">
        <f t="shared" si="2"/>
        <v>8250</v>
      </c>
      <c r="H36" s="35"/>
      <c r="I36" s="38"/>
      <c r="J36" s="35"/>
      <c r="K36" s="35"/>
      <c r="L36" s="35"/>
      <c r="M36" s="35"/>
      <c r="N36" s="35"/>
      <c r="O36" s="35"/>
    </row>
    <row r="37" spans="1:15" x14ac:dyDescent="0.25">
      <c r="A37" s="109">
        <v>3</v>
      </c>
      <c r="B37" s="97" t="s">
        <v>28</v>
      </c>
      <c r="C37" s="71">
        <f>C38</f>
        <v>0</v>
      </c>
      <c r="D37" s="71">
        <f>D38</f>
        <v>250</v>
      </c>
      <c r="E37" s="69">
        <f t="shared" si="1"/>
        <v>262.5</v>
      </c>
      <c r="F37" s="69">
        <f t="shared" si="2"/>
        <v>275</v>
      </c>
      <c r="H37" s="35"/>
      <c r="I37" s="38"/>
      <c r="J37" s="35"/>
      <c r="K37" s="35"/>
      <c r="L37" s="35"/>
      <c r="M37" s="35"/>
      <c r="N37" s="35"/>
      <c r="O37" s="35"/>
    </row>
    <row r="38" spans="1:15" x14ac:dyDescent="0.25">
      <c r="A38" s="112">
        <v>3</v>
      </c>
      <c r="B38" s="113" t="s">
        <v>5</v>
      </c>
      <c r="C38" s="73">
        <f>C39</f>
        <v>0</v>
      </c>
      <c r="D38" s="110">
        <f>D39</f>
        <v>250</v>
      </c>
      <c r="E38" s="73">
        <f t="shared" si="1"/>
        <v>262.5</v>
      </c>
      <c r="F38" s="73">
        <f t="shared" si="2"/>
        <v>275</v>
      </c>
      <c r="H38" s="35"/>
      <c r="I38" s="38"/>
      <c r="J38" s="35"/>
      <c r="K38" s="35"/>
      <c r="L38" s="35"/>
      <c r="M38" s="35"/>
      <c r="N38" s="35"/>
      <c r="O38" s="35"/>
    </row>
    <row r="39" spans="1:15" x14ac:dyDescent="0.25">
      <c r="A39" s="111">
        <v>32</v>
      </c>
      <c r="B39" s="111" t="s">
        <v>39</v>
      </c>
      <c r="C39" s="110">
        <v>0</v>
      </c>
      <c r="D39" s="110">
        <v>250</v>
      </c>
      <c r="E39" s="73">
        <f t="shared" si="1"/>
        <v>262.5</v>
      </c>
      <c r="F39" s="73">
        <f t="shared" si="2"/>
        <v>275</v>
      </c>
      <c r="H39" s="35"/>
      <c r="I39" s="38"/>
      <c r="J39" s="35"/>
      <c r="K39" s="35"/>
      <c r="L39" s="35"/>
      <c r="M39" s="35"/>
      <c r="N39" s="35"/>
      <c r="O39" s="35"/>
    </row>
    <row r="40" spans="1:15" x14ac:dyDescent="0.25">
      <c r="A40" s="70">
        <v>4</v>
      </c>
      <c r="B40" s="97" t="s">
        <v>27</v>
      </c>
      <c r="C40" s="71">
        <f>C41</f>
        <v>1594.6</v>
      </c>
      <c r="D40" s="71">
        <f>SUM(D42)</f>
        <v>1000</v>
      </c>
      <c r="E40" s="69">
        <f t="shared" si="1"/>
        <v>1050</v>
      </c>
      <c r="F40" s="69">
        <f t="shared" si="2"/>
        <v>1100</v>
      </c>
      <c r="H40" s="35"/>
      <c r="I40" s="38"/>
      <c r="J40" s="35"/>
      <c r="K40" s="35"/>
      <c r="L40" s="35"/>
      <c r="M40" s="35"/>
      <c r="N40" s="35"/>
      <c r="O40" s="35"/>
    </row>
    <row r="41" spans="1:15" x14ac:dyDescent="0.25">
      <c r="A41" s="108">
        <v>3</v>
      </c>
      <c r="B41" s="109" t="s">
        <v>5</v>
      </c>
      <c r="C41" s="110">
        <f>C42</f>
        <v>1594.6</v>
      </c>
      <c r="D41" s="110">
        <f>D42</f>
        <v>1000</v>
      </c>
      <c r="E41" s="73">
        <f t="shared" si="1"/>
        <v>1050</v>
      </c>
      <c r="F41" s="73">
        <f t="shared" si="2"/>
        <v>1100</v>
      </c>
    </row>
    <row r="42" spans="1:15" x14ac:dyDescent="0.25">
      <c r="A42" s="111">
        <v>32</v>
      </c>
      <c r="B42" s="111" t="s">
        <v>39</v>
      </c>
      <c r="C42" s="110">
        <v>1594.6</v>
      </c>
      <c r="D42" s="110">
        <v>1000</v>
      </c>
      <c r="E42" s="73">
        <f t="shared" si="1"/>
        <v>1050</v>
      </c>
      <c r="F42" s="73">
        <f t="shared" si="2"/>
        <v>1100</v>
      </c>
    </row>
    <row r="43" spans="1:15" x14ac:dyDescent="0.25">
      <c r="A43" s="109">
        <v>5</v>
      </c>
      <c r="B43" s="97" t="s">
        <v>40</v>
      </c>
      <c r="C43" s="71">
        <f>C44</f>
        <v>0</v>
      </c>
      <c r="D43" s="71">
        <f>D44</f>
        <v>14500</v>
      </c>
      <c r="E43" s="69">
        <f t="shared" si="1"/>
        <v>15225</v>
      </c>
      <c r="F43" s="69">
        <f t="shared" si="2"/>
        <v>15950</v>
      </c>
    </row>
    <row r="44" spans="1:15" x14ac:dyDescent="0.25">
      <c r="A44" s="108">
        <v>3</v>
      </c>
      <c r="B44" s="109" t="s">
        <v>5</v>
      </c>
      <c r="C44" s="110">
        <f>C45</f>
        <v>0</v>
      </c>
      <c r="D44" s="110">
        <f>D45</f>
        <v>14500</v>
      </c>
      <c r="E44" s="73">
        <f t="shared" si="1"/>
        <v>15225</v>
      </c>
      <c r="F44" s="73">
        <f t="shared" si="2"/>
        <v>15950</v>
      </c>
    </row>
    <row r="45" spans="1:15" x14ac:dyDescent="0.25">
      <c r="A45" s="111">
        <v>36</v>
      </c>
      <c r="B45" s="111" t="s">
        <v>196</v>
      </c>
      <c r="C45" s="110">
        <v>0</v>
      </c>
      <c r="D45" s="110">
        <v>14500</v>
      </c>
      <c r="E45" s="73">
        <f t="shared" si="1"/>
        <v>15225</v>
      </c>
      <c r="F45" s="73">
        <f t="shared" si="2"/>
        <v>15950</v>
      </c>
    </row>
    <row r="46" spans="1:15" ht="31.5" customHeight="1" x14ac:dyDescent="0.25">
      <c r="A46" s="72" t="s">
        <v>63</v>
      </c>
      <c r="B46" s="72" t="s">
        <v>64</v>
      </c>
      <c r="C46" s="176">
        <f>C47+C68+C83+C100+C117+C132+C144+C159</f>
        <v>697988.86</v>
      </c>
      <c r="D46" s="85">
        <f>D47+D68+D83+D100+D117+D132+D144+D159</f>
        <v>900462</v>
      </c>
      <c r="E46" s="85">
        <f t="shared" si="1"/>
        <v>945485.1</v>
      </c>
      <c r="F46" s="85">
        <f t="shared" si="2"/>
        <v>990508.2</v>
      </c>
      <c r="H46" s="35"/>
      <c r="I46" s="35"/>
    </row>
    <row r="47" spans="1:15" ht="31.5" x14ac:dyDescent="0.25">
      <c r="A47" s="83" t="s">
        <v>65</v>
      </c>
      <c r="B47" s="86" t="s">
        <v>66</v>
      </c>
      <c r="C47" s="84">
        <f>C48+C51+C54+C59+C62</f>
        <v>103523.70000000001</v>
      </c>
      <c r="D47" s="84">
        <f>D48+D51+D54+D59+D62</f>
        <v>232000</v>
      </c>
      <c r="E47" s="84">
        <f t="shared" si="1"/>
        <v>243600</v>
      </c>
      <c r="F47" s="84">
        <f t="shared" si="2"/>
        <v>255200</v>
      </c>
      <c r="H47" s="35"/>
      <c r="I47" s="38"/>
      <c r="J47" s="28"/>
    </row>
    <row r="48" spans="1:15" x14ac:dyDescent="0.25">
      <c r="A48" s="93">
        <v>1</v>
      </c>
      <c r="B48" s="89" t="s">
        <v>197</v>
      </c>
      <c r="C48" s="99">
        <f>C49</f>
        <v>0</v>
      </c>
      <c r="D48" s="44">
        <f>D49</f>
        <v>4000</v>
      </c>
      <c r="E48" s="69">
        <f t="shared" si="1"/>
        <v>4200</v>
      </c>
      <c r="F48" s="69">
        <f t="shared" si="2"/>
        <v>4400</v>
      </c>
      <c r="H48" s="35"/>
      <c r="I48" s="38"/>
    </row>
    <row r="49" spans="1:12" x14ac:dyDescent="0.25">
      <c r="A49" s="105">
        <v>3</v>
      </c>
      <c r="B49" s="104" t="s">
        <v>5</v>
      </c>
      <c r="C49" s="99">
        <f>C50</f>
        <v>0</v>
      </c>
      <c r="D49" s="42">
        <f>SUM(D50)</f>
        <v>4000</v>
      </c>
      <c r="E49" s="73">
        <f t="shared" si="1"/>
        <v>4200</v>
      </c>
      <c r="F49" s="73">
        <f t="shared" si="2"/>
        <v>4400</v>
      </c>
      <c r="H49" s="35"/>
      <c r="I49" s="35"/>
    </row>
    <row r="50" spans="1:12" x14ac:dyDescent="0.25">
      <c r="A50" s="106">
        <v>32</v>
      </c>
      <c r="B50" s="106" t="s">
        <v>39</v>
      </c>
      <c r="C50" s="172">
        <v>0</v>
      </c>
      <c r="D50" s="42">
        <v>4000</v>
      </c>
      <c r="E50" s="73">
        <f t="shared" si="1"/>
        <v>4200</v>
      </c>
      <c r="F50" s="73">
        <f t="shared" si="2"/>
        <v>4400</v>
      </c>
      <c r="H50" s="38"/>
      <c r="I50" s="35"/>
      <c r="L50" s="28"/>
    </row>
    <row r="51" spans="1:12" x14ac:dyDescent="0.25">
      <c r="A51" s="70">
        <v>3</v>
      </c>
      <c r="B51" s="97" t="s">
        <v>28</v>
      </c>
      <c r="C51" s="71">
        <f>C52</f>
        <v>0</v>
      </c>
      <c r="D51" s="44">
        <f>D52</f>
        <v>16000</v>
      </c>
      <c r="E51" s="69">
        <f t="shared" si="1"/>
        <v>16800</v>
      </c>
      <c r="F51" s="69">
        <f t="shared" si="2"/>
        <v>17600</v>
      </c>
      <c r="H51" s="38"/>
      <c r="I51" s="35"/>
    </row>
    <row r="52" spans="1:12" x14ac:dyDescent="0.25">
      <c r="A52" s="112">
        <v>3</v>
      </c>
      <c r="B52" s="113" t="s">
        <v>5</v>
      </c>
      <c r="C52" s="73">
        <f>C53</f>
        <v>0</v>
      </c>
      <c r="D52" s="42">
        <f>D53</f>
        <v>16000</v>
      </c>
      <c r="E52" s="73">
        <f t="shared" si="1"/>
        <v>16800</v>
      </c>
      <c r="F52" s="73">
        <f t="shared" si="2"/>
        <v>17600</v>
      </c>
      <c r="H52" s="38"/>
      <c r="I52" s="35"/>
    </row>
    <row r="53" spans="1:12" x14ac:dyDescent="0.25">
      <c r="A53" s="111">
        <v>32</v>
      </c>
      <c r="B53" s="111" t="s">
        <v>39</v>
      </c>
      <c r="C53" s="110">
        <v>0</v>
      </c>
      <c r="D53" s="42">
        <v>16000</v>
      </c>
      <c r="E53" s="73">
        <f t="shared" si="1"/>
        <v>16800</v>
      </c>
      <c r="F53" s="73">
        <f t="shared" si="2"/>
        <v>17600</v>
      </c>
      <c r="H53" s="38"/>
      <c r="I53" s="35"/>
    </row>
    <row r="54" spans="1:12" x14ac:dyDescent="0.25">
      <c r="A54" s="94">
        <v>4</v>
      </c>
      <c r="B54" s="98" t="s">
        <v>27</v>
      </c>
      <c r="C54" s="173">
        <f>C55+C57</f>
        <v>83615.3</v>
      </c>
      <c r="D54" s="44">
        <f>D57</f>
        <v>200000</v>
      </c>
      <c r="E54" s="69">
        <f t="shared" si="1"/>
        <v>210000</v>
      </c>
      <c r="F54" s="69">
        <f t="shared" si="2"/>
        <v>220000</v>
      </c>
    </row>
    <row r="55" spans="1:12" x14ac:dyDescent="0.25">
      <c r="A55" s="112">
        <v>3</v>
      </c>
      <c r="B55" s="113" t="s">
        <v>5</v>
      </c>
      <c r="C55" s="173">
        <f>C56</f>
        <v>23890.05</v>
      </c>
      <c r="D55" s="44">
        <v>0</v>
      </c>
      <c r="E55" s="69">
        <v>0</v>
      </c>
      <c r="F55" s="69">
        <v>0</v>
      </c>
    </row>
    <row r="56" spans="1:12" x14ac:dyDescent="0.25">
      <c r="A56" s="111">
        <v>32</v>
      </c>
      <c r="B56" s="111" t="s">
        <v>39</v>
      </c>
      <c r="C56" s="172">
        <v>23890.05</v>
      </c>
      <c r="D56" s="42">
        <v>0</v>
      </c>
      <c r="E56" s="73">
        <v>0</v>
      </c>
      <c r="F56" s="73">
        <v>0</v>
      </c>
    </row>
    <row r="57" spans="1:12" x14ac:dyDescent="0.25">
      <c r="A57" s="41">
        <v>4</v>
      </c>
      <c r="B57" s="41" t="s">
        <v>6</v>
      </c>
      <c r="C57" s="121">
        <f>C58</f>
        <v>59725.25</v>
      </c>
      <c r="D57" s="42">
        <f>D58</f>
        <v>200000</v>
      </c>
      <c r="E57" s="73">
        <f t="shared" si="1"/>
        <v>210000</v>
      </c>
      <c r="F57" s="73">
        <f t="shared" si="2"/>
        <v>220000</v>
      </c>
      <c r="I57" s="28"/>
    </row>
    <row r="58" spans="1:12" x14ac:dyDescent="0.25">
      <c r="A58" s="41">
        <v>42</v>
      </c>
      <c r="B58" s="41" t="s">
        <v>176</v>
      </c>
      <c r="C58" s="120">
        <v>59725.25</v>
      </c>
      <c r="D58" s="42">
        <v>200000</v>
      </c>
      <c r="E58" s="73">
        <f t="shared" si="1"/>
        <v>210000</v>
      </c>
      <c r="F58" s="73">
        <f t="shared" si="2"/>
        <v>220000</v>
      </c>
      <c r="I58" s="28"/>
    </row>
    <row r="59" spans="1:12" x14ac:dyDescent="0.25">
      <c r="A59" s="53">
        <v>5</v>
      </c>
      <c r="B59" s="54" t="s">
        <v>40</v>
      </c>
      <c r="C59" s="121">
        <f>C60</f>
        <v>0</v>
      </c>
      <c r="D59" s="44">
        <f>D60</f>
        <v>4000</v>
      </c>
      <c r="E59" s="69">
        <f t="shared" si="1"/>
        <v>4200</v>
      </c>
      <c r="F59" s="69">
        <f t="shared" si="2"/>
        <v>4400</v>
      </c>
      <c r="I59" s="28"/>
    </row>
    <row r="60" spans="1:12" x14ac:dyDescent="0.25">
      <c r="A60" s="105">
        <v>3</v>
      </c>
      <c r="B60" s="104" t="s">
        <v>5</v>
      </c>
      <c r="C60" s="95">
        <f>C61</f>
        <v>0</v>
      </c>
      <c r="D60" s="42">
        <f>SUM(D61)</f>
        <v>4000</v>
      </c>
      <c r="E60" s="73">
        <f t="shared" si="1"/>
        <v>4200</v>
      </c>
      <c r="F60" s="73">
        <f t="shared" si="2"/>
        <v>4400</v>
      </c>
      <c r="I60" s="28"/>
    </row>
    <row r="61" spans="1:12" x14ac:dyDescent="0.25">
      <c r="A61" s="106">
        <v>32</v>
      </c>
      <c r="B61" s="106" t="s">
        <v>39</v>
      </c>
      <c r="C61" s="172">
        <v>0</v>
      </c>
      <c r="D61" s="42">
        <v>4000</v>
      </c>
      <c r="E61" s="73">
        <f t="shared" si="1"/>
        <v>4200</v>
      </c>
      <c r="F61" s="73">
        <f t="shared" si="2"/>
        <v>4400</v>
      </c>
      <c r="I61" s="28"/>
    </row>
    <row r="62" spans="1:12" x14ac:dyDescent="0.25">
      <c r="A62" s="53">
        <v>7</v>
      </c>
      <c r="B62" s="54" t="s">
        <v>157</v>
      </c>
      <c r="C62" s="121">
        <f>C63+C65</f>
        <v>19908.400000000001</v>
      </c>
      <c r="D62" s="44">
        <f>D63+D65</f>
        <v>8000</v>
      </c>
      <c r="E62" s="69">
        <v>0</v>
      </c>
      <c r="F62" s="69">
        <v>0</v>
      </c>
      <c r="I62" s="28"/>
    </row>
    <row r="63" spans="1:12" x14ac:dyDescent="0.25">
      <c r="A63" s="112">
        <v>3</v>
      </c>
      <c r="B63" s="113" t="s">
        <v>5</v>
      </c>
      <c r="C63" s="121">
        <f>C64</f>
        <v>2654.4</v>
      </c>
      <c r="D63" s="42">
        <f>D64</f>
        <v>0</v>
      </c>
      <c r="E63" s="73">
        <v>0</v>
      </c>
      <c r="F63" s="73">
        <v>0</v>
      </c>
      <c r="I63" s="28"/>
    </row>
    <row r="64" spans="1:12" x14ac:dyDescent="0.25">
      <c r="A64" s="111">
        <v>32</v>
      </c>
      <c r="B64" s="111" t="s">
        <v>39</v>
      </c>
      <c r="C64" s="172">
        <v>2654.4</v>
      </c>
      <c r="D64" s="42">
        <v>0</v>
      </c>
      <c r="E64" s="73">
        <v>0</v>
      </c>
      <c r="F64" s="73">
        <v>0</v>
      </c>
      <c r="I64" s="28"/>
    </row>
    <row r="65" spans="1:9" x14ac:dyDescent="0.25">
      <c r="A65" s="41">
        <v>4</v>
      </c>
      <c r="B65" s="41" t="s">
        <v>6</v>
      </c>
      <c r="C65" s="121">
        <f>C66+C67</f>
        <v>17254</v>
      </c>
      <c r="D65" s="42">
        <f>D66</f>
        <v>8000</v>
      </c>
      <c r="E65" s="69">
        <v>0</v>
      </c>
      <c r="F65" s="69">
        <v>0</v>
      </c>
      <c r="I65" s="28"/>
    </row>
    <row r="66" spans="1:9" x14ac:dyDescent="0.25">
      <c r="A66" s="106">
        <v>41</v>
      </c>
      <c r="B66" s="106" t="s">
        <v>218</v>
      </c>
      <c r="C66" s="172">
        <v>0</v>
      </c>
      <c r="D66" s="42">
        <v>8000</v>
      </c>
      <c r="E66" s="73">
        <v>0</v>
      </c>
      <c r="F66" s="73">
        <v>0</v>
      </c>
      <c r="I66" s="28"/>
    </row>
    <row r="67" spans="1:9" x14ac:dyDescent="0.25">
      <c r="A67" s="41">
        <v>42</v>
      </c>
      <c r="B67" s="41" t="s">
        <v>176</v>
      </c>
      <c r="C67" s="172">
        <v>17254</v>
      </c>
      <c r="D67" s="42">
        <v>0</v>
      </c>
      <c r="E67" s="73">
        <v>0</v>
      </c>
      <c r="F67" s="73">
        <v>0</v>
      </c>
      <c r="I67" s="28"/>
    </row>
    <row r="68" spans="1:9" ht="31.5" x14ac:dyDescent="0.25">
      <c r="A68" s="87" t="s">
        <v>67</v>
      </c>
      <c r="B68" s="88" t="s">
        <v>68</v>
      </c>
      <c r="C68" s="84">
        <f>C69+C72+C75+C80</f>
        <v>67688.5</v>
      </c>
      <c r="D68" s="84">
        <f>D69+D72</f>
        <v>56800</v>
      </c>
      <c r="E68" s="84">
        <f t="shared" si="1"/>
        <v>59640</v>
      </c>
      <c r="F68" s="84">
        <f t="shared" si="2"/>
        <v>62480</v>
      </c>
      <c r="I68" s="28"/>
    </row>
    <row r="69" spans="1:9" x14ac:dyDescent="0.25">
      <c r="A69" s="93">
        <v>1</v>
      </c>
      <c r="B69" s="89" t="s">
        <v>197</v>
      </c>
      <c r="C69" s="99">
        <f>C70</f>
        <v>0</v>
      </c>
      <c r="D69" s="44">
        <f>D70</f>
        <v>2800</v>
      </c>
      <c r="E69" s="69">
        <f t="shared" si="1"/>
        <v>2940</v>
      </c>
      <c r="F69" s="69">
        <f t="shared" si="2"/>
        <v>3080</v>
      </c>
    </row>
    <row r="70" spans="1:9" x14ac:dyDescent="0.25">
      <c r="A70" s="105">
        <v>3</v>
      </c>
      <c r="B70" s="104" t="s">
        <v>5</v>
      </c>
      <c r="C70" s="95">
        <f>C71</f>
        <v>0</v>
      </c>
      <c r="D70" s="42">
        <f>D71</f>
        <v>2800</v>
      </c>
      <c r="E70" s="73">
        <f t="shared" si="1"/>
        <v>2940</v>
      </c>
      <c r="F70" s="73">
        <f t="shared" si="2"/>
        <v>3080</v>
      </c>
    </row>
    <row r="71" spans="1:9" x14ac:dyDescent="0.25">
      <c r="A71" s="106">
        <v>32</v>
      </c>
      <c r="B71" s="106" t="s">
        <v>39</v>
      </c>
      <c r="C71" s="172">
        <v>0</v>
      </c>
      <c r="D71" s="42">
        <v>2800</v>
      </c>
      <c r="E71" s="73">
        <f t="shared" si="1"/>
        <v>2940</v>
      </c>
      <c r="F71" s="73">
        <f t="shared" si="2"/>
        <v>3080</v>
      </c>
    </row>
    <row r="72" spans="1:9" x14ac:dyDescent="0.25">
      <c r="A72" s="94">
        <v>3</v>
      </c>
      <c r="B72" s="98" t="s">
        <v>28</v>
      </c>
      <c r="C72" s="173">
        <f>C73</f>
        <v>43798.400000000001</v>
      </c>
      <c r="D72" s="44">
        <f>D73</f>
        <v>54000</v>
      </c>
      <c r="E72" s="69">
        <f t="shared" si="1"/>
        <v>56700</v>
      </c>
      <c r="F72" s="69">
        <f t="shared" si="2"/>
        <v>59400</v>
      </c>
    </row>
    <row r="73" spans="1:9" x14ac:dyDescent="0.25">
      <c r="A73" s="105">
        <v>3</v>
      </c>
      <c r="B73" s="104" t="s">
        <v>5</v>
      </c>
      <c r="C73" s="95">
        <f>C74</f>
        <v>43798.400000000001</v>
      </c>
      <c r="D73" s="42">
        <f>D74</f>
        <v>54000</v>
      </c>
      <c r="E73" s="73">
        <f t="shared" si="1"/>
        <v>56700</v>
      </c>
      <c r="F73" s="73">
        <f t="shared" si="2"/>
        <v>59400</v>
      </c>
    </row>
    <row r="74" spans="1:9" x14ac:dyDescent="0.25">
      <c r="A74" s="106">
        <v>32</v>
      </c>
      <c r="B74" s="106" t="s">
        <v>39</v>
      </c>
      <c r="C74" s="172">
        <v>43798.400000000001</v>
      </c>
      <c r="D74" s="42">
        <v>54000</v>
      </c>
      <c r="E74" s="73">
        <f t="shared" si="1"/>
        <v>56700</v>
      </c>
      <c r="F74" s="73">
        <f t="shared" si="2"/>
        <v>59400</v>
      </c>
    </row>
    <row r="75" spans="1:9" x14ac:dyDescent="0.25">
      <c r="A75" s="94">
        <v>4</v>
      </c>
      <c r="B75" s="98" t="s">
        <v>27</v>
      </c>
      <c r="C75" s="173">
        <f>C76+C78</f>
        <v>21235.7</v>
      </c>
      <c r="D75" s="44">
        <f>D76</f>
        <v>0</v>
      </c>
      <c r="E75" s="69">
        <v>0</v>
      </c>
      <c r="F75" s="69">
        <v>0</v>
      </c>
    </row>
    <row r="76" spans="1:9" x14ac:dyDescent="0.25">
      <c r="A76" s="112">
        <v>3</v>
      </c>
      <c r="B76" s="113" t="s">
        <v>5</v>
      </c>
      <c r="C76" s="172">
        <f>C77</f>
        <v>18581.2</v>
      </c>
      <c r="D76" s="42">
        <v>0</v>
      </c>
      <c r="E76" s="73">
        <v>0</v>
      </c>
      <c r="F76" s="73">
        <v>0</v>
      </c>
    </row>
    <row r="77" spans="1:9" x14ac:dyDescent="0.25">
      <c r="A77" s="111">
        <v>32</v>
      </c>
      <c r="B77" s="111" t="s">
        <v>39</v>
      </c>
      <c r="C77" s="172">
        <v>18581.2</v>
      </c>
      <c r="D77" s="42">
        <v>0</v>
      </c>
      <c r="E77" s="73">
        <v>0</v>
      </c>
      <c r="F77" s="73">
        <v>0</v>
      </c>
    </row>
    <row r="78" spans="1:9" x14ac:dyDescent="0.25">
      <c r="A78" s="41">
        <v>4</v>
      </c>
      <c r="B78" s="41" t="s">
        <v>6</v>
      </c>
      <c r="C78" s="172">
        <f>C79</f>
        <v>2654.5</v>
      </c>
      <c r="D78" s="42">
        <v>0</v>
      </c>
      <c r="E78" s="73">
        <v>0</v>
      </c>
      <c r="F78" s="73">
        <v>0</v>
      </c>
    </row>
    <row r="79" spans="1:9" x14ac:dyDescent="0.25">
      <c r="A79" s="41">
        <v>42</v>
      </c>
      <c r="B79" s="41" t="s">
        <v>176</v>
      </c>
      <c r="C79" s="172">
        <v>2654.5</v>
      </c>
      <c r="D79" s="42">
        <v>0</v>
      </c>
      <c r="E79" s="73">
        <v>0</v>
      </c>
      <c r="F79" s="73">
        <v>0</v>
      </c>
    </row>
    <row r="80" spans="1:9" x14ac:dyDescent="0.25">
      <c r="A80" s="53">
        <v>7</v>
      </c>
      <c r="B80" s="54" t="s">
        <v>157</v>
      </c>
      <c r="C80" s="173">
        <f>C81</f>
        <v>2654.4</v>
      </c>
      <c r="D80" s="44">
        <f>D81</f>
        <v>0</v>
      </c>
      <c r="E80" s="69">
        <v>0</v>
      </c>
      <c r="F80" s="69">
        <v>0</v>
      </c>
    </row>
    <row r="81" spans="1:10" x14ac:dyDescent="0.25">
      <c r="A81" s="112">
        <v>3</v>
      </c>
      <c r="B81" s="113" t="s">
        <v>5</v>
      </c>
      <c r="C81" s="172">
        <f>C82</f>
        <v>2654.4</v>
      </c>
      <c r="D81" s="42">
        <f>D82</f>
        <v>0</v>
      </c>
      <c r="E81" s="73">
        <v>0</v>
      </c>
      <c r="F81" s="73">
        <v>0</v>
      </c>
    </row>
    <row r="82" spans="1:10" x14ac:dyDescent="0.25">
      <c r="A82" s="111">
        <v>32</v>
      </c>
      <c r="B82" s="111" t="s">
        <v>39</v>
      </c>
      <c r="C82" s="172">
        <v>2654.4</v>
      </c>
      <c r="D82" s="42">
        <v>0</v>
      </c>
      <c r="E82" s="73">
        <v>0</v>
      </c>
      <c r="F82" s="73">
        <v>0</v>
      </c>
    </row>
    <row r="83" spans="1:10" ht="31.5" x14ac:dyDescent="0.25">
      <c r="A83" s="83" t="s">
        <v>69</v>
      </c>
      <c r="B83" s="86" t="s">
        <v>70</v>
      </c>
      <c r="C83" s="84">
        <f>C84+C89+C92+C97</f>
        <v>49107.4</v>
      </c>
      <c r="D83" s="84">
        <f>D84+D89+D97</f>
        <v>99400</v>
      </c>
      <c r="E83" s="84">
        <f t="shared" si="1"/>
        <v>104370</v>
      </c>
      <c r="F83" s="84">
        <f t="shared" si="2"/>
        <v>109340</v>
      </c>
      <c r="I83" s="28"/>
      <c r="J83" s="28"/>
    </row>
    <row r="84" spans="1:10" x14ac:dyDescent="0.25">
      <c r="A84" s="93">
        <v>1</v>
      </c>
      <c r="B84" s="89" t="s">
        <v>197</v>
      </c>
      <c r="C84" s="99">
        <f>C85+C87</f>
        <v>0</v>
      </c>
      <c r="D84" s="44">
        <f>D85+D87</f>
        <v>89400</v>
      </c>
      <c r="E84" s="69">
        <f t="shared" si="1"/>
        <v>93870</v>
      </c>
      <c r="F84" s="69">
        <f t="shared" si="2"/>
        <v>98340</v>
      </c>
    </row>
    <row r="85" spans="1:10" x14ac:dyDescent="0.25">
      <c r="A85" s="105">
        <v>3</v>
      </c>
      <c r="B85" s="104" t="s">
        <v>5</v>
      </c>
      <c r="C85" s="95">
        <f>C86</f>
        <v>0</v>
      </c>
      <c r="D85" s="42">
        <f>D86</f>
        <v>9400</v>
      </c>
      <c r="E85" s="73">
        <f t="shared" si="1"/>
        <v>9870</v>
      </c>
      <c r="F85" s="73">
        <f t="shared" si="2"/>
        <v>10340</v>
      </c>
    </row>
    <row r="86" spans="1:10" x14ac:dyDescent="0.25">
      <c r="A86" s="106">
        <v>32</v>
      </c>
      <c r="B86" s="106" t="s">
        <v>39</v>
      </c>
      <c r="C86" s="172">
        <v>0</v>
      </c>
      <c r="D86" s="42">
        <v>9400</v>
      </c>
      <c r="E86" s="73">
        <f t="shared" si="1"/>
        <v>9870</v>
      </c>
      <c r="F86" s="73">
        <f t="shared" si="2"/>
        <v>10340</v>
      </c>
    </row>
    <row r="87" spans="1:10" x14ac:dyDescent="0.25">
      <c r="A87" s="41">
        <v>4</v>
      </c>
      <c r="B87" s="41" t="s">
        <v>6</v>
      </c>
      <c r="C87" s="120">
        <f>C88</f>
        <v>0</v>
      </c>
      <c r="D87" s="42">
        <f>D88</f>
        <v>80000</v>
      </c>
      <c r="E87" s="73">
        <f t="shared" si="1"/>
        <v>84000</v>
      </c>
      <c r="F87" s="73">
        <f t="shared" si="2"/>
        <v>88000</v>
      </c>
    </row>
    <row r="88" spans="1:10" x14ac:dyDescent="0.25">
      <c r="A88" s="41">
        <v>42</v>
      </c>
      <c r="B88" s="41" t="s">
        <v>176</v>
      </c>
      <c r="C88" s="120">
        <v>0</v>
      </c>
      <c r="D88" s="42">
        <v>80000</v>
      </c>
      <c r="E88" s="73">
        <f t="shared" si="1"/>
        <v>84000</v>
      </c>
      <c r="F88" s="73">
        <f t="shared" si="2"/>
        <v>88000</v>
      </c>
    </row>
    <row r="89" spans="1:10" x14ac:dyDescent="0.25">
      <c r="A89" s="94">
        <v>3</v>
      </c>
      <c r="B89" s="98" t="s">
        <v>28</v>
      </c>
      <c r="C89" s="173">
        <f>C90</f>
        <v>0</v>
      </c>
      <c r="D89" s="44">
        <f>D90</f>
        <v>4940</v>
      </c>
      <c r="E89" s="69">
        <v>0</v>
      </c>
      <c r="F89" s="69">
        <v>0</v>
      </c>
    </row>
    <row r="90" spans="1:10" x14ac:dyDescent="0.25">
      <c r="A90" s="41">
        <v>4</v>
      </c>
      <c r="B90" s="41" t="s">
        <v>6</v>
      </c>
      <c r="C90" s="120">
        <f>C91</f>
        <v>0</v>
      </c>
      <c r="D90" s="42">
        <f>D91</f>
        <v>4940</v>
      </c>
      <c r="E90" s="73">
        <v>0</v>
      </c>
      <c r="F90" s="73">
        <v>0</v>
      </c>
    </row>
    <row r="91" spans="1:10" x14ac:dyDescent="0.25">
      <c r="A91" s="41">
        <v>42</v>
      </c>
      <c r="B91" s="41" t="s">
        <v>176</v>
      </c>
      <c r="C91" s="120">
        <v>0</v>
      </c>
      <c r="D91" s="42">
        <v>4940</v>
      </c>
      <c r="E91" s="73">
        <v>0</v>
      </c>
      <c r="F91" s="73">
        <v>0</v>
      </c>
    </row>
    <row r="92" spans="1:10" x14ac:dyDescent="0.25">
      <c r="A92" s="94">
        <v>4</v>
      </c>
      <c r="B92" s="98" t="s">
        <v>27</v>
      </c>
      <c r="C92" s="121">
        <f>C93+C95</f>
        <v>49107.4</v>
      </c>
      <c r="D92" s="44">
        <v>0</v>
      </c>
      <c r="E92" s="69">
        <v>0</v>
      </c>
      <c r="F92" s="69">
        <v>0</v>
      </c>
    </row>
    <row r="93" spans="1:10" x14ac:dyDescent="0.25">
      <c r="A93" s="112">
        <v>3</v>
      </c>
      <c r="B93" s="113" t="s">
        <v>5</v>
      </c>
      <c r="C93" s="120">
        <f>C94</f>
        <v>2654.4</v>
      </c>
      <c r="D93" s="42">
        <v>0</v>
      </c>
      <c r="E93" s="73">
        <v>0</v>
      </c>
      <c r="F93" s="73">
        <v>0</v>
      </c>
    </row>
    <row r="94" spans="1:10" x14ac:dyDescent="0.25">
      <c r="A94" s="111">
        <v>32</v>
      </c>
      <c r="B94" s="111" t="s">
        <v>39</v>
      </c>
      <c r="C94" s="120">
        <v>2654.4</v>
      </c>
      <c r="D94" s="42">
        <v>0</v>
      </c>
      <c r="E94" s="73">
        <v>0</v>
      </c>
      <c r="F94" s="73">
        <v>0</v>
      </c>
    </row>
    <row r="95" spans="1:10" x14ac:dyDescent="0.25">
      <c r="A95" s="41">
        <v>4</v>
      </c>
      <c r="B95" s="41" t="s">
        <v>6</v>
      </c>
      <c r="C95" s="120">
        <f>C96</f>
        <v>46453</v>
      </c>
      <c r="D95" s="42">
        <v>0</v>
      </c>
      <c r="E95" s="73">
        <v>0</v>
      </c>
      <c r="F95" s="73">
        <v>0</v>
      </c>
    </row>
    <row r="96" spans="1:10" x14ac:dyDescent="0.25">
      <c r="A96" s="41">
        <v>42</v>
      </c>
      <c r="B96" s="41" t="s">
        <v>176</v>
      </c>
      <c r="C96" s="120">
        <v>46453</v>
      </c>
      <c r="D96" s="42">
        <v>0</v>
      </c>
      <c r="E96" s="73">
        <v>0</v>
      </c>
      <c r="F96" s="73">
        <v>0</v>
      </c>
    </row>
    <row r="97" spans="1:6" x14ac:dyDescent="0.25">
      <c r="A97" s="53">
        <v>7</v>
      </c>
      <c r="B97" s="54" t="s">
        <v>157</v>
      </c>
      <c r="C97" s="121">
        <f>C98</f>
        <v>0</v>
      </c>
      <c r="D97" s="44">
        <f>D98</f>
        <v>5060</v>
      </c>
      <c r="E97" s="69">
        <f t="shared" si="1"/>
        <v>5313</v>
      </c>
      <c r="F97" s="69">
        <f t="shared" si="2"/>
        <v>5566</v>
      </c>
    </row>
    <row r="98" spans="1:6" x14ac:dyDescent="0.25">
      <c r="A98" s="41">
        <v>4</v>
      </c>
      <c r="B98" s="41" t="s">
        <v>6</v>
      </c>
      <c r="C98" s="120">
        <f>C99</f>
        <v>0</v>
      </c>
      <c r="D98" s="42">
        <f>D99</f>
        <v>5060</v>
      </c>
      <c r="E98" s="73">
        <f t="shared" si="1"/>
        <v>5313</v>
      </c>
      <c r="F98" s="73">
        <f t="shared" si="2"/>
        <v>5566</v>
      </c>
    </row>
    <row r="99" spans="1:6" x14ac:dyDescent="0.25">
      <c r="A99" s="41">
        <v>42</v>
      </c>
      <c r="B99" s="41" t="s">
        <v>176</v>
      </c>
      <c r="C99" s="120">
        <v>0</v>
      </c>
      <c r="D99" s="42">
        <v>5060</v>
      </c>
      <c r="E99" s="73">
        <f t="shared" si="1"/>
        <v>5313</v>
      </c>
      <c r="F99" s="73">
        <f t="shared" si="2"/>
        <v>5566</v>
      </c>
    </row>
    <row r="100" spans="1:6" ht="31.5" x14ac:dyDescent="0.25">
      <c r="A100" s="83" t="s">
        <v>71</v>
      </c>
      <c r="B100" s="83" t="s">
        <v>72</v>
      </c>
      <c r="C100" s="84">
        <f>C101+C104+C107+C112</f>
        <v>61052.4</v>
      </c>
      <c r="D100" s="84">
        <f>D101+D104+D112</f>
        <v>21300</v>
      </c>
      <c r="E100" s="84">
        <f t="shared" si="1"/>
        <v>22365</v>
      </c>
      <c r="F100" s="84">
        <f t="shared" si="2"/>
        <v>23430</v>
      </c>
    </row>
    <row r="101" spans="1:6" x14ac:dyDescent="0.25">
      <c r="A101" s="93">
        <v>1</v>
      </c>
      <c r="B101" s="89" t="s">
        <v>30</v>
      </c>
      <c r="C101" s="99">
        <f>C102</f>
        <v>5308.6</v>
      </c>
      <c r="D101" s="44">
        <f>D102</f>
        <v>3500</v>
      </c>
      <c r="E101" s="69">
        <f t="shared" si="1"/>
        <v>3675</v>
      </c>
      <c r="F101" s="69">
        <f t="shared" si="2"/>
        <v>3850</v>
      </c>
    </row>
    <row r="102" spans="1:6" x14ac:dyDescent="0.25">
      <c r="A102" s="105">
        <v>3</v>
      </c>
      <c r="B102" s="104" t="s">
        <v>5</v>
      </c>
      <c r="C102" s="95">
        <f>C103</f>
        <v>5308.6</v>
      </c>
      <c r="D102" s="42">
        <f>D103</f>
        <v>3500</v>
      </c>
      <c r="E102" s="73">
        <f t="shared" si="1"/>
        <v>3675</v>
      </c>
      <c r="F102" s="73">
        <f t="shared" si="2"/>
        <v>3850</v>
      </c>
    </row>
    <row r="103" spans="1:6" x14ac:dyDescent="0.25">
      <c r="A103" s="106">
        <v>32</v>
      </c>
      <c r="B103" s="106" t="s">
        <v>39</v>
      </c>
      <c r="C103" s="172">
        <v>5308.6</v>
      </c>
      <c r="D103" s="42">
        <v>3500</v>
      </c>
      <c r="E103" s="73">
        <f t="shared" si="1"/>
        <v>3675</v>
      </c>
      <c r="F103" s="73">
        <f t="shared" si="2"/>
        <v>3850</v>
      </c>
    </row>
    <row r="104" spans="1:6" x14ac:dyDescent="0.25">
      <c r="A104" s="94">
        <v>3</v>
      </c>
      <c r="B104" s="98" t="s">
        <v>28</v>
      </c>
      <c r="C104" s="173">
        <f>C105</f>
        <v>19243.75</v>
      </c>
      <c r="D104" s="44">
        <f>D105</f>
        <v>12400</v>
      </c>
      <c r="E104" s="69">
        <f t="shared" si="1"/>
        <v>13020</v>
      </c>
      <c r="F104" s="69">
        <f t="shared" si="2"/>
        <v>13640</v>
      </c>
    </row>
    <row r="105" spans="1:6" x14ac:dyDescent="0.25">
      <c r="A105" s="105">
        <v>3</v>
      </c>
      <c r="B105" s="104" t="s">
        <v>5</v>
      </c>
      <c r="C105" s="95">
        <f>C106</f>
        <v>19243.75</v>
      </c>
      <c r="D105" s="42">
        <f>D106</f>
        <v>12400</v>
      </c>
      <c r="E105" s="73">
        <f t="shared" si="1"/>
        <v>13020</v>
      </c>
      <c r="F105" s="73">
        <f t="shared" si="2"/>
        <v>13640</v>
      </c>
    </row>
    <row r="106" spans="1:6" x14ac:dyDescent="0.25">
      <c r="A106" s="106">
        <v>32</v>
      </c>
      <c r="B106" s="106" t="s">
        <v>39</v>
      </c>
      <c r="C106" s="172">
        <v>19243.75</v>
      </c>
      <c r="D106" s="42">
        <v>12400</v>
      </c>
      <c r="E106" s="73">
        <f t="shared" si="1"/>
        <v>13020</v>
      </c>
      <c r="F106" s="73">
        <f t="shared" si="2"/>
        <v>13640</v>
      </c>
    </row>
    <row r="107" spans="1:6" x14ac:dyDescent="0.25">
      <c r="A107" s="94">
        <v>4</v>
      </c>
      <c r="B107" s="98" t="s">
        <v>27</v>
      </c>
      <c r="C107" s="173">
        <f>C108+C110</f>
        <v>22564.15</v>
      </c>
      <c r="D107" s="44">
        <v>0</v>
      </c>
      <c r="E107" s="69">
        <v>0</v>
      </c>
      <c r="F107" s="69">
        <v>0</v>
      </c>
    </row>
    <row r="108" spans="1:6" x14ac:dyDescent="0.25">
      <c r="A108" s="112">
        <v>3</v>
      </c>
      <c r="B108" s="113" t="s">
        <v>5</v>
      </c>
      <c r="C108" s="172">
        <f>C109</f>
        <v>9291.85</v>
      </c>
      <c r="D108" s="42">
        <v>0</v>
      </c>
      <c r="E108" s="73">
        <v>0</v>
      </c>
      <c r="F108" s="73">
        <v>0</v>
      </c>
    </row>
    <row r="109" spans="1:6" x14ac:dyDescent="0.25">
      <c r="A109" s="111">
        <v>32</v>
      </c>
      <c r="B109" s="111" t="s">
        <v>39</v>
      </c>
      <c r="C109" s="172">
        <v>9291.85</v>
      </c>
      <c r="D109" s="42">
        <v>0</v>
      </c>
      <c r="E109" s="73">
        <v>0</v>
      </c>
      <c r="F109" s="73">
        <v>0</v>
      </c>
    </row>
    <row r="110" spans="1:6" x14ac:dyDescent="0.25">
      <c r="A110" s="41">
        <v>4</v>
      </c>
      <c r="B110" s="41" t="s">
        <v>6</v>
      </c>
      <c r="C110" s="172">
        <f>C111</f>
        <v>13272.3</v>
      </c>
      <c r="D110" s="42">
        <v>0</v>
      </c>
      <c r="E110" s="73">
        <v>0</v>
      </c>
      <c r="F110" s="73">
        <v>0</v>
      </c>
    </row>
    <row r="111" spans="1:6" x14ac:dyDescent="0.25">
      <c r="A111" s="41">
        <v>42</v>
      </c>
      <c r="B111" s="41" t="s">
        <v>176</v>
      </c>
      <c r="C111" s="172">
        <v>13272.3</v>
      </c>
      <c r="D111" s="42">
        <v>0</v>
      </c>
      <c r="E111" s="73">
        <v>0</v>
      </c>
      <c r="F111" s="73">
        <v>0</v>
      </c>
    </row>
    <row r="112" spans="1:6" x14ac:dyDescent="0.25">
      <c r="A112" s="53">
        <v>7</v>
      </c>
      <c r="B112" s="54" t="s">
        <v>157</v>
      </c>
      <c r="C112" s="121">
        <f>C113+C115</f>
        <v>13935.9</v>
      </c>
      <c r="D112" s="44">
        <f>D115</f>
        <v>5400</v>
      </c>
      <c r="E112" s="69">
        <v>0</v>
      </c>
      <c r="F112" s="69">
        <v>0</v>
      </c>
    </row>
    <row r="113" spans="1:10" x14ac:dyDescent="0.25">
      <c r="A113" s="112">
        <v>3</v>
      </c>
      <c r="B113" s="113" t="s">
        <v>5</v>
      </c>
      <c r="C113" s="120">
        <f>C114</f>
        <v>663.6</v>
      </c>
      <c r="D113" s="42">
        <v>0</v>
      </c>
      <c r="E113" s="73">
        <v>0</v>
      </c>
      <c r="F113" s="73">
        <v>0</v>
      </c>
    </row>
    <row r="114" spans="1:10" x14ac:dyDescent="0.25">
      <c r="A114" s="111">
        <v>32</v>
      </c>
      <c r="B114" s="111" t="s">
        <v>39</v>
      </c>
      <c r="C114" s="120">
        <v>663.6</v>
      </c>
      <c r="D114" s="42">
        <v>0</v>
      </c>
      <c r="E114" s="73">
        <v>0</v>
      </c>
      <c r="F114" s="73">
        <v>0</v>
      </c>
    </row>
    <row r="115" spans="1:10" x14ac:dyDescent="0.25">
      <c r="A115" s="41">
        <v>4</v>
      </c>
      <c r="B115" s="41" t="s">
        <v>6</v>
      </c>
      <c r="C115" s="120">
        <f>C116</f>
        <v>13272.3</v>
      </c>
      <c r="D115" s="42">
        <f>D116</f>
        <v>5400</v>
      </c>
      <c r="E115" s="73">
        <v>0</v>
      </c>
      <c r="F115" s="73">
        <v>0</v>
      </c>
    </row>
    <row r="116" spans="1:10" x14ac:dyDescent="0.25">
      <c r="A116" s="41">
        <v>45</v>
      </c>
      <c r="B116" s="41" t="s">
        <v>226</v>
      </c>
      <c r="C116" s="120">
        <v>13272.3</v>
      </c>
      <c r="D116" s="42">
        <v>5400</v>
      </c>
      <c r="E116" s="73">
        <v>0</v>
      </c>
      <c r="F116" s="73">
        <v>0</v>
      </c>
    </row>
    <row r="117" spans="1:10" ht="31.5" x14ac:dyDescent="0.25">
      <c r="A117" s="83" t="s">
        <v>73</v>
      </c>
      <c r="B117" s="83" t="s">
        <v>74</v>
      </c>
      <c r="C117" s="84">
        <f>C118+C121+C124+C129</f>
        <v>64544.2</v>
      </c>
      <c r="D117" s="84">
        <f>D118+D121+D124+D129</f>
        <v>76450</v>
      </c>
      <c r="E117" s="84">
        <f t="shared" si="1"/>
        <v>80272.5</v>
      </c>
      <c r="F117" s="84">
        <f t="shared" si="2"/>
        <v>84095</v>
      </c>
      <c r="I117" s="28"/>
      <c r="J117" s="28"/>
    </row>
    <row r="118" spans="1:10" x14ac:dyDescent="0.25">
      <c r="A118" s="93">
        <v>1</v>
      </c>
      <c r="B118" s="89" t="s">
        <v>30</v>
      </c>
      <c r="C118" s="99">
        <f>C119</f>
        <v>18448.5</v>
      </c>
      <c r="D118" s="44">
        <f>D119</f>
        <v>21250</v>
      </c>
      <c r="E118" s="69">
        <f t="shared" si="1"/>
        <v>22312.5</v>
      </c>
      <c r="F118" s="69">
        <f t="shared" si="2"/>
        <v>23375</v>
      </c>
    </row>
    <row r="119" spans="1:10" x14ac:dyDescent="0.25">
      <c r="A119" s="105">
        <v>3</v>
      </c>
      <c r="B119" s="104" t="s">
        <v>5</v>
      </c>
      <c r="C119" s="95">
        <f>C120</f>
        <v>18448.5</v>
      </c>
      <c r="D119" s="42">
        <f>D120</f>
        <v>21250</v>
      </c>
      <c r="E119" s="73">
        <f t="shared" si="1"/>
        <v>22312.5</v>
      </c>
      <c r="F119" s="73">
        <f t="shared" si="2"/>
        <v>23375</v>
      </c>
    </row>
    <row r="120" spans="1:10" x14ac:dyDescent="0.25">
      <c r="A120" s="106">
        <v>32</v>
      </c>
      <c r="B120" s="106" t="s">
        <v>39</v>
      </c>
      <c r="C120" s="172">
        <v>18448.5</v>
      </c>
      <c r="D120" s="42">
        <v>21250</v>
      </c>
      <c r="E120" s="73">
        <f t="shared" si="1"/>
        <v>22312.5</v>
      </c>
      <c r="F120" s="73">
        <f t="shared" si="2"/>
        <v>23375</v>
      </c>
    </row>
    <row r="121" spans="1:10" x14ac:dyDescent="0.25">
      <c r="A121" s="94">
        <v>3</v>
      </c>
      <c r="B121" s="98" t="s">
        <v>28</v>
      </c>
      <c r="C121" s="173">
        <f>C122</f>
        <v>0</v>
      </c>
      <c r="D121" s="44">
        <f>D122</f>
        <v>4028</v>
      </c>
      <c r="E121" s="69">
        <f t="shared" si="1"/>
        <v>4229.3999999999996</v>
      </c>
      <c r="F121" s="69">
        <f t="shared" si="2"/>
        <v>4430.8</v>
      </c>
    </row>
    <row r="122" spans="1:10" x14ac:dyDescent="0.25">
      <c r="A122" s="105">
        <v>3</v>
      </c>
      <c r="B122" s="104" t="s">
        <v>5</v>
      </c>
      <c r="C122" s="95">
        <f>C123</f>
        <v>0</v>
      </c>
      <c r="D122" s="42">
        <f>D123</f>
        <v>4028</v>
      </c>
      <c r="E122" s="73">
        <f t="shared" si="1"/>
        <v>4229.3999999999996</v>
      </c>
      <c r="F122" s="73">
        <f t="shared" si="2"/>
        <v>4430.8</v>
      </c>
    </row>
    <row r="123" spans="1:10" x14ac:dyDescent="0.25">
      <c r="A123" s="106">
        <v>32</v>
      </c>
      <c r="B123" s="106" t="s">
        <v>39</v>
      </c>
      <c r="C123" s="172">
        <v>0</v>
      </c>
      <c r="D123" s="42">
        <v>4028</v>
      </c>
      <c r="E123" s="73">
        <f t="shared" si="1"/>
        <v>4229.3999999999996</v>
      </c>
      <c r="F123" s="73">
        <f t="shared" si="2"/>
        <v>4430.8</v>
      </c>
    </row>
    <row r="124" spans="1:10" x14ac:dyDescent="0.25">
      <c r="A124" s="94">
        <v>4</v>
      </c>
      <c r="B124" s="98" t="s">
        <v>27</v>
      </c>
      <c r="C124" s="173">
        <f>C125+C127</f>
        <v>19551.099999999999</v>
      </c>
      <c r="D124" s="44">
        <f>D125+D127</f>
        <v>11172</v>
      </c>
      <c r="E124" s="69">
        <f t="shared" si="1"/>
        <v>11730.6</v>
      </c>
      <c r="F124" s="69">
        <f t="shared" si="2"/>
        <v>12289.2</v>
      </c>
    </row>
    <row r="125" spans="1:10" x14ac:dyDescent="0.25">
      <c r="A125" s="105">
        <v>3</v>
      </c>
      <c r="B125" s="104" t="s">
        <v>5</v>
      </c>
      <c r="C125" s="95">
        <f>C126</f>
        <v>11945.1</v>
      </c>
      <c r="D125" s="42">
        <f>D126</f>
        <v>672</v>
      </c>
      <c r="E125" s="73">
        <f t="shared" ref="E125:E206" si="3">(D125*5%)+D125</f>
        <v>705.6</v>
      </c>
      <c r="F125" s="73">
        <f t="shared" ref="F125:F206" si="4">(D125*10%)+D125</f>
        <v>739.2</v>
      </c>
    </row>
    <row r="126" spans="1:10" x14ac:dyDescent="0.25">
      <c r="A126" s="106">
        <v>32</v>
      </c>
      <c r="B126" s="106" t="s">
        <v>39</v>
      </c>
      <c r="C126" s="172">
        <v>11945.1</v>
      </c>
      <c r="D126" s="42">
        <v>672</v>
      </c>
      <c r="E126" s="73">
        <f t="shared" si="3"/>
        <v>705.6</v>
      </c>
      <c r="F126" s="73">
        <f t="shared" si="4"/>
        <v>739.2</v>
      </c>
    </row>
    <row r="127" spans="1:10" x14ac:dyDescent="0.25">
      <c r="A127" s="41">
        <v>4</v>
      </c>
      <c r="B127" s="41" t="s">
        <v>6</v>
      </c>
      <c r="C127" s="120">
        <f>C128</f>
        <v>7606</v>
      </c>
      <c r="D127" s="42">
        <f>D128</f>
        <v>10500</v>
      </c>
      <c r="E127" s="73">
        <f t="shared" si="3"/>
        <v>11025</v>
      </c>
      <c r="F127" s="73">
        <f t="shared" si="4"/>
        <v>11550</v>
      </c>
    </row>
    <row r="128" spans="1:10" x14ac:dyDescent="0.25">
      <c r="A128" s="41">
        <v>42</v>
      </c>
      <c r="B128" s="41" t="s">
        <v>176</v>
      </c>
      <c r="C128" s="120">
        <v>7606</v>
      </c>
      <c r="D128" s="42">
        <v>10500</v>
      </c>
      <c r="E128" s="73">
        <f t="shared" si="3"/>
        <v>11025</v>
      </c>
      <c r="F128" s="73">
        <f t="shared" si="4"/>
        <v>11550</v>
      </c>
    </row>
    <row r="129" spans="1:10" x14ac:dyDescent="0.25">
      <c r="A129" s="53">
        <v>5</v>
      </c>
      <c r="B129" s="54" t="s">
        <v>40</v>
      </c>
      <c r="C129" s="121">
        <f>C130</f>
        <v>26544.6</v>
      </c>
      <c r="D129" s="44">
        <f>D130</f>
        <v>40000</v>
      </c>
      <c r="E129" s="69">
        <f t="shared" si="3"/>
        <v>42000</v>
      </c>
      <c r="F129" s="69">
        <f t="shared" si="4"/>
        <v>44000</v>
      </c>
    </row>
    <row r="130" spans="1:10" x14ac:dyDescent="0.25">
      <c r="A130" s="41">
        <v>4</v>
      </c>
      <c r="B130" s="41" t="s">
        <v>6</v>
      </c>
      <c r="C130" s="120">
        <f>C131</f>
        <v>26544.6</v>
      </c>
      <c r="D130" s="42">
        <f>D131</f>
        <v>40000</v>
      </c>
      <c r="E130" s="73">
        <f t="shared" si="3"/>
        <v>42000</v>
      </c>
      <c r="F130" s="73">
        <f t="shared" si="4"/>
        <v>44000</v>
      </c>
    </row>
    <row r="131" spans="1:10" x14ac:dyDescent="0.25">
      <c r="A131" s="41">
        <v>42</v>
      </c>
      <c r="B131" s="41" t="s">
        <v>176</v>
      </c>
      <c r="C131" s="120">
        <v>26544.6</v>
      </c>
      <c r="D131" s="42">
        <v>40000</v>
      </c>
      <c r="E131" s="73">
        <f t="shared" si="3"/>
        <v>42000</v>
      </c>
      <c r="F131" s="73">
        <f t="shared" si="4"/>
        <v>44000</v>
      </c>
      <c r="H131" s="49"/>
      <c r="I131" s="38"/>
    </row>
    <row r="132" spans="1:10" ht="31.5" x14ac:dyDescent="0.25">
      <c r="A132" s="83" t="s">
        <v>75</v>
      </c>
      <c r="B132" s="83" t="s">
        <v>76</v>
      </c>
      <c r="C132" s="84">
        <f>C133+C136+C141</f>
        <v>268100</v>
      </c>
      <c r="D132" s="84">
        <f>D133+D136+D141</f>
        <v>240000</v>
      </c>
      <c r="E132" s="84">
        <f t="shared" si="3"/>
        <v>252000</v>
      </c>
      <c r="F132" s="84">
        <f t="shared" si="4"/>
        <v>264000</v>
      </c>
    </row>
    <row r="133" spans="1:10" x14ac:dyDescent="0.25">
      <c r="A133" s="93">
        <v>1</v>
      </c>
      <c r="B133" s="89" t="s">
        <v>30</v>
      </c>
      <c r="C133" s="99">
        <f>C134</f>
        <v>2654.4</v>
      </c>
      <c r="D133" s="99">
        <f>D134</f>
        <v>10470</v>
      </c>
      <c r="E133" s="99">
        <v>0</v>
      </c>
      <c r="F133" s="99">
        <v>0</v>
      </c>
    </row>
    <row r="134" spans="1:10" x14ac:dyDescent="0.25">
      <c r="A134" s="105">
        <v>3</v>
      </c>
      <c r="B134" s="104" t="s">
        <v>5</v>
      </c>
      <c r="C134" s="95">
        <f>C135</f>
        <v>2654.4</v>
      </c>
      <c r="D134" s="95">
        <f>D135</f>
        <v>10470</v>
      </c>
      <c r="E134" s="95">
        <v>0</v>
      </c>
      <c r="F134" s="95">
        <v>0</v>
      </c>
    </row>
    <row r="135" spans="1:10" x14ac:dyDescent="0.25">
      <c r="A135" s="106">
        <v>32</v>
      </c>
      <c r="B135" s="106" t="s">
        <v>39</v>
      </c>
      <c r="C135" s="172">
        <v>2654.4</v>
      </c>
      <c r="D135" s="95">
        <v>10470</v>
      </c>
      <c r="E135" s="95">
        <v>0</v>
      </c>
      <c r="F135" s="95">
        <v>0</v>
      </c>
    </row>
    <row r="136" spans="1:10" x14ac:dyDescent="0.25">
      <c r="A136" s="94">
        <v>4</v>
      </c>
      <c r="B136" s="98" t="s">
        <v>27</v>
      </c>
      <c r="C136" s="173">
        <f>C137+C139</f>
        <v>265445.59999999998</v>
      </c>
      <c r="D136" s="44">
        <f>D137+D139</f>
        <v>221530</v>
      </c>
      <c r="E136" s="69">
        <f t="shared" si="3"/>
        <v>232606.5</v>
      </c>
      <c r="F136" s="69">
        <f t="shared" si="4"/>
        <v>243683</v>
      </c>
    </row>
    <row r="137" spans="1:10" x14ac:dyDescent="0.25">
      <c r="A137" s="105">
        <v>3</v>
      </c>
      <c r="B137" s="104" t="s">
        <v>5</v>
      </c>
      <c r="C137" s="95">
        <f>C138</f>
        <v>0</v>
      </c>
      <c r="D137" s="42">
        <f>D138</f>
        <v>21530</v>
      </c>
      <c r="E137" s="73">
        <f t="shared" si="3"/>
        <v>22606.5</v>
      </c>
      <c r="F137" s="73">
        <f t="shared" si="4"/>
        <v>23683</v>
      </c>
    </row>
    <row r="138" spans="1:10" x14ac:dyDescent="0.25">
      <c r="A138" s="106">
        <v>32</v>
      </c>
      <c r="B138" s="106" t="s">
        <v>39</v>
      </c>
      <c r="C138" s="172">
        <v>0</v>
      </c>
      <c r="D138" s="42">
        <v>21530</v>
      </c>
      <c r="E138" s="73">
        <f t="shared" si="3"/>
        <v>22606.5</v>
      </c>
      <c r="F138" s="73">
        <f t="shared" si="4"/>
        <v>23683</v>
      </c>
    </row>
    <row r="139" spans="1:10" x14ac:dyDescent="0.25">
      <c r="A139" s="41">
        <v>4</v>
      </c>
      <c r="B139" s="41" t="s">
        <v>6</v>
      </c>
      <c r="C139" s="120">
        <f>C140</f>
        <v>265445.59999999998</v>
      </c>
      <c r="D139" s="42">
        <f>D140</f>
        <v>200000</v>
      </c>
      <c r="E139" s="73">
        <f t="shared" si="3"/>
        <v>210000</v>
      </c>
      <c r="F139" s="73">
        <f t="shared" si="4"/>
        <v>220000</v>
      </c>
    </row>
    <row r="140" spans="1:10" x14ac:dyDescent="0.25">
      <c r="A140" s="41">
        <v>42</v>
      </c>
      <c r="B140" s="41" t="s">
        <v>176</v>
      </c>
      <c r="C140" s="120">
        <v>265445.59999999998</v>
      </c>
      <c r="D140" s="42">
        <v>200000</v>
      </c>
      <c r="E140" s="73">
        <f t="shared" si="3"/>
        <v>210000</v>
      </c>
      <c r="F140" s="73">
        <f t="shared" si="4"/>
        <v>220000</v>
      </c>
    </row>
    <row r="141" spans="1:10" x14ac:dyDescent="0.25">
      <c r="A141" s="53">
        <v>5</v>
      </c>
      <c r="B141" s="54" t="s">
        <v>40</v>
      </c>
      <c r="C141" s="121">
        <f>C142</f>
        <v>0</v>
      </c>
      <c r="D141" s="44">
        <f>D142</f>
        <v>8000</v>
      </c>
      <c r="E141" s="69">
        <f t="shared" si="3"/>
        <v>8400</v>
      </c>
      <c r="F141" s="69">
        <f t="shared" si="4"/>
        <v>8800</v>
      </c>
    </row>
    <row r="142" spans="1:10" x14ac:dyDescent="0.25">
      <c r="A142" s="105">
        <v>3</v>
      </c>
      <c r="B142" s="104" t="s">
        <v>5</v>
      </c>
      <c r="C142" s="95">
        <f>C143</f>
        <v>0</v>
      </c>
      <c r="D142" s="42">
        <f>D143</f>
        <v>8000</v>
      </c>
      <c r="E142" s="73">
        <f t="shared" si="3"/>
        <v>8400</v>
      </c>
      <c r="F142" s="73">
        <f t="shared" si="4"/>
        <v>8800</v>
      </c>
    </row>
    <row r="143" spans="1:10" x14ac:dyDescent="0.25">
      <c r="A143" s="106">
        <v>32</v>
      </c>
      <c r="B143" s="106" t="s">
        <v>39</v>
      </c>
      <c r="C143" s="172">
        <v>0</v>
      </c>
      <c r="D143" s="42">
        <v>8000</v>
      </c>
      <c r="E143" s="73">
        <f t="shared" si="3"/>
        <v>8400</v>
      </c>
      <c r="F143" s="73">
        <f t="shared" si="4"/>
        <v>8800</v>
      </c>
    </row>
    <row r="144" spans="1:10" ht="31.5" x14ac:dyDescent="0.25">
      <c r="A144" s="83" t="s">
        <v>77</v>
      </c>
      <c r="B144" s="83" t="s">
        <v>78</v>
      </c>
      <c r="C144" s="84">
        <f>C145+C148+C151+C154</f>
        <v>79327.360000000001</v>
      </c>
      <c r="D144" s="84">
        <f>D145+D148+D151+D154</f>
        <v>59812</v>
      </c>
      <c r="E144" s="84">
        <f t="shared" si="3"/>
        <v>62802.6</v>
      </c>
      <c r="F144" s="84">
        <f t="shared" si="4"/>
        <v>65793.2</v>
      </c>
      <c r="I144" s="28"/>
      <c r="J144" s="28"/>
    </row>
    <row r="145" spans="1:6" x14ac:dyDescent="0.25">
      <c r="A145" s="93">
        <v>1</v>
      </c>
      <c r="B145" s="89" t="s">
        <v>30</v>
      </c>
      <c r="C145" s="99">
        <f>C146</f>
        <v>3583.4</v>
      </c>
      <c r="D145" s="99">
        <f>D146</f>
        <v>6702</v>
      </c>
      <c r="E145" s="69">
        <f t="shared" si="3"/>
        <v>7037.1</v>
      </c>
      <c r="F145" s="69">
        <f t="shared" si="4"/>
        <v>7372.2</v>
      </c>
    </row>
    <row r="146" spans="1:6" x14ac:dyDescent="0.25">
      <c r="A146" s="105">
        <v>3</v>
      </c>
      <c r="B146" s="104" t="s">
        <v>5</v>
      </c>
      <c r="C146" s="95">
        <f>C147</f>
        <v>3583.4</v>
      </c>
      <c r="D146" s="95">
        <f>D147</f>
        <v>6702</v>
      </c>
      <c r="E146" s="73">
        <f t="shared" si="3"/>
        <v>7037.1</v>
      </c>
      <c r="F146" s="73">
        <f t="shared" si="4"/>
        <v>7372.2</v>
      </c>
    </row>
    <row r="147" spans="1:6" x14ac:dyDescent="0.25">
      <c r="A147" s="106">
        <v>32</v>
      </c>
      <c r="B147" s="106" t="s">
        <v>39</v>
      </c>
      <c r="C147" s="172">
        <v>3583.4</v>
      </c>
      <c r="D147" s="95">
        <v>6702</v>
      </c>
      <c r="E147" s="73">
        <f t="shared" si="3"/>
        <v>7037.1</v>
      </c>
      <c r="F147" s="73">
        <f t="shared" si="4"/>
        <v>7372.2</v>
      </c>
    </row>
    <row r="148" spans="1:6" x14ac:dyDescent="0.25">
      <c r="A148" s="94">
        <v>3</v>
      </c>
      <c r="B148" s="98" t="s">
        <v>28</v>
      </c>
      <c r="C148" s="173">
        <f>C149</f>
        <v>32782.6</v>
      </c>
      <c r="D148" s="99">
        <f>D149</f>
        <v>38500</v>
      </c>
      <c r="E148" s="69">
        <f t="shared" si="3"/>
        <v>40425</v>
      </c>
      <c r="F148" s="69">
        <f t="shared" si="4"/>
        <v>42350</v>
      </c>
    </row>
    <row r="149" spans="1:6" x14ac:dyDescent="0.25">
      <c r="A149" s="105">
        <v>3</v>
      </c>
      <c r="B149" s="104" t="s">
        <v>5</v>
      </c>
      <c r="C149" s="95">
        <f>C150</f>
        <v>32782.6</v>
      </c>
      <c r="D149" s="95">
        <f>D150</f>
        <v>38500</v>
      </c>
      <c r="E149" s="73">
        <f t="shared" si="3"/>
        <v>40425</v>
      </c>
      <c r="F149" s="73">
        <f t="shared" si="4"/>
        <v>42350</v>
      </c>
    </row>
    <row r="150" spans="1:6" x14ac:dyDescent="0.25">
      <c r="A150" s="106">
        <v>32</v>
      </c>
      <c r="B150" s="106" t="s">
        <v>39</v>
      </c>
      <c r="C150" s="172">
        <v>32782.6</v>
      </c>
      <c r="D150" s="95">
        <v>38500</v>
      </c>
      <c r="E150" s="73">
        <f t="shared" si="3"/>
        <v>40425</v>
      </c>
      <c r="F150" s="73">
        <f t="shared" si="4"/>
        <v>42350</v>
      </c>
    </row>
    <row r="151" spans="1:6" x14ac:dyDescent="0.25">
      <c r="A151" s="94">
        <v>4</v>
      </c>
      <c r="B151" s="98" t="s">
        <v>27</v>
      </c>
      <c r="C151" s="173">
        <f>C152</f>
        <v>41144.06</v>
      </c>
      <c r="D151" s="99">
        <f>D152</f>
        <v>12110</v>
      </c>
      <c r="E151" s="69">
        <f t="shared" si="3"/>
        <v>12715.5</v>
      </c>
      <c r="F151" s="69">
        <f t="shared" si="4"/>
        <v>13321</v>
      </c>
    </row>
    <row r="152" spans="1:6" x14ac:dyDescent="0.25">
      <c r="A152" s="105">
        <v>3</v>
      </c>
      <c r="B152" s="104" t="s">
        <v>5</v>
      </c>
      <c r="C152" s="95">
        <f>C153</f>
        <v>41144.06</v>
      </c>
      <c r="D152" s="95">
        <f>D153</f>
        <v>12110</v>
      </c>
      <c r="E152" s="73">
        <f t="shared" si="3"/>
        <v>12715.5</v>
      </c>
      <c r="F152" s="73">
        <f t="shared" si="4"/>
        <v>13321</v>
      </c>
    </row>
    <row r="153" spans="1:6" x14ac:dyDescent="0.25">
      <c r="A153" s="106">
        <v>32</v>
      </c>
      <c r="B153" s="106" t="s">
        <v>39</v>
      </c>
      <c r="C153" s="172">
        <v>41144.06</v>
      </c>
      <c r="D153" s="42">
        <v>12110</v>
      </c>
      <c r="E153" s="73">
        <f t="shared" si="3"/>
        <v>12715.5</v>
      </c>
      <c r="F153" s="73">
        <f t="shared" si="4"/>
        <v>13321</v>
      </c>
    </row>
    <row r="154" spans="1:6" x14ac:dyDescent="0.25">
      <c r="A154" s="53">
        <v>7</v>
      </c>
      <c r="B154" s="54" t="s">
        <v>157</v>
      </c>
      <c r="C154" s="121">
        <f>C155+C157</f>
        <v>1817.3</v>
      </c>
      <c r="D154" s="44">
        <f>D157</f>
        <v>2500</v>
      </c>
      <c r="E154" s="69">
        <f t="shared" si="3"/>
        <v>2625</v>
      </c>
      <c r="F154" s="69">
        <f t="shared" si="4"/>
        <v>2750</v>
      </c>
    </row>
    <row r="155" spans="1:6" x14ac:dyDescent="0.25">
      <c r="A155" s="105">
        <v>3</v>
      </c>
      <c r="B155" s="104" t="s">
        <v>5</v>
      </c>
      <c r="C155" s="120">
        <f>C156</f>
        <v>796.4</v>
      </c>
      <c r="D155" s="42">
        <v>0</v>
      </c>
      <c r="E155" s="73">
        <v>0</v>
      </c>
      <c r="F155" s="73">
        <v>0</v>
      </c>
    </row>
    <row r="156" spans="1:6" x14ac:dyDescent="0.25">
      <c r="A156" s="106">
        <v>32</v>
      </c>
      <c r="B156" s="106" t="s">
        <v>39</v>
      </c>
      <c r="C156" s="120">
        <v>796.4</v>
      </c>
      <c r="D156" s="42">
        <v>0</v>
      </c>
      <c r="E156" s="73">
        <v>0</v>
      </c>
      <c r="F156" s="73">
        <v>0</v>
      </c>
    </row>
    <row r="157" spans="1:6" x14ac:dyDescent="0.25">
      <c r="A157" s="41">
        <v>4</v>
      </c>
      <c r="B157" s="41" t="s">
        <v>6</v>
      </c>
      <c r="C157" s="120">
        <f>C158</f>
        <v>1020.9</v>
      </c>
      <c r="D157" s="42">
        <f>D158</f>
        <v>2500</v>
      </c>
      <c r="E157" s="73">
        <f t="shared" si="3"/>
        <v>2625</v>
      </c>
      <c r="F157" s="73">
        <f t="shared" si="4"/>
        <v>2750</v>
      </c>
    </row>
    <row r="158" spans="1:6" x14ac:dyDescent="0.25">
      <c r="A158" s="41">
        <v>42</v>
      </c>
      <c r="B158" s="41" t="s">
        <v>176</v>
      </c>
      <c r="C158" s="120">
        <v>1020.9</v>
      </c>
      <c r="D158" s="42">
        <v>2500</v>
      </c>
      <c r="E158" s="73">
        <f t="shared" si="3"/>
        <v>2625</v>
      </c>
      <c r="F158" s="73">
        <f t="shared" si="4"/>
        <v>2750</v>
      </c>
    </row>
    <row r="159" spans="1:6" ht="31.5" x14ac:dyDescent="0.25">
      <c r="A159" s="83" t="s">
        <v>79</v>
      </c>
      <c r="B159" s="83" t="s">
        <v>80</v>
      </c>
      <c r="C159" s="84">
        <f>C160+C166+C169</f>
        <v>4645.3</v>
      </c>
      <c r="D159" s="84">
        <f>D160+D166+D169</f>
        <v>114700</v>
      </c>
      <c r="E159" s="84">
        <f t="shared" si="3"/>
        <v>120435</v>
      </c>
      <c r="F159" s="84">
        <f t="shared" si="4"/>
        <v>126170</v>
      </c>
    </row>
    <row r="160" spans="1:6" x14ac:dyDescent="0.25">
      <c r="A160" s="94">
        <v>4</v>
      </c>
      <c r="B160" s="98" t="s">
        <v>27</v>
      </c>
      <c r="C160" s="173">
        <f>C161+C163</f>
        <v>3981.7</v>
      </c>
      <c r="D160" s="44">
        <f>D163</f>
        <v>60000</v>
      </c>
      <c r="E160" s="69">
        <f t="shared" si="3"/>
        <v>63000</v>
      </c>
      <c r="F160" s="69">
        <f t="shared" si="4"/>
        <v>66000</v>
      </c>
    </row>
    <row r="161" spans="1:10" x14ac:dyDescent="0.25">
      <c r="A161" s="105">
        <v>3</v>
      </c>
      <c r="B161" s="104" t="s">
        <v>5</v>
      </c>
      <c r="C161" s="172">
        <f>C162</f>
        <v>3981.7</v>
      </c>
      <c r="D161" s="44"/>
      <c r="E161" s="69"/>
      <c r="F161" s="69"/>
    </row>
    <row r="162" spans="1:10" x14ac:dyDescent="0.25">
      <c r="A162" s="106">
        <v>32</v>
      </c>
      <c r="B162" s="106" t="s">
        <v>39</v>
      </c>
      <c r="C162" s="172">
        <v>3981.7</v>
      </c>
      <c r="D162" s="44"/>
      <c r="E162" s="69"/>
      <c r="F162" s="69"/>
    </row>
    <row r="163" spans="1:10" x14ac:dyDescent="0.25">
      <c r="A163" s="41">
        <v>4</v>
      </c>
      <c r="B163" s="41" t="s">
        <v>6</v>
      </c>
      <c r="C163" s="120">
        <f>C164+C165</f>
        <v>0</v>
      </c>
      <c r="D163" s="42">
        <f>SUM(D164:D165)</f>
        <v>60000</v>
      </c>
      <c r="E163" s="73">
        <f t="shared" si="3"/>
        <v>63000</v>
      </c>
      <c r="F163" s="73">
        <f t="shared" si="4"/>
        <v>66000</v>
      </c>
    </row>
    <row r="164" spans="1:10" x14ac:dyDescent="0.25">
      <c r="A164" s="41">
        <v>42</v>
      </c>
      <c r="B164" s="41" t="s">
        <v>176</v>
      </c>
      <c r="C164" s="120">
        <v>0</v>
      </c>
      <c r="D164" s="42">
        <v>40000</v>
      </c>
      <c r="E164" s="73">
        <f t="shared" si="3"/>
        <v>42000</v>
      </c>
      <c r="F164" s="73">
        <f t="shared" si="4"/>
        <v>44000</v>
      </c>
    </row>
    <row r="165" spans="1:10" x14ac:dyDescent="0.25">
      <c r="A165" s="41">
        <v>45</v>
      </c>
      <c r="B165" s="41" t="s">
        <v>198</v>
      </c>
      <c r="C165" s="120">
        <v>0</v>
      </c>
      <c r="D165" s="42">
        <v>20000</v>
      </c>
      <c r="E165" s="73">
        <f t="shared" si="3"/>
        <v>21000</v>
      </c>
      <c r="F165" s="73">
        <f t="shared" si="4"/>
        <v>22000</v>
      </c>
    </row>
    <row r="166" spans="1:10" x14ac:dyDescent="0.25">
      <c r="A166" s="53">
        <v>5</v>
      </c>
      <c r="B166" s="54" t="s">
        <v>40</v>
      </c>
      <c r="C166" s="121">
        <f>C167</f>
        <v>0</v>
      </c>
      <c r="D166" s="44">
        <f>D167</f>
        <v>50000</v>
      </c>
      <c r="E166" s="69">
        <f t="shared" si="3"/>
        <v>52500</v>
      </c>
      <c r="F166" s="69">
        <f t="shared" si="4"/>
        <v>55000</v>
      </c>
    </row>
    <row r="167" spans="1:10" x14ac:dyDescent="0.25">
      <c r="A167" s="41">
        <v>4</v>
      </c>
      <c r="B167" s="41" t="s">
        <v>6</v>
      </c>
      <c r="C167" s="120">
        <f>C168</f>
        <v>0</v>
      </c>
      <c r="D167" s="42">
        <f>D168</f>
        <v>50000</v>
      </c>
      <c r="E167" s="73">
        <f t="shared" si="3"/>
        <v>52500</v>
      </c>
      <c r="F167" s="73">
        <f t="shared" si="4"/>
        <v>55000</v>
      </c>
    </row>
    <row r="168" spans="1:10" x14ac:dyDescent="0.25">
      <c r="A168" s="41">
        <v>45</v>
      </c>
      <c r="B168" s="41" t="s">
        <v>198</v>
      </c>
      <c r="C168" s="120">
        <v>0</v>
      </c>
      <c r="D168" s="42">
        <v>50000</v>
      </c>
      <c r="E168" s="73">
        <f t="shared" si="3"/>
        <v>52500</v>
      </c>
      <c r="F168" s="73">
        <f t="shared" si="4"/>
        <v>55000</v>
      </c>
    </row>
    <row r="169" spans="1:10" x14ac:dyDescent="0.25">
      <c r="A169" s="53">
        <v>7</v>
      </c>
      <c r="B169" s="54" t="s">
        <v>157</v>
      </c>
      <c r="C169" s="121">
        <f>C170</f>
        <v>663.6</v>
      </c>
      <c r="D169" s="44">
        <f>D170</f>
        <v>4700</v>
      </c>
      <c r="E169" s="69">
        <f t="shared" si="3"/>
        <v>4935</v>
      </c>
      <c r="F169" s="69">
        <f t="shared" si="4"/>
        <v>5170</v>
      </c>
    </row>
    <row r="170" spans="1:10" x14ac:dyDescent="0.25">
      <c r="A170" s="105">
        <v>3</v>
      </c>
      <c r="B170" s="104" t="s">
        <v>5</v>
      </c>
      <c r="C170" s="95">
        <f>C171</f>
        <v>663.6</v>
      </c>
      <c r="D170" s="42">
        <f>D171</f>
        <v>4700</v>
      </c>
      <c r="E170" s="73">
        <f t="shared" si="3"/>
        <v>4935</v>
      </c>
      <c r="F170" s="73">
        <f t="shared" si="4"/>
        <v>5170</v>
      </c>
    </row>
    <row r="171" spans="1:10" x14ac:dyDescent="0.25">
      <c r="A171" s="106">
        <v>32</v>
      </c>
      <c r="B171" s="106" t="s">
        <v>39</v>
      </c>
      <c r="C171" s="172">
        <v>663.6</v>
      </c>
      <c r="D171" s="42">
        <v>4700</v>
      </c>
      <c r="E171" s="73">
        <f t="shared" si="3"/>
        <v>4935</v>
      </c>
      <c r="F171" s="73">
        <f t="shared" si="4"/>
        <v>5170</v>
      </c>
    </row>
    <row r="172" spans="1:10" ht="31.5" customHeight="1" x14ac:dyDescent="0.25">
      <c r="A172" s="74" t="s">
        <v>82</v>
      </c>
      <c r="B172" s="75" t="s">
        <v>83</v>
      </c>
      <c r="C172" s="128">
        <f>C173+C183+C187</f>
        <v>41144</v>
      </c>
      <c r="D172" s="128">
        <f>D173+D183</f>
        <v>33600</v>
      </c>
      <c r="E172" s="85">
        <f t="shared" si="3"/>
        <v>35280</v>
      </c>
      <c r="F172" s="85">
        <f t="shared" si="4"/>
        <v>36960</v>
      </c>
    </row>
    <row r="173" spans="1:10" ht="30" customHeight="1" x14ac:dyDescent="0.25">
      <c r="A173" s="83" t="s">
        <v>84</v>
      </c>
      <c r="B173" s="90" t="s">
        <v>85</v>
      </c>
      <c r="C173" s="177">
        <f>C174+C177+C180</f>
        <v>33180.699999999997</v>
      </c>
      <c r="D173" s="125">
        <f>D174+D177</f>
        <v>31100</v>
      </c>
      <c r="E173" s="122">
        <f t="shared" si="3"/>
        <v>32655</v>
      </c>
      <c r="F173" s="122">
        <f t="shared" si="4"/>
        <v>34210</v>
      </c>
      <c r="I173" s="28"/>
      <c r="J173" s="28"/>
    </row>
    <row r="174" spans="1:10" x14ac:dyDescent="0.25">
      <c r="A174" s="93">
        <v>1</v>
      </c>
      <c r="B174" s="89" t="s">
        <v>30</v>
      </c>
      <c r="C174" s="99">
        <f>C175</f>
        <v>27340.7</v>
      </c>
      <c r="D174" s="44">
        <f>D175</f>
        <v>27200</v>
      </c>
      <c r="E174" s="69">
        <f t="shared" si="3"/>
        <v>28560</v>
      </c>
      <c r="F174" s="69">
        <f t="shared" si="4"/>
        <v>29920</v>
      </c>
    </row>
    <row r="175" spans="1:10" x14ac:dyDescent="0.25">
      <c r="A175" s="105">
        <v>3</v>
      </c>
      <c r="B175" s="104" t="s">
        <v>5</v>
      </c>
      <c r="C175" s="95">
        <f>C176</f>
        <v>27340.7</v>
      </c>
      <c r="D175" s="42">
        <f>D176</f>
        <v>27200</v>
      </c>
      <c r="E175" s="73">
        <f t="shared" si="3"/>
        <v>28560</v>
      </c>
      <c r="F175" s="73">
        <f t="shared" si="4"/>
        <v>29920</v>
      </c>
    </row>
    <row r="176" spans="1:10" x14ac:dyDescent="0.25">
      <c r="A176" s="106">
        <v>32</v>
      </c>
      <c r="B176" s="106" t="s">
        <v>39</v>
      </c>
      <c r="C176" s="172">
        <v>27340.7</v>
      </c>
      <c r="D176" s="42">
        <v>27200</v>
      </c>
      <c r="E176" s="73">
        <f t="shared" si="3"/>
        <v>28560</v>
      </c>
      <c r="F176" s="73">
        <f t="shared" si="4"/>
        <v>29920</v>
      </c>
    </row>
    <row r="177" spans="1:10" x14ac:dyDescent="0.25">
      <c r="A177" s="94">
        <v>4</v>
      </c>
      <c r="B177" s="98" t="s">
        <v>27</v>
      </c>
      <c r="C177" s="173">
        <f>C178</f>
        <v>0</v>
      </c>
      <c r="D177" s="44">
        <f>D178</f>
        <v>3900</v>
      </c>
      <c r="E177" s="69">
        <f t="shared" si="3"/>
        <v>4095</v>
      </c>
      <c r="F177" s="69">
        <f t="shared" si="4"/>
        <v>4290</v>
      </c>
    </row>
    <row r="178" spans="1:10" x14ac:dyDescent="0.25">
      <c r="A178" s="105">
        <v>3</v>
      </c>
      <c r="B178" s="104" t="s">
        <v>5</v>
      </c>
      <c r="C178" s="95">
        <f>C179</f>
        <v>0</v>
      </c>
      <c r="D178" s="42">
        <f>D179</f>
        <v>3900</v>
      </c>
      <c r="E178" s="73">
        <f t="shared" si="3"/>
        <v>4095</v>
      </c>
      <c r="F178" s="73">
        <f t="shared" si="4"/>
        <v>4290</v>
      </c>
    </row>
    <row r="179" spans="1:10" x14ac:dyDescent="0.25">
      <c r="A179" s="106">
        <v>32</v>
      </c>
      <c r="B179" s="106" t="s">
        <v>39</v>
      </c>
      <c r="C179" s="172">
        <v>0</v>
      </c>
      <c r="D179" s="42">
        <v>3900</v>
      </c>
      <c r="E179" s="73">
        <f t="shared" si="3"/>
        <v>4095</v>
      </c>
      <c r="F179" s="73">
        <f t="shared" si="4"/>
        <v>4290</v>
      </c>
    </row>
    <row r="180" spans="1:10" x14ac:dyDescent="0.25">
      <c r="A180" s="53">
        <v>7</v>
      </c>
      <c r="B180" s="54" t="s">
        <v>157</v>
      </c>
      <c r="C180" s="173">
        <f>C181</f>
        <v>5840</v>
      </c>
      <c r="D180" s="44">
        <f>D181</f>
        <v>0</v>
      </c>
      <c r="E180" s="69">
        <f>E181</f>
        <v>0</v>
      </c>
      <c r="F180" s="69">
        <f>F181</f>
        <v>0</v>
      </c>
    </row>
    <row r="181" spans="1:10" x14ac:dyDescent="0.25">
      <c r="A181" s="105">
        <v>3</v>
      </c>
      <c r="B181" s="104" t="s">
        <v>5</v>
      </c>
      <c r="C181" s="172">
        <f>C182</f>
        <v>5840</v>
      </c>
      <c r="D181" s="42">
        <v>0</v>
      </c>
      <c r="E181" s="73">
        <v>0</v>
      </c>
      <c r="F181" s="73">
        <v>0</v>
      </c>
    </row>
    <row r="182" spans="1:10" x14ac:dyDescent="0.25">
      <c r="A182" s="106">
        <v>32</v>
      </c>
      <c r="B182" s="106" t="s">
        <v>39</v>
      </c>
      <c r="C182" s="172">
        <v>5840</v>
      </c>
      <c r="D182" s="42">
        <v>0</v>
      </c>
      <c r="E182" s="73">
        <v>0</v>
      </c>
      <c r="F182" s="73">
        <v>0</v>
      </c>
    </row>
    <row r="183" spans="1:10" ht="30" customHeight="1" x14ac:dyDescent="0.25">
      <c r="A183" s="83" t="s">
        <v>199</v>
      </c>
      <c r="B183" s="91" t="s">
        <v>200</v>
      </c>
      <c r="C183" s="84">
        <f t="shared" ref="C183:D185" si="5">C184</f>
        <v>0</v>
      </c>
      <c r="D183" s="125">
        <f t="shared" si="5"/>
        <v>2500</v>
      </c>
      <c r="E183" s="84">
        <f t="shared" si="3"/>
        <v>2625</v>
      </c>
      <c r="F183" s="84">
        <f t="shared" si="4"/>
        <v>2750</v>
      </c>
      <c r="I183" s="28"/>
      <c r="J183" s="28"/>
    </row>
    <row r="184" spans="1:10" x14ac:dyDescent="0.25">
      <c r="A184" s="94">
        <v>4</v>
      </c>
      <c r="B184" s="98" t="s">
        <v>27</v>
      </c>
      <c r="C184" s="173">
        <f t="shared" si="5"/>
        <v>0</v>
      </c>
      <c r="D184" s="44">
        <f t="shared" si="5"/>
        <v>2500</v>
      </c>
      <c r="E184" s="69">
        <f t="shared" si="3"/>
        <v>2625</v>
      </c>
      <c r="F184" s="69">
        <f t="shared" si="4"/>
        <v>2750</v>
      </c>
    </row>
    <row r="185" spans="1:10" x14ac:dyDescent="0.25">
      <c r="A185" s="105">
        <v>3</v>
      </c>
      <c r="B185" s="104" t="s">
        <v>5</v>
      </c>
      <c r="C185" s="95">
        <f t="shared" si="5"/>
        <v>0</v>
      </c>
      <c r="D185" s="42">
        <f t="shared" si="5"/>
        <v>2500</v>
      </c>
      <c r="E185" s="73">
        <f t="shared" si="3"/>
        <v>2625</v>
      </c>
      <c r="F185" s="73">
        <f t="shared" si="4"/>
        <v>2750</v>
      </c>
    </row>
    <row r="186" spans="1:10" x14ac:dyDescent="0.25">
      <c r="A186" s="106">
        <v>32</v>
      </c>
      <c r="B186" s="106" t="s">
        <v>39</v>
      </c>
      <c r="C186" s="172">
        <v>0</v>
      </c>
      <c r="D186" s="42">
        <v>2500</v>
      </c>
      <c r="E186" s="73">
        <f t="shared" si="3"/>
        <v>2625</v>
      </c>
      <c r="F186" s="73">
        <f t="shared" si="4"/>
        <v>2750</v>
      </c>
    </row>
    <row r="187" spans="1:10" ht="30" customHeight="1" x14ac:dyDescent="0.25">
      <c r="A187" s="83" t="s">
        <v>227</v>
      </c>
      <c r="B187" s="170" t="s">
        <v>228</v>
      </c>
      <c r="C187" s="84">
        <f>C188</f>
        <v>7963.3</v>
      </c>
      <c r="D187" s="184">
        <f>D188</f>
        <v>0</v>
      </c>
      <c r="E187" s="185">
        <f>E188</f>
        <v>0</v>
      </c>
      <c r="F187" s="185">
        <f>F188</f>
        <v>0</v>
      </c>
    </row>
    <row r="188" spans="1:10" x14ac:dyDescent="0.25">
      <c r="A188" s="93">
        <v>1</v>
      </c>
      <c r="B188" s="89" t="s">
        <v>30</v>
      </c>
      <c r="C188" s="173">
        <f>C189</f>
        <v>7963.3</v>
      </c>
      <c r="D188" s="44">
        <v>0</v>
      </c>
      <c r="E188" s="69">
        <v>0</v>
      </c>
      <c r="F188" s="69">
        <v>0</v>
      </c>
    </row>
    <row r="189" spans="1:10" x14ac:dyDescent="0.25">
      <c r="A189" s="105">
        <v>3</v>
      </c>
      <c r="B189" s="104" t="s">
        <v>5</v>
      </c>
      <c r="C189" s="172">
        <f>C190</f>
        <v>7963.3</v>
      </c>
      <c r="D189" s="42">
        <v>0</v>
      </c>
      <c r="E189" s="73">
        <v>0</v>
      </c>
      <c r="F189" s="73">
        <v>0</v>
      </c>
    </row>
    <row r="190" spans="1:10" x14ac:dyDescent="0.25">
      <c r="A190" s="106">
        <v>32</v>
      </c>
      <c r="B190" s="106" t="s">
        <v>39</v>
      </c>
      <c r="C190" s="172">
        <v>7963.3</v>
      </c>
      <c r="D190" s="42">
        <v>0</v>
      </c>
      <c r="E190" s="73">
        <v>0</v>
      </c>
      <c r="F190" s="73">
        <v>0</v>
      </c>
    </row>
    <row r="191" spans="1:10" x14ac:dyDescent="0.25">
      <c r="A191" s="1"/>
      <c r="B191" s="1"/>
      <c r="C191" s="1"/>
      <c r="D191" s="52"/>
      <c r="E191" s="73"/>
      <c r="F191" s="73"/>
    </row>
    <row r="192" spans="1:10" ht="45" customHeight="1" x14ac:dyDescent="0.25">
      <c r="A192" s="74" t="s">
        <v>86</v>
      </c>
      <c r="B192" s="74" t="s">
        <v>87</v>
      </c>
      <c r="C192" s="85">
        <f>C193+C197+C202+C207+C219+C227+C241+C245+C252+C261+C268+C278+C285+C289</f>
        <v>361746.69999999995</v>
      </c>
      <c r="D192" s="128">
        <f>D197+D202+D207+D219+D227+D241+D245+D252+D268+D261+D278+D285+D289</f>
        <v>323640</v>
      </c>
      <c r="E192" s="85">
        <f t="shared" si="3"/>
        <v>339822</v>
      </c>
      <c r="F192" s="85">
        <f t="shared" si="4"/>
        <v>356004</v>
      </c>
    </row>
    <row r="193" spans="1:10" ht="30" customHeight="1" x14ac:dyDescent="0.25">
      <c r="A193" s="83" t="s">
        <v>229</v>
      </c>
      <c r="B193" s="91" t="s">
        <v>230</v>
      </c>
      <c r="C193" s="84">
        <f>C194</f>
        <v>7969.4</v>
      </c>
      <c r="D193" s="125">
        <f>D194</f>
        <v>0</v>
      </c>
      <c r="E193" s="84">
        <f>E194</f>
        <v>0</v>
      </c>
      <c r="F193" s="84">
        <f>F194</f>
        <v>0</v>
      </c>
    </row>
    <row r="194" spans="1:10" ht="15" customHeight="1" x14ac:dyDescent="0.25">
      <c r="A194" s="94">
        <v>4</v>
      </c>
      <c r="B194" s="98" t="s">
        <v>27</v>
      </c>
      <c r="C194" s="178">
        <v>7969.4</v>
      </c>
      <c r="D194" s="186">
        <v>0</v>
      </c>
      <c r="E194" s="99">
        <v>0</v>
      </c>
      <c r="F194" s="99">
        <v>0</v>
      </c>
    </row>
    <row r="195" spans="1:10" ht="15" customHeight="1" x14ac:dyDescent="0.25">
      <c r="A195" s="105">
        <v>3</v>
      </c>
      <c r="B195" s="104" t="s">
        <v>5</v>
      </c>
      <c r="C195" s="179">
        <v>7969.4</v>
      </c>
      <c r="D195" s="187">
        <v>0</v>
      </c>
      <c r="E195" s="95">
        <v>0</v>
      </c>
      <c r="F195" s="95">
        <v>0</v>
      </c>
    </row>
    <row r="196" spans="1:10" ht="15" customHeight="1" x14ac:dyDescent="0.25">
      <c r="A196" s="107">
        <v>38</v>
      </c>
      <c r="B196" s="107" t="s">
        <v>164</v>
      </c>
      <c r="C196" s="179">
        <v>7969.4</v>
      </c>
      <c r="D196" s="187">
        <v>0</v>
      </c>
      <c r="E196" s="95">
        <v>0</v>
      </c>
      <c r="F196" s="95">
        <v>0</v>
      </c>
    </row>
    <row r="197" spans="1:10" ht="30" customHeight="1" x14ac:dyDescent="0.25">
      <c r="A197" s="83" t="s">
        <v>88</v>
      </c>
      <c r="B197" s="92" t="s">
        <v>89</v>
      </c>
      <c r="C197" s="125">
        <f>C198</f>
        <v>12679.5</v>
      </c>
      <c r="D197" s="125">
        <f>D198</f>
        <v>7040</v>
      </c>
      <c r="E197" s="84">
        <f t="shared" si="3"/>
        <v>7392</v>
      </c>
      <c r="F197" s="84">
        <f t="shared" si="4"/>
        <v>7744</v>
      </c>
      <c r="I197" s="28"/>
      <c r="J197" s="28"/>
    </row>
    <row r="198" spans="1:10" x14ac:dyDescent="0.25">
      <c r="A198" s="93">
        <v>1</v>
      </c>
      <c r="B198" s="89" t="s">
        <v>30</v>
      </c>
      <c r="C198" s="99">
        <f>C199</f>
        <v>12679.5</v>
      </c>
      <c r="D198" s="44">
        <f>D199</f>
        <v>7040</v>
      </c>
      <c r="E198" s="69">
        <f t="shared" si="3"/>
        <v>7392</v>
      </c>
      <c r="F198" s="69">
        <f t="shared" si="4"/>
        <v>7744</v>
      </c>
    </row>
    <row r="199" spans="1:10" x14ac:dyDescent="0.25">
      <c r="A199" s="105">
        <v>3</v>
      </c>
      <c r="B199" s="104" t="s">
        <v>5</v>
      </c>
      <c r="C199" s="95">
        <f>C200+C201</f>
        <v>12679.5</v>
      </c>
      <c r="D199" s="42">
        <f>D201</f>
        <v>7040</v>
      </c>
      <c r="E199" s="73">
        <f t="shared" si="3"/>
        <v>7392</v>
      </c>
      <c r="F199" s="73">
        <f t="shared" si="4"/>
        <v>7744</v>
      </c>
    </row>
    <row r="200" spans="1:10" x14ac:dyDescent="0.25">
      <c r="A200" s="106">
        <v>32</v>
      </c>
      <c r="B200" s="106" t="s">
        <v>39</v>
      </c>
      <c r="C200" s="95">
        <v>2919.8</v>
      </c>
      <c r="D200" s="42">
        <v>0</v>
      </c>
      <c r="E200" s="73">
        <v>0</v>
      </c>
      <c r="F200" s="73">
        <v>0</v>
      </c>
    </row>
    <row r="201" spans="1:10" x14ac:dyDescent="0.25">
      <c r="A201" s="107">
        <v>38</v>
      </c>
      <c r="B201" s="107" t="s">
        <v>164</v>
      </c>
      <c r="C201" s="179">
        <v>9759.7000000000007</v>
      </c>
      <c r="D201" s="42">
        <v>7040</v>
      </c>
      <c r="E201" s="73">
        <f t="shared" si="3"/>
        <v>7392</v>
      </c>
      <c r="F201" s="73">
        <f t="shared" si="4"/>
        <v>7744</v>
      </c>
    </row>
    <row r="202" spans="1:10" ht="30" customHeight="1" x14ac:dyDescent="0.25">
      <c r="A202" s="83" t="s">
        <v>110</v>
      </c>
      <c r="B202" s="92" t="s">
        <v>90</v>
      </c>
      <c r="C202" s="125">
        <f>C203</f>
        <v>8494.2999999999993</v>
      </c>
      <c r="D202" s="125">
        <f>D203</f>
        <v>32390</v>
      </c>
      <c r="E202" s="84">
        <f t="shared" si="3"/>
        <v>34009.5</v>
      </c>
      <c r="F202" s="84">
        <f t="shared" si="4"/>
        <v>35629</v>
      </c>
      <c r="I202" s="28"/>
      <c r="J202" s="28"/>
    </row>
    <row r="203" spans="1:10" x14ac:dyDescent="0.25">
      <c r="A203" s="93">
        <v>1</v>
      </c>
      <c r="B203" s="89" t="s">
        <v>30</v>
      </c>
      <c r="C203" s="99">
        <f>C204</f>
        <v>8494.2999999999993</v>
      </c>
      <c r="D203" s="44">
        <f>D204</f>
        <v>32390</v>
      </c>
      <c r="E203" s="69">
        <f t="shared" si="3"/>
        <v>34009.5</v>
      </c>
      <c r="F203" s="69">
        <f t="shared" si="4"/>
        <v>35629</v>
      </c>
    </row>
    <row r="204" spans="1:10" x14ac:dyDescent="0.25">
      <c r="A204" s="105">
        <v>3</v>
      </c>
      <c r="B204" s="104" t="s">
        <v>5</v>
      </c>
      <c r="C204" s="95">
        <f>C205+C206</f>
        <v>8494.2999999999993</v>
      </c>
      <c r="D204" s="42">
        <f>SUM(D205:D206)</f>
        <v>32390</v>
      </c>
      <c r="E204" s="73">
        <f t="shared" si="3"/>
        <v>34009.5</v>
      </c>
      <c r="F204" s="73">
        <f t="shared" si="4"/>
        <v>35629</v>
      </c>
    </row>
    <row r="205" spans="1:10" x14ac:dyDescent="0.25">
      <c r="A205" s="41">
        <v>37</v>
      </c>
      <c r="B205" s="41" t="s">
        <v>163</v>
      </c>
      <c r="C205" s="120">
        <v>0</v>
      </c>
      <c r="D205" s="42">
        <v>9000</v>
      </c>
      <c r="E205" s="73">
        <f t="shared" si="3"/>
        <v>9450</v>
      </c>
      <c r="F205" s="73">
        <f t="shared" si="4"/>
        <v>9900</v>
      </c>
    </row>
    <row r="206" spans="1:10" x14ac:dyDescent="0.25">
      <c r="A206" s="107">
        <v>38</v>
      </c>
      <c r="B206" s="107" t="s">
        <v>164</v>
      </c>
      <c r="C206" s="179">
        <v>8494.2999999999993</v>
      </c>
      <c r="D206" s="42">
        <v>23390</v>
      </c>
      <c r="E206" s="73">
        <f t="shared" si="3"/>
        <v>24559.5</v>
      </c>
      <c r="F206" s="73">
        <f t="shared" si="4"/>
        <v>25729</v>
      </c>
    </row>
    <row r="207" spans="1:10" ht="30" customHeight="1" x14ac:dyDescent="0.25">
      <c r="A207" s="83" t="s">
        <v>111</v>
      </c>
      <c r="B207" s="92" t="s">
        <v>91</v>
      </c>
      <c r="C207" s="125">
        <f>C208+C211+C214</f>
        <v>103523.9</v>
      </c>
      <c r="D207" s="125">
        <f>D208+D211+D214</f>
        <v>22830</v>
      </c>
      <c r="E207" s="84">
        <f t="shared" ref="E207:E292" si="6">(D207*5%)+D207</f>
        <v>23971.5</v>
      </c>
      <c r="F207" s="84">
        <f t="shared" ref="F207:F292" si="7">(D207*10%)+D207</f>
        <v>25113</v>
      </c>
    </row>
    <row r="208" spans="1:10" ht="15" customHeight="1" x14ac:dyDescent="0.25">
      <c r="A208" s="93">
        <v>1</v>
      </c>
      <c r="B208" s="89" t="s">
        <v>30</v>
      </c>
      <c r="C208" s="99">
        <f>C209</f>
        <v>3981.7</v>
      </c>
      <c r="D208" s="44">
        <f>D209</f>
        <v>3830</v>
      </c>
      <c r="E208" s="69">
        <f t="shared" si="6"/>
        <v>4021.5</v>
      </c>
      <c r="F208" s="69">
        <f t="shared" si="7"/>
        <v>4213</v>
      </c>
    </row>
    <row r="209" spans="1:9" ht="15" customHeight="1" x14ac:dyDescent="0.25">
      <c r="A209" s="105">
        <v>3</v>
      </c>
      <c r="B209" s="104" t="s">
        <v>5</v>
      </c>
      <c r="C209" s="95">
        <f>C210</f>
        <v>3981.7</v>
      </c>
      <c r="D209" s="42">
        <f>D210</f>
        <v>3830</v>
      </c>
      <c r="E209" s="73">
        <f t="shared" si="6"/>
        <v>4021.5</v>
      </c>
      <c r="F209" s="73">
        <f t="shared" si="7"/>
        <v>4213</v>
      </c>
      <c r="H209" s="35"/>
      <c r="I209" s="38"/>
    </row>
    <row r="210" spans="1:9" ht="15" customHeight="1" x14ac:dyDescent="0.25">
      <c r="A210" s="107">
        <v>38</v>
      </c>
      <c r="B210" s="107" t="s">
        <v>164</v>
      </c>
      <c r="C210" s="179">
        <v>3981.7</v>
      </c>
      <c r="D210" s="42">
        <v>3830</v>
      </c>
      <c r="E210" s="73">
        <f t="shared" si="6"/>
        <v>4021.5</v>
      </c>
      <c r="F210" s="73">
        <f t="shared" si="7"/>
        <v>4213</v>
      </c>
      <c r="H210" s="38"/>
      <c r="I210" s="38"/>
    </row>
    <row r="211" spans="1:9" ht="15" customHeight="1" x14ac:dyDescent="0.25">
      <c r="A211" s="94">
        <v>4</v>
      </c>
      <c r="B211" s="98" t="s">
        <v>27</v>
      </c>
      <c r="C211" s="173">
        <f>C212</f>
        <v>2654.5</v>
      </c>
      <c r="D211" s="44">
        <f>D212</f>
        <v>1000</v>
      </c>
      <c r="E211" s="69">
        <v>0</v>
      </c>
      <c r="F211" s="69">
        <v>0</v>
      </c>
      <c r="H211" s="38"/>
      <c r="I211" s="38"/>
    </row>
    <row r="212" spans="1:9" ht="15" customHeight="1" x14ac:dyDescent="0.25">
      <c r="A212" s="41">
        <v>4</v>
      </c>
      <c r="B212" s="41" t="s">
        <v>6</v>
      </c>
      <c r="C212" s="120">
        <f>C213</f>
        <v>2654.5</v>
      </c>
      <c r="D212" s="42">
        <f>D213</f>
        <v>1000</v>
      </c>
      <c r="E212" s="73">
        <v>0</v>
      </c>
      <c r="F212" s="73">
        <v>0</v>
      </c>
      <c r="H212" s="38"/>
      <c r="I212" s="38"/>
    </row>
    <row r="213" spans="1:9" ht="15" customHeight="1" x14ac:dyDescent="0.25">
      <c r="A213" s="41">
        <v>42</v>
      </c>
      <c r="B213" s="41" t="s">
        <v>176</v>
      </c>
      <c r="C213" s="120">
        <v>2654.5</v>
      </c>
      <c r="D213" s="42">
        <v>1000</v>
      </c>
      <c r="E213" s="73">
        <v>0</v>
      </c>
      <c r="F213" s="73">
        <v>0</v>
      </c>
      <c r="H213" s="38"/>
      <c r="I213" s="38"/>
    </row>
    <row r="214" spans="1:9" x14ac:dyDescent="0.25">
      <c r="A214" s="53">
        <v>5</v>
      </c>
      <c r="B214" s="54" t="s">
        <v>40</v>
      </c>
      <c r="C214" s="121">
        <f>C215+C217</f>
        <v>96887.7</v>
      </c>
      <c r="D214" s="44">
        <f>D215+D217</f>
        <v>18000</v>
      </c>
      <c r="E214" s="69">
        <f t="shared" si="6"/>
        <v>18900</v>
      </c>
      <c r="F214" s="69">
        <f t="shared" si="7"/>
        <v>19800</v>
      </c>
    </row>
    <row r="215" spans="1:9" x14ac:dyDescent="0.25">
      <c r="A215" s="105">
        <v>3</v>
      </c>
      <c r="B215" s="104" t="s">
        <v>5</v>
      </c>
      <c r="C215" s="95">
        <f>C216</f>
        <v>0</v>
      </c>
      <c r="D215" s="42">
        <f>D216</f>
        <v>8000</v>
      </c>
      <c r="E215" s="73">
        <f t="shared" si="6"/>
        <v>8400</v>
      </c>
      <c r="F215" s="73">
        <f t="shared" si="7"/>
        <v>8800</v>
      </c>
    </row>
    <row r="216" spans="1:9" x14ac:dyDescent="0.25">
      <c r="A216" s="106">
        <v>32</v>
      </c>
      <c r="B216" s="106" t="s">
        <v>39</v>
      </c>
      <c r="C216" s="172">
        <v>0</v>
      </c>
      <c r="D216" s="42">
        <v>8000</v>
      </c>
      <c r="E216" s="73">
        <f t="shared" si="6"/>
        <v>8400</v>
      </c>
      <c r="F216" s="73">
        <f t="shared" si="7"/>
        <v>8800</v>
      </c>
    </row>
    <row r="217" spans="1:9" x14ac:dyDescent="0.25">
      <c r="A217" s="41">
        <v>4</v>
      </c>
      <c r="B217" s="41" t="s">
        <v>6</v>
      </c>
      <c r="C217" s="120">
        <f>C218</f>
        <v>96887.7</v>
      </c>
      <c r="D217" s="42">
        <f>D218</f>
        <v>10000</v>
      </c>
      <c r="E217" s="73">
        <f t="shared" si="6"/>
        <v>10500</v>
      </c>
      <c r="F217" s="73">
        <f t="shared" si="7"/>
        <v>11000</v>
      </c>
    </row>
    <row r="218" spans="1:9" x14ac:dyDescent="0.25">
      <c r="A218" s="41">
        <v>42</v>
      </c>
      <c r="B218" s="41" t="s">
        <v>176</v>
      </c>
      <c r="C218" s="120">
        <v>96887.7</v>
      </c>
      <c r="D218" s="42">
        <v>10000</v>
      </c>
      <c r="E218" s="73">
        <f t="shared" si="6"/>
        <v>10500</v>
      </c>
      <c r="F218" s="73">
        <f t="shared" si="7"/>
        <v>11000</v>
      </c>
    </row>
    <row r="219" spans="1:9" ht="30" customHeight="1" x14ac:dyDescent="0.25">
      <c r="A219" s="83" t="s">
        <v>109</v>
      </c>
      <c r="B219" s="92" t="s">
        <v>92</v>
      </c>
      <c r="C219" s="125">
        <f>C220+C224</f>
        <v>55079.9</v>
      </c>
      <c r="D219" s="125">
        <f>D220</f>
        <v>76000</v>
      </c>
      <c r="E219" s="84">
        <f t="shared" si="6"/>
        <v>79800</v>
      </c>
      <c r="F219" s="84">
        <f t="shared" si="7"/>
        <v>83600</v>
      </c>
    </row>
    <row r="220" spans="1:9" x14ac:dyDescent="0.25">
      <c r="A220" s="93">
        <v>1</v>
      </c>
      <c r="B220" s="89" t="s">
        <v>30</v>
      </c>
      <c r="C220" s="99">
        <f>C221</f>
        <v>6636.1</v>
      </c>
      <c r="D220" s="44">
        <f>D221</f>
        <v>76000</v>
      </c>
      <c r="E220" s="69">
        <f t="shared" si="6"/>
        <v>79800</v>
      </c>
      <c r="F220" s="69">
        <f t="shared" si="7"/>
        <v>83600</v>
      </c>
    </row>
    <row r="221" spans="1:9" x14ac:dyDescent="0.25">
      <c r="A221" s="105">
        <v>3</v>
      </c>
      <c r="B221" s="104" t="s">
        <v>5</v>
      </c>
      <c r="C221" s="95">
        <f>C222+C223</f>
        <v>6636.1</v>
      </c>
      <c r="D221" s="42">
        <f>SUM(D222:D223)</f>
        <v>76000</v>
      </c>
      <c r="E221" s="73">
        <f t="shared" si="6"/>
        <v>79800</v>
      </c>
      <c r="F221" s="73">
        <f t="shared" si="7"/>
        <v>83600</v>
      </c>
    </row>
    <row r="222" spans="1:9" x14ac:dyDescent="0.25">
      <c r="A222" s="41">
        <v>36</v>
      </c>
      <c r="B222" s="41" t="s">
        <v>162</v>
      </c>
      <c r="C222" s="120">
        <v>6636.1</v>
      </c>
      <c r="D222" s="42">
        <v>13100</v>
      </c>
      <c r="E222" s="73">
        <v>0</v>
      </c>
      <c r="F222" s="73">
        <v>0</v>
      </c>
    </row>
    <row r="223" spans="1:9" x14ac:dyDescent="0.25">
      <c r="A223" s="107">
        <v>38</v>
      </c>
      <c r="B223" s="107" t="s">
        <v>164</v>
      </c>
      <c r="C223" s="120">
        <v>0</v>
      </c>
      <c r="D223" s="42">
        <v>62900</v>
      </c>
      <c r="E223" s="73">
        <v>0</v>
      </c>
      <c r="F223" s="73">
        <v>0</v>
      </c>
    </row>
    <row r="224" spans="1:9" x14ac:dyDescent="0.25">
      <c r="A224" s="94">
        <v>4</v>
      </c>
      <c r="B224" s="98" t="s">
        <v>27</v>
      </c>
      <c r="C224" s="121">
        <f>C225</f>
        <v>48443.8</v>
      </c>
      <c r="D224" s="44">
        <f>D226</f>
        <v>0</v>
      </c>
      <c r="E224" s="69">
        <v>0</v>
      </c>
      <c r="F224" s="69">
        <v>0</v>
      </c>
    </row>
    <row r="225" spans="1:6" x14ac:dyDescent="0.25">
      <c r="A225" s="105">
        <v>3</v>
      </c>
      <c r="B225" s="104" t="s">
        <v>5</v>
      </c>
      <c r="C225" s="120">
        <f>C226</f>
        <v>48443.8</v>
      </c>
      <c r="D225" s="42">
        <v>0</v>
      </c>
      <c r="E225" s="73">
        <v>0</v>
      </c>
      <c r="F225" s="73">
        <v>0</v>
      </c>
    </row>
    <row r="226" spans="1:6" x14ac:dyDescent="0.25">
      <c r="A226" s="107">
        <v>38</v>
      </c>
      <c r="B226" s="107" t="s">
        <v>164</v>
      </c>
      <c r="C226" s="179">
        <v>48443.8</v>
      </c>
      <c r="D226" s="42">
        <v>0</v>
      </c>
      <c r="E226" s="73">
        <f t="shared" si="6"/>
        <v>0</v>
      </c>
      <c r="F226" s="73">
        <f t="shared" si="7"/>
        <v>0</v>
      </c>
    </row>
    <row r="227" spans="1:6" ht="30" customHeight="1" x14ac:dyDescent="0.25">
      <c r="A227" s="83" t="s">
        <v>112</v>
      </c>
      <c r="B227" s="92" t="s">
        <v>93</v>
      </c>
      <c r="C227" s="125">
        <f>C228+C231+C236</f>
        <v>15926.600000000002</v>
      </c>
      <c r="D227" s="125">
        <f>D228+D231+D236</f>
        <v>30660</v>
      </c>
      <c r="E227" s="84">
        <f t="shared" si="6"/>
        <v>32193</v>
      </c>
      <c r="F227" s="84">
        <f t="shared" si="7"/>
        <v>33726</v>
      </c>
    </row>
    <row r="228" spans="1:6" ht="15" customHeight="1" x14ac:dyDescent="0.25">
      <c r="A228" s="93">
        <v>1</v>
      </c>
      <c r="B228" s="89" t="s">
        <v>30</v>
      </c>
      <c r="C228" s="99">
        <f>C229</f>
        <v>0</v>
      </c>
      <c r="D228" s="121">
        <f>D229</f>
        <v>330</v>
      </c>
      <c r="E228" s="69">
        <f t="shared" si="6"/>
        <v>346.5</v>
      </c>
      <c r="F228" s="69">
        <f t="shared" si="7"/>
        <v>363</v>
      </c>
    </row>
    <row r="229" spans="1:6" ht="15" customHeight="1" x14ac:dyDescent="0.25">
      <c r="A229" s="105">
        <v>3</v>
      </c>
      <c r="B229" s="104" t="s">
        <v>5</v>
      </c>
      <c r="C229" s="95">
        <f>C230</f>
        <v>0</v>
      </c>
      <c r="D229" s="120">
        <f>D230</f>
        <v>330</v>
      </c>
      <c r="E229" s="73">
        <f t="shared" si="6"/>
        <v>346.5</v>
      </c>
      <c r="F229" s="73">
        <f t="shared" si="7"/>
        <v>363</v>
      </c>
    </row>
    <row r="230" spans="1:6" ht="15" customHeight="1" x14ac:dyDescent="0.25">
      <c r="A230" s="107">
        <v>38</v>
      </c>
      <c r="B230" s="107" t="s">
        <v>164</v>
      </c>
      <c r="C230" s="179">
        <v>0</v>
      </c>
      <c r="D230" s="120">
        <v>330</v>
      </c>
      <c r="E230" s="73">
        <f t="shared" si="6"/>
        <v>346.5</v>
      </c>
      <c r="F230" s="73">
        <f t="shared" si="7"/>
        <v>363</v>
      </c>
    </row>
    <row r="231" spans="1:6" x14ac:dyDescent="0.25">
      <c r="A231" s="94">
        <v>4</v>
      </c>
      <c r="B231" s="98" t="s">
        <v>27</v>
      </c>
      <c r="C231" s="173">
        <f>C232+C234</f>
        <v>14599.400000000001</v>
      </c>
      <c r="D231" s="44">
        <f>D234</f>
        <v>24000</v>
      </c>
      <c r="E231" s="69">
        <f t="shared" si="6"/>
        <v>25200</v>
      </c>
      <c r="F231" s="69">
        <f t="shared" si="7"/>
        <v>26400</v>
      </c>
    </row>
    <row r="232" spans="1:6" x14ac:dyDescent="0.25">
      <c r="A232" s="105">
        <v>3</v>
      </c>
      <c r="B232" s="104" t="s">
        <v>5</v>
      </c>
      <c r="C232" s="172">
        <f>C233</f>
        <v>1327.2</v>
      </c>
      <c r="D232" s="42">
        <v>0</v>
      </c>
      <c r="E232" s="73">
        <v>0</v>
      </c>
      <c r="F232" s="73">
        <v>0</v>
      </c>
    </row>
    <row r="233" spans="1:6" x14ac:dyDescent="0.25">
      <c r="A233" s="107">
        <v>38</v>
      </c>
      <c r="B233" s="107" t="s">
        <v>164</v>
      </c>
      <c r="C233" s="172">
        <v>1327.2</v>
      </c>
      <c r="D233" s="42">
        <v>0</v>
      </c>
      <c r="E233" s="73">
        <v>0</v>
      </c>
      <c r="F233" s="73">
        <v>0</v>
      </c>
    </row>
    <row r="234" spans="1:6" x14ac:dyDescent="0.25">
      <c r="A234" s="41">
        <v>4</v>
      </c>
      <c r="B234" s="41" t="s">
        <v>6</v>
      </c>
      <c r="C234" s="120">
        <f>C235</f>
        <v>13272.2</v>
      </c>
      <c r="D234" s="42">
        <f>D235</f>
        <v>24000</v>
      </c>
      <c r="E234" s="73">
        <f t="shared" si="6"/>
        <v>25200</v>
      </c>
      <c r="F234" s="73">
        <f t="shared" si="7"/>
        <v>26400</v>
      </c>
    </row>
    <row r="235" spans="1:6" x14ac:dyDescent="0.25">
      <c r="A235" s="41">
        <v>42</v>
      </c>
      <c r="B235" s="41" t="s">
        <v>176</v>
      </c>
      <c r="C235" s="120">
        <v>13272.2</v>
      </c>
      <c r="D235" s="42">
        <v>24000</v>
      </c>
      <c r="E235" s="73">
        <f t="shared" si="6"/>
        <v>25200</v>
      </c>
      <c r="F235" s="73">
        <f t="shared" si="7"/>
        <v>26400</v>
      </c>
    </row>
    <row r="236" spans="1:6" x14ac:dyDescent="0.25">
      <c r="A236" s="53">
        <v>5</v>
      </c>
      <c r="B236" s="54" t="s">
        <v>40</v>
      </c>
      <c r="C236" s="121">
        <f>C237+C239</f>
        <v>1327.2</v>
      </c>
      <c r="D236" s="44">
        <f>D237+D239</f>
        <v>6330</v>
      </c>
      <c r="E236" s="69">
        <f t="shared" si="6"/>
        <v>6646.5</v>
      </c>
      <c r="F236" s="69">
        <f t="shared" si="7"/>
        <v>6963</v>
      </c>
    </row>
    <row r="237" spans="1:6" x14ac:dyDescent="0.25">
      <c r="A237" s="105">
        <v>3</v>
      </c>
      <c r="B237" s="104" t="s">
        <v>5</v>
      </c>
      <c r="C237" s="95">
        <f>C238</f>
        <v>1327.2</v>
      </c>
      <c r="D237" s="42">
        <f>D238</f>
        <v>330</v>
      </c>
      <c r="E237" s="73">
        <f t="shared" si="6"/>
        <v>346.5</v>
      </c>
      <c r="F237" s="73">
        <f t="shared" si="7"/>
        <v>363</v>
      </c>
    </row>
    <row r="238" spans="1:6" x14ac:dyDescent="0.25">
      <c r="A238" s="107">
        <v>38</v>
      </c>
      <c r="B238" s="107" t="s">
        <v>164</v>
      </c>
      <c r="C238" s="179">
        <v>1327.2</v>
      </c>
      <c r="D238" s="42">
        <v>330</v>
      </c>
      <c r="E238" s="73">
        <f t="shared" si="6"/>
        <v>346.5</v>
      </c>
      <c r="F238" s="73">
        <f t="shared" si="7"/>
        <v>363</v>
      </c>
    </row>
    <row r="239" spans="1:6" x14ac:dyDescent="0.25">
      <c r="A239" s="41">
        <v>4</v>
      </c>
      <c r="B239" s="41" t="s">
        <v>6</v>
      </c>
      <c r="C239" s="120">
        <f>C240</f>
        <v>0</v>
      </c>
      <c r="D239" s="42">
        <f>D240</f>
        <v>6000</v>
      </c>
      <c r="E239" s="73">
        <f t="shared" si="6"/>
        <v>6300</v>
      </c>
      <c r="F239" s="73">
        <f t="shared" si="7"/>
        <v>6600</v>
      </c>
    </row>
    <row r="240" spans="1:6" x14ac:dyDescent="0.25">
      <c r="A240" s="41">
        <v>42</v>
      </c>
      <c r="B240" s="41" t="s">
        <v>176</v>
      </c>
      <c r="C240" s="120">
        <v>0</v>
      </c>
      <c r="D240" s="42">
        <v>6000</v>
      </c>
      <c r="E240" s="73">
        <f t="shared" si="6"/>
        <v>6300</v>
      </c>
      <c r="F240" s="73">
        <f t="shared" si="7"/>
        <v>6600</v>
      </c>
    </row>
    <row r="241" spans="1:6" ht="30" customHeight="1" x14ac:dyDescent="0.25">
      <c r="A241" s="83" t="s">
        <v>108</v>
      </c>
      <c r="B241" s="92" t="s">
        <v>231</v>
      </c>
      <c r="C241" s="125">
        <f t="shared" ref="C241:D243" si="8">C242</f>
        <v>11281.4</v>
      </c>
      <c r="D241" s="125">
        <f t="shared" si="8"/>
        <v>11800</v>
      </c>
      <c r="E241" s="84">
        <f t="shared" si="6"/>
        <v>12390</v>
      </c>
      <c r="F241" s="84">
        <f t="shared" si="7"/>
        <v>12980</v>
      </c>
    </row>
    <row r="242" spans="1:6" x14ac:dyDescent="0.25">
      <c r="A242" s="93">
        <v>1</v>
      </c>
      <c r="B242" s="89" t="s">
        <v>30</v>
      </c>
      <c r="C242" s="99">
        <f t="shared" si="8"/>
        <v>11281.4</v>
      </c>
      <c r="D242" s="44">
        <f t="shared" si="8"/>
        <v>11800</v>
      </c>
      <c r="E242" s="69">
        <f t="shared" si="6"/>
        <v>12390</v>
      </c>
      <c r="F242" s="69">
        <f t="shared" si="7"/>
        <v>12980</v>
      </c>
    </row>
    <row r="243" spans="1:6" x14ac:dyDescent="0.25">
      <c r="A243" s="105">
        <v>3</v>
      </c>
      <c r="B243" s="104" t="s">
        <v>5</v>
      </c>
      <c r="C243" s="95">
        <f t="shared" si="8"/>
        <v>11281.4</v>
      </c>
      <c r="D243" s="42">
        <f t="shared" si="8"/>
        <v>11800</v>
      </c>
      <c r="E243" s="73">
        <f t="shared" si="6"/>
        <v>12390</v>
      </c>
      <c r="F243" s="73">
        <f t="shared" si="7"/>
        <v>12980</v>
      </c>
    </row>
    <row r="244" spans="1:6" x14ac:dyDescent="0.25">
      <c r="A244" s="107">
        <v>38</v>
      </c>
      <c r="B244" s="107" t="s">
        <v>164</v>
      </c>
      <c r="C244" s="179">
        <v>11281.4</v>
      </c>
      <c r="D244" s="42">
        <v>11800</v>
      </c>
      <c r="E244" s="73">
        <f t="shared" si="6"/>
        <v>12390</v>
      </c>
      <c r="F244" s="73">
        <f t="shared" si="7"/>
        <v>12980</v>
      </c>
    </row>
    <row r="245" spans="1:6" ht="30" customHeight="1" x14ac:dyDescent="0.25">
      <c r="A245" s="83" t="s">
        <v>107</v>
      </c>
      <c r="B245" s="92" t="s">
        <v>94</v>
      </c>
      <c r="C245" s="125">
        <f>C246+C249</f>
        <v>39153.1</v>
      </c>
      <c r="D245" s="125">
        <f>D246</f>
        <v>39150</v>
      </c>
      <c r="E245" s="84">
        <f t="shared" si="6"/>
        <v>41107.5</v>
      </c>
      <c r="F245" s="84">
        <f t="shared" si="7"/>
        <v>43065</v>
      </c>
    </row>
    <row r="246" spans="1:6" x14ac:dyDescent="0.25">
      <c r="A246" s="93">
        <v>1</v>
      </c>
      <c r="B246" s="89" t="s">
        <v>30</v>
      </c>
      <c r="C246" s="99">
        <f>C247</f>
        <v>0</v>
      </c>
      <c r="D246" s="44">
        <f>D247</f>
        <v>39150</v>
      </c>
      <c r="E246" s="73">
        <f t="shared" si="6"/>
        <v>41107.5</v>
      </c>
      <c r="F246" s="73">
        <f t="shared" si="7"/>
        <v>43065</v>
      </c>
    </row>
    <row r="247" spans="1:6" x14ac:dyDescent="0.25">
      <c r="A247" s="105">
        <v>3</v>
      </c>
      <c r="B247" s="104" t="s">
        <v>5</v>
      </c>
      <c r="C247" s="95">
        <v>0</v>
      </c>
      <c r="D247" s="42">
        <f>D248</f>
        <v>39150</v>
      </c>
      <c r="E247" s="73">
        <f t="shared" si="6"/>
        <v>41107.5</v>
      </c>
      <c r="F247" s="73">
        <f t="shared" si="7"/>
        <v>43065</v>
      </c>
    </row>
    <row r="248" spans="1:6" x14ac:dyDescent="0.25">
      <c r="A248" s="107">
        <v>38</v>
      </c>
      <c r="B248" s="107" t="s">
        <v>164</v>
      </c>
      <c r="C248" s="179">
        <v>0</v>
      </c>
      <c r="D248" s="42">
        <v>39150</v>
      </c>
      <c r="E248" s="73">
        <f t="shared" si="6"/>
        <v>41107.5</v>
      </c>
      <c r="F248" s="73">
        <f t="shared" si="7"/>
        <v>43065</v>
      </c>
    </row>
    <row r="249" spans="1:6" x14ac:dyDescent="0.25">
      <c r="A249" s="94">
        <v>4</v>
      </c>
      <c r="B249" s="98" t="s">
        <v>27</v>
      </c>
      <c r="C249" s="178">
        <f>C250</f>
        <v>39153.1</v>
      </c>
      <c r="D249" s="44">
        <v>0</v>
      </c>
      <c r="E249" s="69">
        <v>0</v>
      </c>
      <c r="F249" s="69">
        <v>0</v>
      </c>
    </row>
    <row r="250" spans="1:6" x14ac:dyDescent="0.25">
      <c r="A250" s="105">
        <v>3</v>
      </c>
      <c r="B250" s="104" t="s">
        <v>5</v>
      </c>
      <c r="C250" s="179">
        <f>C251</f>
        <v>39153.1</v>
      </c>
      <c r="D250" s="42">
        <v>0</v>
      </c>
      <c r="E250" s="73">
        <v>0</v>
      </c>
      <c r="F250" s="73">
        <v>0</v>
      </c>
    </row>
    <row r="251" spans="1:6" x14ac:dyDescent="0.25">
      <c r="A251" s="107">
        <v>38</v>
      </c>
      <c r="B251" s="107" t="s">
        <v>164</v>
      </c>
      <c r="C251" s="179">
        <v>39153.1</v>
      </c>
      <c r="D251" s="42">
        <v>0</v>
      </c>
      <c r="E251" s="73">
        <v>0</v>
      </c>
      <c r="F251" s="73">
        <v>0</v>
      </c>
    </row>
    <row r="252" spans="1:6" ht="30" customHeight="1" x14ac:dyDescent="0.25">
      <c r="A252" s="83" t="s">
        <v>106</v>
      </c>
      <c r="B252" s="92" t="s">
        <v>95</v>
      </c>
      <c r="C252" s="125">
        <f>C253+C258</f>
        <v>18713.599999999999</v>
      </c>
      <c r="D252" s="125">
        <f>D253</f>
        <v>19350</v>
      </c>
      <c r="E252" s="84">
        <f t="shared" si="6"/>
        <v>20317.5</v>
      </c>
      <c r="F252" s="84">
        <f t="shared" si="7"/>
        <v>21285</v>
      </c>
    </row>
    <row r="253" spans="1:6" x14ac:dyDescent="0.25">
      <c r="A253" s="93">
        <v>1</v>
      </c>
      <c r="B253" s="89" t="s">
        <v>30</v>
      </c>
      <c r="C253" s="99">
        <f>C254+C256</f>
        <v>5308.9</v>
      </c>
      <c r="D253" s="44">
        <f>D254</f>
        <v>19350</v>
      </c>
      <c r="E253" s="69">
        <f t="shared" si="6"/>
        <v>20317.5</v>
      </c>
      <c r="F253" s="69">
        <f t="shared" si="7"/>
        <v>21285</v>
      </c>
    </row>
    <row r="254" spans="1:6" x14ac:dyDescent="0.25">
      <c r="A254" s="105">
        <v>3</v>
      </c>
      <c r="B254" s="104" t="s">
        <v>5</v>
      </c>
      <c r="C254" s="95">
        <f>C255</f>
        <v>0</v>
      </c>
      <c r="D254" s="42">
        <f>D255</f>
        <v>19350</v>
      </c>
      <c r="E254" s="73">
        <f t="shared" si="6"/>
        <v>20317.5</v>
      </c>
      <c r="F254" s="73">
        <f t="shared" si="7"/>
        <v>21285</v>
      </c>
    </row>
    <row r="255" spans="1:6" x14ac:dyDescent="0.25">
      <c r="A255" s="107">
        <v>38</v>
      </c>
      <c r="B255" s="107" t="s">
        <v>164</v>
      </c>
      <c r="C255" s="179">
        <v>0</v>
      </c>
      <c r="D255" s="42">
        <v>19350</v>
      </c>
      <c r="E255" s="73">
        <f t="shared" si="6"/>
        <v>20317.5</v>
      </c>
      <c r="F255" s="73">
        <f t="shared" si="7"/>
        <v>21285</v>
      </c>
    </row>
    <row r="256" spans="1:6" x14ac:dyDescent="0.25">
      <c r="A256" s="41">
        <v>4</v>
      </c>
      <c r="B256" s="41" t="s">
        <v>6</v>
      </c>
      <c r="C256" s="179">
        <f>C257</f>
        <v>5308.9</v>
      </c>
      <c r="D256" s="42">
        <v>0</v>
      </c>
      <c r="E256" s="73">
        <v>0</v>
      </c>
      <c r="F256" s="73">
        <v>0</v>
      </c>
    </row>
    <row r="257" spans="1:6" x14ac:dyDescent="0.25">
      <c r="A257" s="41">
        <v>42</v>
      </c>
      <c r="B257" s="41" t="s">
        <v>176</v>
      </c>
      <c r="C257" s="179">
        <v>5308.9</v>
      </c>
      <c r="D257" s="42">
        <v>0</v>
      </c>
      <c r="E257" s="73">
        <v>0</v>
      </c>
      <c r="F257" s="73">
        <v>0</v>
      </c>
    </row>
    <row r="258" spans="1:6" x14ac:dyDescent="0.25">
      <c r="A258" s="94">
        <v>4</v>
      </c>
      <c r="B258" s="98" t="s">
        <v>27</v>
      </c>
      <c r="C258" s="178">
        <f>C259</f>
        <v>13404.7</v>
      </c>
      <c r="D258" s="44">
        <v>0</v>
      </c>
      <c r="E258" s="69">
        <v>0</v>
      </c>
      <c r="F258" s="69">
        <v>0</v>
      </c>
    </row>
    <row r="259" spans="1:6" x14ac:dyDescent="0.25">
      <c r="A259" s="105">
        <v>3</v>
      </c>
      <c r="B259" s="104" t="s">
        <v>5</v>
      </c>
      <c r="C259" s="179">
        <f>C260</f>
        <v>13404.7</v>
      </c>
      <c r="D259" s="42">
        <v>0</v>
      </c>
      <c r="E259" s="73">
        <v>0</v>
      </c>
      <c r="F259" s="73">
        <v>0</v>
      </c>
    </row>
    <row r="260" spans="1:6" x14ac:dyDescent="0.25">
      <c r="A260" s="107">
        <v>38</v>
      </c>
      <c r="B260" s="107" t="s">
        <v>164</v>
      </c>
      <c r="C260" s="179">
        <v>13404.7</v>
      </c>
      <c r="D260" s="42">
        <v>0</v>
      </c>
      <c r="E260" s="73">
        <v>0</v>
      </c>
      <c r="F260" s="73">
        <v>0</v>
      </c>
    </row>
    <row r="261" spans="1:6" ht="30" customHeight="1" x14ac:dyDescent="0.25">
      <c r="A261" s="83" t="s">
        <v>105</v>
      </c>
      <c r="B261" s="91" t="s">
        <v>96</v>
      </c>
      <c r="C261" s="84">
        <f>C262+C265</f>
        <v>3981.6</v>
      </c>
      <c r="D261" s="125">
        <f>D262</f>
        <v>3500</v>
      </c>
      <c r="E261" s="122">
        <f t="shared" si="6"/>
        <v>3675</v>
      </c>
      <c r="F261" s="122">
        <f t="shared" si="7"/>
        <v>3850</v>
      </c>
    </row>
    <row r="262" spans="1:6" x14ac:dyDescent="0.25">
      <c r="A262" s="93">
        <v>1</v>
      </c>
      <c r="B262" s="89" t="s">
        <v>30</v>
      </c>
      <c r="C262" s="99">
        <f>C263</f>
        <v>0</v>
      </c>
      <c r="D262" s="44">
        <f>D263</f>
        <v>3500</v>
      </c>
      <c r="E262" s="69">
        <f t="shared" si="6"/>
        <v>3675</v>
      </c>
      <c r="F262" s="69">
        <f t="shared" si="7"/>
        <v>3850</v>
      </c>
    </row>
    <row r="263" spans="1:6" x14ac:dyDescent="0.25">
      <c r="A263" s="105">
        <v>3</v>
      </c>
      <c r="B263" s="104" t="s">
        <v>5</v>
      </c>
      <c r="C263" s="95">
        <f>C264</f>
        <v>0</v>
      </c>
      <c r="D263" s="42">
        <f>D264</f>
        <v>3500</v>
      </c>
      <c r="E263" s="73">
        <f t="shared" si="6"/>
        <v>3675</v>
      </c>
      <c r="F263" s="73">
        <f t="shared" si="7"/>
        <v>3850</v>
      </c>
    </row>
    <row r="264" spans="1:6" x14ac:dyDescent="0.25">
      <c r="A264" s="41">
        <v>35</v>
      </c>
      <c r="B264" s="41" t="s">
        <v>161</v>
      </c>
      <c r="C264" s="120">
        <v>0</v>
      </c>
      <c r="D264" s="42">
        <v>3500</v>
      </c>
      <c r="E264" s="73">
        <f t="shared" si="6"/>
        <v>3675</v>
      </c>
      <c r="F264" s="73">
        <f t="shared" si="7"/>
        <v>3850</v>
      </c>
    </row>
    <row r="265" spans="1:6" x14ac:dyDescent="0.25">
      <c r="A265" s="94">
        <v>4</v>
      </c>
      <c r="B265" s="98" t="s">
        <v>27</v>
      </c>
      <c r="C265" s="121">
        <f>C266</f>
        <v>3981.6</v>
      </c>
      <c r="D265" s="44">
        <v>0</v>
      </c>
      <c r="E265" s="69">
        <v>0</v>
      </c>
      <c r="F265" s="69">
        <v>0</v>
      </c>
    </row>
    <row r="266" spans="1:6" x14ac:dyDescent="0.25">
      <c r="A266" s="105">
        <v>3</v>
      </c>
      <c r="B266" s="104" t="s">
        <v>5</v>
      </c>
      <c r="C266" s="120">
        <f>C267</f>
        <v>3981.6</v>
      </c>
      <c r="D266" s="42">
        <v>0</v>
      </c>
      <c r="E266" s="73">
        <v>0</v>
      </c>
      <c r="F266" s="73">
        <v>0</v>
      </c>
    </row>
    <row r="267" spans="1:6" x14ac:dyDescent="0.25">
      <c r="A267" s="41">
        <v>35</v>
      </c>
      <c r="B267" s="41" t="s">
        <v>161</v>
      </c>
      <c r="C267" s="120">
        <v>3981.6</v>
      </c>
      <c r="D267" s="42">
        <v>0</v>
      </c>
      <c r="E267" s="73">
        <v>0</v>
      </c>
      <c r="F267" s="73">
        <v>0</v>
      </c>
    </row>
    <row r="268" spans="1:6" ht="30" customHeight="1" x14ac:dyDescent="0.25">
      <c r="A268" s="83" t="s">
        <v>104</v>
      </c>
      <c r="B268" s="91" t="s">
        <v>97</v>
      </c>
      <c r="C268" s="84">
        <f>C269+C272+C275</f>
        <v>42471.6</v>
      </c>
      <c r="D268" s="125">
        <f>D269</f>
        <v>44000</v>
      </c>
      <c r="E268" s="84">
        <f t="shared" si="6"/>
        <v>46200</v>
      </c>
      <c r="F268" s="84">
        <f t="shared" si="7"/>
        <v>48400</v>
      </c>
    </row>
    <row r="269" spans="1:6" x14ac:dyDescent="0.25">
      <c r="A269" s="93">
        <v>1</v>
      </c>
      <c r="B269" s="89" t="s">
        <v>30</v>
      </c>
      <c r="C269" s="99">
        <f>C270</f>
        <v>0</v>
      </c>
      <c r="D269" s="44">
        <f>D271</f>
        <v>44000</v>
      </c>
      <c r="E269" s="69">
        <f t="shared" si="6"/>
        <v>46200</v>
      </c>
      <c r="F269" s="69">
        <f t="shared" si="7"/>
        <v>48400</v>
      </c>
    </row>
    <row r="270" spans="1:6" x14ac:dyDescent="0.25">
      <c r="A270" s="115">
        <v>3</v>
      </c>
      <c r="B270" s="116" t="s">
        <v>178</v>
      </c>
      <c r="C270" s="172">
        <f>C271</f>
        <v>0</v>
      </c>
      <c r="D270" s="42">
        <f>D271</f>
        <v>44000</v>
      </c>
      <c r="E270" s="73">
        <f t="shared" si="6"/>
        <v>46200</v>
      </c>
      <c r="F270" s="73">
        <f t="shared" si="7"/>
        <v>48400</v>
      </c>
    </row>
    <row r="271" spans="1:6" x14ac:dyDescent="0.25">
      <c r="A271" s="107">
        <v>38</v>
      </c>
      <c r="B271" s="107" t="s">
        <v>164</v>
      </c>
      <c r="C271" s="179">
        <v>0</v>
      </c>
      <c r="D271" s="42">
        <v>44000</v>
      </c>
      <c r="E271" s="73">
        <f t="shared" si="6"/>
        <v>46200</v>
      </c>
      <c r="F271" s="73">
        <f t="shared" si="7"/>
        <v>48400</v>
      </c>
    </row>
    <row r="272" spans="1:6" x14ac:dyDescent="0.25">
      <c r="A272" s="94">
        <v>4</v>
      </c>
      <c r="B272" s="98" t="s">
        <v>27</v>
      </c>
      <c r="C272" s="178">
        <f>C273</f>
        <v>33181</v>
      </c>
      <c r="D272" s="44">
        <v>0</v>
      </c>
      <c r="E272" s="69">
        <v>0</v>
      </c>
      <c r="F272" s="69">
        <v>0</v>
      </c>
    </row>
    <row r="273" spans="1:9" x14ac:dyDescent="0.25">
      <c r="A273" s="105">
        <v>3</v>
      </c>
      <c r="B273" s="104" t="s">
        <v>5</v>
      </c>
      <c r="C273" s="179">
        <f>C274</f>
        <v>33181</v>
      </c>
      <c r="D273" s="42">
        <v>0</v>
      </c>
      <c r="E273" s="73">
        <v>0</v>
      </c>
      <c r="F273" s="73">
        <v>0</v>
      </c>
    </row>
    <row r="274" spans="1:9" x14ac:dyDescent="0.25">
      <c r="A274" s="107">
        <v>38</v>
      </c>
      <c r="B274" s="107" t="s">
        <v>164</v>
      </c>
      <c r="C274" s="179">
        <v>33181</v>
      </c>
      <c r="D274" s="42">
        <v>0</v>
      </c>
      <c r="E274" s="73">
        <v>0</v>
      </c>
      <c r="F274" s="73">
        <v>0</v>
      </c>
    </row>
    <row r="275" spans="1:9" x14ac:dyDescent="0.25">
      <c r="A275" s="171">
        <v>7</v>
      </c>
      <c r="B275" s="107" t="s">
        <v>157</v>
      </c>
      <c r="C275" s="178">
        <f>C276</f>
        <v>9290.6</v>
      </c>
      <c r="D275" s="44">
        <v>0</v>
      </c>
      <c r="E275" s="69">
        <v>0</v>
      </c>
      <c r="F275" s="69">
        <v>0</v>
      </c>
    </row>
    <row r="276" spans="1:9" x14ac:dyDescent="0.25">
      <c r="A276" s="41">
        <v>4</v>
      </c>
      <c r="B276" s="41" t="s">
        <v>6</v>
      </c>
      <c r="C276" s="179">
        <f>C277</f>
        <v>9290.6</v>
      </c>
      <c r="D276" s="42">
        <v>0</v>
      </c>
      <c r="E276" s="73">
        <v>0</v>
      </c>
      <c r="F276" s="73">
        <v>0</v>
      </c>
    </row>
    <row r="277" spans="1:9" x14ac:dyDescent="0.25">
      <c r="A277" s="41">
        <v>42</v>
      </c>
      <c r="B277" s="41" t="s">
        <v>176</v>
      </c>
      <c r="C277" s="179">
        <v>9290.6</v>
      </c>
      <c r="D277" s="42">
        <v>0</v>
      </c>
      <c r="E277" s="73">
        <v>0</v>
      </c>
      <c r="F277" s="73">
        <v>0</v>
      </c>
    </row>
    <row r="278" spans="1:9" ht="30" customHeight="1" x14ac:dyDescent="0.25">
      <c r="A278" s="83" t="s">
        <v>103</v>
      </c>
      <c r="B278" s="92" t="s">
        <v>98</v>
      </c>
      <c r="C278" s="125">
        <f>C279+C282</f>
        <v>3318.1</v>
      </c>
      <c r="D278" s="125">
        <f>D279</f>
        <v>3320</v>
      </c>
      <c r="E278" s="84">
        <f t="shared" si="6"/>
        <v>3486</v>
      </c>
      <c r="F278" s="84">
        <f t="shared" si="7"/>
        <v>3652</v>
      </c>
    </row>
    <row r="279" spans="1:9" x14ac:dyDescent="0.25">
      <c r="A279" s="93">
        <v>1</v>
      </c>
      <c r="B279" s="89" t="s">
        <v>30</v>
      </c>
      <c r="C279" s="99">
        <f>C280</f>
        <v>0</v>
      </c>
      <c r="D279" s="44">
        <f>D280</f>
        <v>3320</v>
      </c>
      <c r="E279" s="69">
        <f t="shared" si="6"/>
        <v>3486</v>
      </c>
      <c r="F279" s="69">
        <f t="shared" si="7"/>
        <v>3652</v>
      </c>
    </row>
    <row r="280" spans="1:9" x14ac:dyDescent="0.25">
      <c r="A280" s="105">
        <v>3</v>
      </c>
      <c r="B280" s="104" t="s">
        <v>5</v>
      </c>
      <c r="C280" s="95">
        <f>C281</f>
        <v>0</v>
      </c>
      <c r="D280" s="42">
        <f>D281</f>
        <v>3320</v>
      </c>
      <c r="E280" s="73">
        <f t="shared" si="6"/>
        <v>3486</v>
      </c>
      <c r="F280" s="73">
        <f t="shared" si="7"/>
        <v>3652</v>
      </c>
    </row>
    <row r="281" spans="1:9" x14ac:dyDescent="0.25">
      <c r="A281" s="107">
        <v>38</v>
      </c>
      <c r="B281" s="107" t="s">
        <v>164</v>
      </c>
      <c r="C281" s="179">
        <v>0</v>
      </c>
      <c r="D281" s="42">
        <v>3320</v>
      </c>
      <c r="E281" s="73">
        <f t="shared" si="6"/>
        <v>3486</v>
      </c>
      <c r="F281" s="73">
        <f t="shared" si="7"/>
        <v>3652</v>
      </c>
    </row>
    <row r="282" spans="1:9" x14ac:dyDescent="0.25">
      <c r="A282" s="94">
        <v>4</v>
      </c>
      <c r="B282" s="98" t="s">
        <v>27</v>
      </c>
      <c r="C282" s="178">
        <f>C283</f>
        <v>3318.1</v>
      </c>
      <c r="D282" s="44">
        <v>0</v>
      </c>
      <c r="E282" s="69">
        <v>0</v>
      </c>
      <c r="F282" s="69">
        <v>0</v>
      </c>
    </row>
    <row r="283" spans="1:9" x14ac:dyDescent="0.25">
      <c r="A283" s="105">
        <v>3</v>
      </c>
      <c r="B283" s="104" t="s">
        <v>5</v>
      </c>
      <c r="C283" s="179">
        <f>C284</f>
        <v>3318.1</v>
      </c>
      <c r="D283" s="42">
        <v>0</v>
      </c>
      <c r="E283" s="73">
        <v>0</v>
      </c>
      <c r="F283" s="73">
        <v>0</v>
      </c>
    </row>
    <row r="284" spans="1:9" x14ac:dyDescent="0.25">
      <c r="A284" s="107">
        <v>38</v>
      </c>
      <c r="B284" s="107" t="s">
        <v>164</v>
      </c>
      <c r="C284" s="179">
        <v>3318.1</v>
      </c>
      <c r="D284" s="42">
        <v>0</v>
      </c>
      <c r="E284" s="73">
        <v>0</v>
      </c>
      <c r="F284" s="73">
        <v>0</v>
      </c>
    </row>
    <row r="285" spans="1:9" ht="30" customHeight="1" x14ac:dyDescent="0.25">
      <c r="A285" s="83" t="s">
        <v>102</v>
      </c>
      <c r="B285" s="92" t="s">
        <v>99</v>
      </c>
      <c r="C285" s="125">
        <f t="shared" ref="C285:D287" si="9">C286</f>
        <v>16590.3</v>
      </c>
      <c r="D285" s="125">
        <f t="shared" si="9"/>
        <v>12350</v>
      </c>
      <c r="E285" s="84">
        <f t="shared" si="6"/>
        <v>12967.5</v>
      </c>
      <c r="F285" s="84">
        <f t="shared" si="7"/>
        <v>13585</v>
      </c>
    </row>
    <row r="286" spans="1:9" x14ac:dyDescent="0.25">
      <c r="A286" s="93">
        <v>1</v>
      </c>
      <c r="B286" s="89" t="s">
        <v>30</v>
      </c>
      <c r="C286" s="99">
        <f t="shared" si="9"/>
        <v>16590.3</v>
      </c>
      <c r="D286" s="44">
        <f t="shared" si="9"/>
        <v>12350</v>
      </c>
      <c r="E286" s="69">
        <f t="shared" si="6"/>
        <v>12967.5</v>
      </c>
      <c r="F286" s="69">
        <f t="shared" si="7"/>
        <v>13585</v>
      </c>
    </row>
    <row r="287" spans="1:9" x14ac:dyDescent="0.25">
      <c r="A287" s="105">
        <v>3</v>
      </c>
      <c r="B287" s="104" t="s">
        <v>5</v>
      </c>
      <c r="C287" s="95">
        <f t="shared" si="9"/>
        <v>16590.3</v>
      </c>
      <c r="D287" s="42">
        <f t="shared" si="9"/>
        <v>12350</v>
      </c>
      <c r="E287" s="73">
        <f t="shared" si="6"/>
        <v>12967.5</v>
      </c>
      <c r="F287" s="73">
        <f t="shared" si="7"/>
        <v>13585</v>
      </c>
    </row>
    <row r="288" spans="1:9" x14ac:dyDescent="0.25">
      <c r="A288" s="41">
        <v>37</v>
      </c>
      <c r="B288" s="41" t="s">
        <v>163</v>
      </c>
      <c r="C288" s="120">
        <v>16590.3</v>
      </c>
      <c r="D288" s="42">
        <v>12350</v>
      </c>
      <c r="E288" s="73">
        <f t="shared" si="6"/>
        <v>12967.5</v>
      </c>
      <c r="F288" s="73">
        <f t="shared" si="7"/>
        <v>13585</v>
      </c>
      <c r="H288" s="38"/>
      <c r="I288" s="38"/>
    </row>
    <row r="289" spans="1:10" ht="30" customHeight="1" x14ac:dyDescent="0.25">
      <c r="A289" s="83" t="s">
        <v>101</v>
      </c>
      <c r="B289" s="92" t="s">
        <v>100</v>
      </c>
      <c r="C289" s="125">
        <f t="shared" ref="C289:D291" si="10">C290</f>
        <v>22563.4</v>
      </c>
      <c r="D289" s="125">
        <f t="shared" si="10"/>
        <v>21250</v>
      </c>
      <c r="E289" s="84">
        <f t="shared" si="6"/>
        <v>22312.5</v>
      </c>
      <c r="F289" s="84">
        <f t="shared" si="7"/>
        <v>23375</v>
      </c>
      <c r="H289" s="35"/>
      <c r="I289" s="35"/>
    </row>
    <row r="290" spans="1:10" x14ac:dyDescent="0.25">
      <c r="A290" s="93">
        <v>1</v>
      </c>
      <c r="B290" s="89" t="s">
        <v>30</v>
      </c>
      <c r="C290" s="99">
        <f t="shared" si="10"/>
        <v>22563.4</v>
      </c>
      <c r="D290" s="44">
        <f t="shared" si="10"/>
        <v>21250</v>
      </c>
      <c r="E290" s="69">
        <f t="shared" si="6"/>
        <v>22312.5</v>
      </c>
      <c r="F290" s="69">
        <f t="shared" si="7"/>
        <v>23375</v>
      </c>
      <c r="H290" s="35"/>
      <c r="I290" s="38"/>
    </row>
    <row r="291" spans="1:10" x14ac:dyDescent="0.25">
      <c r="A291" s="105">
        <v>3</v>
      </c>
      <c r="B291" s="104" t="s">
        <v>5</v>
      </c>
      <c r="C291" s="95">
        <f t="shared" si="10"/>
        <v>22563.4</v>
      </c>
      <c r="D291" s="42">
        <f t="shared" si="10"/>
        <v>21250</v>
      </c>
      <c r="E291" s="73">
        <f t="shared" si="6"/>
        <v>22312.5</v>
      </c>
      <c r="F291" s="73">
        <f t="shared" si="7"/>
        <v>23375</v>
      </c>
      <c r="H291" s="35"/>
      <c r="I291" s="38"/>
    </row>
    <row r="292" spans="1:10" x14ac:dyDescent="0.25">
      <c r="A292" s="41">
        <v>37</v>
      </c>
      <c r="B292" s="41" t="s">
        <v>163</v>
      </c>
      <c r="C292" s="120">
        <v>22563.4</v>
      </c>
      <c r="D292" s="42">
        <v>21250</v>
      </c>
      <c r="E292" s="73">
        <f t="shared" si="6"/>
        <v>22312.5</v>
      </c>
      <c r="F292" s="73">
        <f t="shared" si="7"/>
        <v>23375</v>
      </c>
      <c r="H292" s="38"/>
      <c r="I292" s="38"/>
    </row>
    <row r="293" spans="1:10" x14ac:dyDescent="0.25">
      <c r="A293" s="56"/>
      <c r="B293" s="56"/>
      <c r="C293" s="180"/>
      <c r="D293" s="55"/>
      <c r="E293" s="55"/>
      <c r="F293" s="55"/>
    </row>
    <row r="294" spans="1:10" ht="20.100000000000001" customHeight="1" x14ac:dyDescent="0.25">
      <c r="A294" s="221"/>
      <c r="B294" s="222"/>
      <c r="C294" s="222"/>
      <c r="D294" s="222"/>
      <c r="E294" s="222"/>
      <c r="F294" s="223"/>
    </row>
    <row r="295" spans="1:10" ht="36" customHeight="1" x14ac:dyDescent="0.25">
      <c r="A295" s="59" t="s">
        <v>113</v>
      </c>
      <c r="B295" s="60" t="s">
        <v>114</v>
      </c>
      <c r="C295" s="76">
        <f>C297</f>
        <v>289143.57</v>
      </c>
      <c r="D295" s="76">
        <f>D297</f>
        <v>392000</v>
      </c>
      <c r="E295" s="123">
        <f t="shared" ref="E295:E300" si="11">(D295*5%)+D295</f>
        <v>411600</v>
      </c>
      <c r="F295" s="123">
        <f t="shared" ref="F295:F300" si="12">(D295*10%)+D295</f>
        <v>431200</v>
      </c>
      <c r="J295" s="28"/>
    </row>
    <row r="296" spans="1:10" x14ac:dyDescent="0.25">
      <c r="A296" s="1"/>
      <c r="B296" s="1"/>
      <c r="C296" s="1"/>
      <c r="D296" s="1"/>
      <c r="E296" s="42"/>
      <c r="F296" s="42"/>
    </row>
    <row r="297" spans="1:10" ht="31.5" customHeight="1" x14ac:dyDescent="0.25">
      <c r="A297" s="74" t="s">
        <v>115</v>
      </c>
      <c r="B297" s="75" t="s">
        <v>116</v>
      </c>
      <c r="C297" s="128">
        <f>C298+C314+C324</f>
        <v>289143.57</v>
      </c>
      <c r="D297" s="128">
        <f>D298+D314+D324</f>
        <v>392000</v>
      </c>
      <c r="E297" s="128">
        <f t="shared" si="11"/>
        <v>411600</v>
      </c>
      <c r="F297" s="128">
        <f t="shared" si="12"/>
        <v>431200</v>
      </c>
    </row>
    <row r="298" spans="1:10" ht="30" customHeight="1" x14ac:dyDescent="0.25">
      <c r="A298" s="83" t="s">
        <v>118</v>
      </c>
      <c r="B298" s="92" t="s">
        <v>119</v>
      </c>
      <c r="C298" s="125">
        <f>C299+C303+C306+C310</f>
        <v>229444.1</v>
      </c>
      <c r="D298" s="125">
        <f>D299+D306+D310</f>
        <v>290590</v>
      </c>
      <c r="E298" s="125">
        <f t="shared" si="11"/>
        <v>305119.5</v>
      </c>
      <c r="F298" s="125">
        <f t="shared" si="12"/>
        <v>319649</v>
      </c>
    </row>
    <row r="299" spans="1:10" x14ac:dyDescent="0.25">
      <c r="A299" s="93">
        <v>1</v>
      </c>
      <c r="B299" s="89" t="s">
        <v>30</v>
      </c>
      <c r="C299" s="99">
        <f>C300</f>
        <v>209834.75</v>
      </c>
      <c r="D299" s="44">
        <f>D300</f>
        <v>250000</v>
      </c>
      <c r="E299" s="44">
        <f t="shared" si="11"/>
        <v>262500</v>
      </c>
      <c r="F299" s="44">
        <f t="shared" si="12"/>
        <v>275000</v>
      </c>
    </row>
    <row r="300" spans="1:10" x14ac:dyDescent="0.25">
      <c r="A300" s="105">
        <v>3</v>
      </c>
      <c r="B300" s="104" t="s">
        <v>5</v>
      </c>
      <c r="C300" s="95">
        <f>C301+C302</f>
        <v>209834.75</v>
      </c>
      <c r="D300" s="42">
        <f>SUM(D301:D301)</f>
        <v>250000</v>
      </c>
      <c r="E300" s="42">
        <f t="shared" si="11"/>
        <v>262500</v>
      </c>
      <c r="F300" s="42">
        <f t="shared" si="12"/>
        <v>275000</v>
      </c>
    </row>
    <row r="301" spans="1:10" x14ac:dyDescent="0.25">
      <c r="A301" s="105">
        <v>31</v>
      </c>
      <c r="B301" s="104" t="s">
        <v>177</v>
      </c>
      <c r="C301" s="95">
        <v>205056.73</v>
      </c>
      <c r="D301" s="42">
        <v>250000</v>
      </c>
      <c r="E301" s="42">
        <f>(D301*5%)+D301</f>
        <v>262500</v>
      </c>
      <c r="F301" s="42">
        <f>(D301*10%)+D301</f>
        <v>275000</v>
      </c>
    </row>
    <row r="302" spans="1:10" x14ac:dyDescent="0.25">
      <c r="A302" s="105">
        <v>32</v>
      </c>
      <c r="B302" s="104" t="s">
        <v>39</v>
      </c>
      <c r="C302" s="95">
        <v>4778.0200000000004</v>
      </c>
      <c r="D302" s="42">
        <v>0</v>
      </c>
      <c r="E302" s="42">
        <v>0</v>
      </c>
      <c r="F302" s="42">
        <v>0</v>
      </c>
    </row>
    <row r="303" spans="1:10" x14ac:dyDescent="0.25">
      <c r="A303" s="93">
        <v>3</v>
      </c>
      <c r="B303" s="54" t="s">
        <v>28</v>
      </c>
      <c r="C303" s="99">
        <f>C304</f>
        <v>796.37</v>
      </c>
      <c r="D303" s="44">
        <v>0</v>
      </c>
      <c r="E303" s="44">
        <v>0</v>
      </c>
      <c r="F303" s="44">
        <v>0</v>
      </c>
    </row>
    <row r="304" spans="1:10" x14ac:dyDescent="0.25">
      <c r="A304" s="105">
        <v>3</v>
      </c>
      <c r="B304" s="104" t="s">
        <v>5</v>
      </c>
      <c r="C304" s="95">
        <f>C305</f>
        <v>796.37</v>
      </c>
      <c r="D304" s="42">
        <v>0</v>
      </c>
      <c r="E304" s="42">
        <v>0</v>
      </c>
      <c r="F304" s="42">
        <v>0</v>
      </c>
    </row>
    <row r="305" spans="1:6" x14ac:dyDescent="0.25">
      <c r="A305" s="105">
        <v>32</v>
      </c>
      <c r="B305" s="104" t="s">
        <v>39</v>
      </c>
      <c r="C305" s="95">
        <v>796.37</v>
      </c>
      <c r="D305" s="42">
        <v>0</v>
      </c>
      <c r="E305" s="42">
        <v>0</v>
      </c>
      <c r="F305" s="42">
        <v>0</v>
      </c>
    </row>
    <row r="306" spans="1:6" x14ac:dyDescent="0.25">
      <c r="A306" s="94">
        <v>4</v>
      </c>
      <c r="B306" s="98" t="s">
        <v>27</v>
      </c>
      <c r="C306" s="173">
        <f>C307</f>
        <v>18812.98</v>
      </c>
      <c r="D306" s="44">
        <f>D307</f>
        <v>15390</v>
      </c>
      <c r="E306" s="44">
        <f t="shared" ref="E306:E341" si="13">(D306*5%)+D306</f>
        <v>16159.5</v>
      </c>
      <c r="F306" s="44">
        <f t="shared" ref="F306:F341" si="14">(D306*10%)+D306</f>
        <v>16929</v>
      </c>
    </row>
    <row r="307" spans="1:6" x14ac:dyDescent="0.25">
      <c r="A307" s="105">
        <v>3</v>
      </c>
      <c r="B307" s="104" t="s">
        <v>5</v>
      </c>
      <c r="C307" s="95">
        <f>SUM(C308:C309)</f>
        <v>18812.98</v>
      </c>
      <c r="D307" s="42">
        <f>D308+D309</f>
        <v>15390</v>
      </c>
      <c r="E307" s="42">
        <f t="shared" si="13"/>
        <v>16159.5</v>
      </c>
      <c r="F307" s="42">
        <f t="shared" si="14"/>
        <v>16929</v>
      </c>
    </row>
    <row r="308" spans="1:6" x14ac:dyDescent="0.25">
      <c r="A308" s="105">
        <v>32</v>
      </c>
      <c r="B308" s="104" t="s">
        <v>39</v>
      </c>
      <c r="C308" s="95">
        <v>18242.27</v>
      </c>
      <c r="D308" s="42">
        <v>14800</v>
      </c>
      <c r="E308" s="42">
        <f t="shared" si="13"/>
        <v>15540</v>
      </c>
      <c r="F308" s="42">
        <f t="shared" si="14"/>
        <v>16280</v>
      </c>
    </row>
    <row r="309" spans="1:6" x14ac:dyDescent="0.25">
      <c r="A309" s="41">
        <v>34</v>
      </c>
      <c r="B309" s="41" t="s">
        <v>41</v>
      </c>
      <c r="C309" s="120">
        <v>570.71</v>
      </c>
      <c r="D309" s="42">
        <v>590</v>
      </c>
      <c r="E309" s="42">
        <f t="shared" si="13"/>
        <v>619.5</v>
      </c>
      <c r="F309" s="42">
        <f t="shared" si="14"/>
        <v>649</v>
      </c>
    </row>
    <row r="310" spans="1:6" x14ac:dyDescent="0.25">
      <c r="A310" s="53">
        <v>5</v>
      </c>
      <c r="B310" s="54" t="s">
        <v>40</v>
      </c>
      <c r="C310" s="121">
        <f>C311</f>
        <v>0</v>
      </c>
      <c r="D310" s="44">
        <f>D311</f>
        <v>25200</v>
      </c>
      <c r="E310" s="44">
        <f t="shared" si="13"/>
        <v>26460</v>
      </c>
      <c r="F310" s="44">
        <f t="shared" si="14"/>
        <v>27720</v>
      </c>
    </row>
    <row r="311" spans="1:6" x14ac:dyDescent="0.25">
      <c r="A311" s="105">
        <v>3</v>
      </c>
      <c r="B311" s="104" t="s">
        <v>5</v>
      </c>
      <c r="C311" s="95">
        <f>SUM(C312:C313)</f>
        <v>0</v>
      </c>
      <c r="D311" s="42">
        <f>D312+D313</f>
        <v>25200</v>
      </c>
      <c r="E311" s="42">
        <f t="shared" si="13"/>
        <v>26460</v>
      </c>
      <c r="F311" s="42">
        <f t="shared" si="14"/>
        <v>27720</v>
      </c>
    </row>
    <row r="312" spans="1:6" x14ac:dyDescent="0.25">
      <c r="A312" s="105">
        <v>31</v>
      </c>
      <c r="B312" s="104" t="s">
        <v>177</v>
      </c>
      <c r="C312" s="95">
        <v>0</v>
      </c>
      <c r="D312" s="42">
        <v>25000</v>
      </c>
      <c r="E312" s="42">
        <f t="shared" si="13"/>
        <v>26250</v>
      </c>
      <c r="F312" s="42">
        <f t="shared" si="14"/>
        <v>27500</v>
      </c>
    </row>
    <row r="313" spans="1:6" x14ac:dyDescent="0.25">
      <c r="A313" s="105">
        <v>32</v>
      </c>
      <c r="B313" s="104" t="s">
        <v>39</v>
      </c>
      <c r="C313" s="95">
        <v>0</v>
      </c>
      <c r="D313" s="42">
        <v>200</v>
      </c>
      <c r="E313" s="42">
        <f t="shared" si="13"/>
        <v>210</v>
      </c>
      <c r="F313" s="42">
        <f t="shared" si="14"/>
        <v>220</v>
      </c>
    </row>
    <row r="314" spans="1:6" ht="30" customHeight="1" x14ac:dyDescent="0.25">
      <c r="A314" s="83" t="s">
        <v>117</v>
      </c>
      <c r="B314" s="91" t="s">
        <v>120</v>
      </c>
      <c r="C314" s="84">
        <f>C315+C318+C321</f>
        <v>37070.240000000005</v>
      </c>
      <c r="D314" s="125">
        <f>D315+D318+D321</f>
        <v>62060</v>
      </c>
      <c r="E314" s="125">
        <f t="shared" si="13"/>
        <v>65163</v>
      </c>
      <c r="F314" s="125">
        <f t="shared" si="14"/>
        <v>68266</v>
      </c>
    </row>
    <row r="315" spans="1:6" x14ac:dyDescent="0.25">
      <c r="A315" s="93">
        <v>1</v>
      </c>
      <c r="B315" s="89" t="s">
        <v>30</v>
      </c>
      <c r="C315" s="99">
        <f>C316</f>
        <v>10485.11</v>
      </c>
      <c r="D315" s="44">
        <f>D316</f>
        <v>16500</v>
      </c>
      <c r="E315" s="44">
        <f t="shared" si="13"/>
        <v>17325</v>
      </c>
      <c r="F315" s="44">
        <f t="shared" si="14"/>
        <v>18150</v>
      </c>
    </row>
    <row r="316" spans="1:6" x14ac:dyDescent="0.25">
      <c r="A316" s="105">
        <v>3</v>
      </c>
      <c r="B316" s="104" t="s">
        <v>5</v>
      </c>
      <c r="C316" s="95">
        <f>C317</f>
        <v>10485.11</v>
      </c>
      <c r="D316" s="42">
        <f>D317</f>
        <v>16500</v>
      </c>
      <c r="E316" s="42">
        <f t="shared" si="13"/>
        <v>17325</v>
      </c>
      <c r="F316" s="42">
        <f t="shared" si="14"/>
        <v>18150</v>
      </c>
    </row>
    <row r="317" spans="1:6" x14ac:dyDescent="0.25">
      <c r="A317" s="105">
        <v>32</v>
      </c>
      <c r="B317" s="104" t="s">
        <v>39</v>
      </c>
      <c r="C317" s="95">
        <v>10485.11</v>
      </c>
      <c r="D317" s="42">
        <v>16500</v>
      </c>
      <c r="E317" s="42">
        <f t="shared" si="13"/>
        <v>17325</v>
      </c>
      <c r="F317" s="42">
        <f t="shared" si="14"/>
        <v>18150</v>
      </c>
    </row>
    <row r="318" spans="1:6" x14ac:dyDescent="0.25">
      <c r="A318" s="94">
        <v>4</v>
      </c>
      <c r="B318" s="98" t="s">
        <v>27</v>
      </c>
      <c r="C318" s="173">
        <f>C319</f>
        <v>26585.13</v>
      </c>
      <c r="D318" s="44">
        <f>D319</f>
        <v>29160</v>
      </c>
      <c r="E318" s="44">
        <f t="shared" si="13"/>
        <v>30618</v>
      </c>
      <c r="F318" s="44">
        <f t="shared" si="14"/>
        <v>32076</v>
      </c>
    </row>
    <row r="319" spans="1:6" x14ac:dyDescent="0.25">
      <c r="A319" s="105">
        <v>3</v>
      </c>
      <c r="B319" s="104" t="s">
        <v>5</v>
      </c>
      <c r="C319" s="95">
        <f>C320</f>
        <v>26585.13</v>
      </c>
      <c r="D319" s="42">
        <f>D320</f>
        <v>29160</v>
      </c>
      <c r="E319" s="42">
        <f t="shared" si="13"/>
        <v>30618</v>
      </c>
      <c r="F319" s="42">
        <f t="shared" si="14"/>
        <v>32076</v>
      </c>
    </row>
    <row r="320" spans="1:6" x14ac:dyDescent="0.25">
      <c r="A320" s="105">
        <v>32</v>
      </c>
      <c r="B320" s="104" t="s">
        <v>39</v>
      </c>
      <c r="C320" s="95">
        <v>26585.13</v>
      </c>
      <c r="D320" s="42">
        <v>29160</v>
      </c>
      <c r="E320" s="42">
        <f t="shared" si="13"/>
        <v>30618</v>
      </c>
      <c r="F320" s="42">
        <f t="shared" si="14"/>
        <v>32076</v>
      </c>
    </row>
    <row r="321" spans="1:6" x14ac:dyDescent="0.25">
      <c r="A321" s="53">
        <v>5</v>
      </c>
      <c r="B321" s="54" t="s">
        <v>40</v>
      </c>
      <c r="C321" s="121">
        <f>C322</f>
        <v>0</v>
      </c>
      <c r="D321" s="44">
        <f>D322</f>
        <v>16400</v>
      </c>
      <c r="E321" s="44">
        <f t="shared" si="13"/>
        <v>17220</v>
      </c>
      <c r="F321" s="44">
        <f t="shared" si="14"/>
        <v>18040</v>
      </c>
    </row>
    <row r="322" spans="1:6" x14ac:dyDescent="0.25">
      <c r="A322" s="105">
        <v>3</v>
      </c>
      <c r="B322" s="104" t="s">
        <v>5</v>
      </c>
      <c r="C322" s="95">
        <f>C323</f>
        <v>0</v>
      </c>
      <c r="D322" s="42">
        <f>D323</f>
        <v>16400</v>
      </c>
      <c r="E322" s="42">
        <f t="shared" si="13"/>
        <v>17220</v>
      </c>
      <c r="F322" s="42">
        <f t="shared" si="14"/>
        <v>18040</v>
      </c>
    </row>
    <row r="323" spans="1:6" x14ac:dyDescent="0.25">
      <c r="A323" s="105">
        <v>32</v>
      </c>
      <c r="B323" s="104" t="s">
        <v>39</v>
      </c>
      <c r="C323" s="95">
        <v>0</v>
      </c>
      <c r="D323" s="55">
        <v>16400</v>
      </c>
      <c r="E323" s="42">
        <f t="shared" si="13"/>
        <v>17220</v>
      </c>
      <c r="F323" s="42">
        <f t="shared" si="14"/>
        <v>18040</v>
      </c>
    </row>
    <row r="324" spans="1:6" ht="30" customHeight="1" x14ac:dyDescent="0.25">
      <c r="A324" s="83" t="s">
        <v>121</v>
      </c>
      <c r="B324" s="92" t="s">
        <v>122</v>
      </c>
      <c r="C324" s="125">
        <f>C325+C328+C331+C336+C339</f>
        <v>22629.23</v>
      </c>
      <c r="D324" s="125">
        <f>D328+D331+D336+D339</f>
        <v>39350</v>
      </c>
      <c r="E324" s="125">
        <f t="shared" si="13"/>
        <v>41317.5</v>
      </c>
      <c r="F324" s="125">
        <f t="shared" si="14"/>
        <v>43285</v>
      </c>
    </row>
    <row r="325" spans="1:6" ht="15" customHeight="1" x14ac:dyDescent="0.25">
      <c r="A325" s="93">
        <v>1</v>
      </c>
      <c r="B325" s="89" t="s">
        <v>30</v>
      </c>
      <c r="C325" s="121">
        <f>C326</f>
        <v>6636.14</v>
      </c>
      <c r="D325" s="186">
        <v>0</v>
      </c>
      <c r="E325" s="186">
        <v>0</v>
      </c>
      <c r="F325" s="186">
        <v>0</v>
      </c>
    </row>
    <row r="326" spans="1:6" ht="15" customHeight="1" x14ac:dyDescent="0.25">
      <c r="A326" s="105">
        <v>3</v>
      </c>
      <c r="B326" s="104" t="s">
        <v>5</v>
      </c>
      <c r="C326" s="120">
        <f>C327</f>
        <v>6636.14</v>
      </c>
      <c r="D326" s="187">
        <v>0</v>
      </c>
      <c r="E326" s="187">
        <v>0</v>
      </c>
      <c r="F326" s="187">
        <v>0</v>
      </c>
    </row>
    <row r="327" spans="1:6" ht="15" customHeight="1" x14ac:dyDescent="0.25">
      <c r="A327" s="105">
        <v>32</v>
      </c>
      <c r="B327" s="104" t="s">
        <v>39</v>
      </c>
      <c r="C327" s="120">
        <v>6636.14</v>
      </c>
      <c r="D327" s="187">
        <v>0</v>
      </c>
      <c r="E327" s="187">
        <v>0</v>
      </c>
      <c r="F327" s="187">
        <v>0</v>
      </c>
    </row>
    <row r="328" spans="1:6" ht="15" customHeight="1" x14ac:dyDescent="0.25">
      <c r="A328" s="93">
        <v>3</v>
      </c>
      <c r="B328" s="54" t="s">
        <v>28</v>
      </c>
      <c r="C328" s="121">
        <f>C329</f>
        <v>1592.68</v>
      </c>
      <c r="D328" s="44">
        <f>D329</f>
        <v>6500</v>
      </c>
      <c r="E328" s="44">
        <f t="shared" si="13"/>
        <v>6825</v>
      </c>
      <c r="F328" s="44">
        <f t="shared" si="14"/>
        <v>7150</v>
      </c>
    </row>
    <row r="329" spans="1:6" ht="15" customHeight="1" x14ac:dyDescent="0.25">
      <c r="A329" s="105">
        <v>3</v>
      </c>
      <c r="B329" s="104" t="s">
        <v>5</v>
      </c>
      <c r="C329" s="95">
        <f>C330</f>
        <v>1592.68</v>
      </c>
      <c r="D329" s="42">
        <f>D330</f>
        <v>6500</v>
      </c>
      <c r="E329" s="42">
        <f t="shared" si="13"/>
        <v>6825</v>
      </c>
      <c r="F329" s="42">
        <f t="shared" si="14"/>
        <v>7150</v>
      </c>
    </row>
    <row r="330" spans="1:6" ht="15" customHeight="1" x14ac:dyDescent="0.25">
      <c r="A330" s="105">
        <v>32</v>
      </c>
      <c r="B330" s="104" t="s">
        <v>39</v>
      </c>
      <c r="C330" s="95">
        <v>1592.68</v>
      </c>
      <c r="D330" s="42">
        <v>6500</v>
      </c>
      <c r="E330" s="42">
        <f t="shared" si="13"/>
        <v>6825</v>
      </c>
      <c r="F330" s="42">
        <f t="shared" si="14"/>
        <v>7150</v>
      </c>
    </row>
    <row r="331" spans="1:6" x14ac:dyDescent="0.25">
      <c r="A331" s="94">
        <v>4</v>
      </c>
      <c r="B331" s="98" t="s">
        <v>27</v>
      </c>
      <c r="C331" s="173">
        <f>C332+C334</f>
        <v>14400.41</v>
      </c>
      <c r="D331" s="44">
        <f>D332+D334</f>
        <v>18950</v>
      </c>
      <c r="E331" s="44">
        <f t="shared" si="13"/>
        <v>19897.5</v>
      </c>
      <c r="F331" s="44">
        <f t="shared" si="14"/>
        <v>20845</v>
      </c>
    </row>
    <row r="332" spans="1:6" x14ac:dyDescent="0.25">
      <c r="A332" s="105">
        <v>3</v>
      </c>
      <c r="B332" s="104" t="s">
        <v>5</v>
      </c>
      <c r="C332" s="95">
        <f>C333</f>
        <v>12409.57</v>
      </c>
      <c r="D332" s="42">
        <f>D333</f>
        <v>15950</v>
      </c>
      <c r="E332" s="42">
        <f t="shared" si="13"/>
        <v>16747.5</v>
      </c>
      <c r="F332" s="42">
        <f t="shared" si="14"/>
        <v>17545</v>
      </c>
    </row>
    <row r="333" spans="1:6" x14ac:dyDescent="0.25">
      <c r="A333" s="105">
        <v>32</v>
      </c>
      <c r="B333" s="104" t="s">
        <v>39</v>
      </c>
      <c r="C333" s="95">
        <v>12409.57</v>
      </c>
      <c r="D333" s="42">
        <v>15950</v>
      </c>
      <c r="E333" s="42">
        <f t="shared" si="13"/>
        <v>16747.5</v>
      </c>
      <c r="F333" s="42">
        <f t="shared" si="14"/>
        <v>17545</v>
      </c>
    </row>
    <row r="334" spans="1:6" x14ac:dyDescent="0.25">
      <c r="A334" s="41">
        <v>4</v>
      </c>
      <c r="B334" s="41" t="s">
        <v>6</v>
      </c>
      <c r="C334" s="120">
        <f>C335</f>
        <v>1990.84</v>
      </c>
      <c r="D334" s="42">
        <f>D335</f>
        <v>3000</v>
      </c>
      <c r="E334" s="42">
        <f t="shared" si="13"/>
        <v>3150</v>
      </c>
      <c r="F334" s="42">
        <f t="shared" si="14"/>
        <v>3300</v>
      </c>
    </row>
    <row r="335" spans="1:6" x14ac:dyDescent="0.25">
      <c r="A335" s="41">
        <v>42</v>
      </c>
      <c r="B335" s="41" t="s">
        <v>176</v>
      </c>
      <c r="C335" s="120">
        <v>1990.84</v>
      </c>
      <c r="D335" s="42">
        <v>3000</v>
      </c>
      <c r="E335" s="42">
        <f t="shared" si="13"/>
        <v>3150</v>
      </c>
      <c r="F335" s="42">
        <f t="shared" si="14"/>
        <v>3300</v>
      </c>
    </row>
    <row r="336" spans="1:6" x14ac:dyDescent="0.25">
      <c r="A336" s="53">
        <v>5</v>
      </c>
      <c r="B336" s="54" t="s">
        <v>40</v>
      </c>
      <c r="C336" s="121">
        <f>C337</f>
        <v>0</v>
      </c>
      <c r="D336" s="44">
        <f>D337</f>
        <v>13400</v>
      </c>
      <c r="E336" s="44">
        <f t="shared" si="13"/>
        <v>14070</v>
      </c>
      <c r="F336" s="44">
        <f t="shared" si="14"/>
        <v>14740</v>
      </c>
    </row>
    <row r="337" spans="1:6" x14ac:dyDescent="0.25">
      <c r="A337" s="105">
        <v>3</v>
      </c>
      <c r="B337" s="104" t="s">
        <v>5</v>
      </c>
      <c r="C337" s="95">
        <f>C338</f>
        <v>0</v>
      </c>
      <c r="D337" s="42">
        <f>D338</f>
        <v>13400</v>
      </c>
      <c r="E337" s="42">
        <f t="shared" si="13"/>
        <v>14070</v>
      </c>
      <c r="F337" s="42">
        <f t="shared" si="14"/>
        <v>14740</v>
      </c>
    </row>
    <row r="338" spans="1:6" x14ac:dyDescent="0.25">
      <c r="A338" s="105">
        <v>32</v>
      </c>
      <c r="B338" s="104" t="s">
        <v>39</v>
      </c>
      <c r="C338" s="95">
        <v>0</v>
      </c>
      <c r="D338" s="42">
        <v>13400</v>
      </c>
      <c r="E338" s="42">
        <f t="shared" si="13"/>
        <v>14070</v>
      </c>
      <c r="F338" s="42">
        <f t="shared" si="14"/>
        <v>14740</v>
      </c>
    </row>
    <row r="339" spans="1:6" x14ac:dyDescent="0.25">
      <c r="A339" s="93">
        <v>6</v>
      </c>
      <c r="B339" s="89" t="s">
        <v>29</v>
      </c>
      <c r="C339" s="99">
        <f>C340</f>
        <v>0</v>
      </c>
      <c r="D339" s="44">
        <f>D340</f>
        <v>500</v>
      </c>
      <c r="E339" s="44">
        <f t="shared" si="13"/>
        <v>525</v>
      </c>
      <c r="F339" s="44">
        <f t="shared" si="14"/>
        <v>550</v>
      </c>
    </row>
    <row r="340" spans="1:6" x14ac:dyDescent="0.25">
      <c r="A340" s="105">
        <v>3</v>
      </c>
      <c r="B340" s="104" t="s">
        <v>5</v>
      </c>
      <c r="C340" s="95">
        <f>C341</f>
        <v>0</v>
      </c>
      <c r="D340" s="42">
        <f>D341</f>
        <v>500</v>
      </c>
      <c r="E340" s="42">
        <f t="shared" si="13"/>
        <v>525</v>
      </c>
      <c r="F340" s="42">
        <f t="shared" si="14"/>
        <v>550</v>
      </c>
    </row>
    <row r="341" spans="1:6" x14ac:dyDescent="0.25">
      <c r="A341" s="105">
        <v>32</v>
      </c>
      <c r="B341" s="104" t="s">
        <v>39</v>
      </c>
      <c r="C341" s="95">
        <v>0</v>
      </c>
      <c r="D341" s="42">
        <v>500</v>
      </c>
      <c r="E341" s="42">
        <f t="shared" si="13"/>
        <v>525</v>
      </c>
      <c r="F341" s="42">
        <f t="shared" si="14"/>
        <v>550</v>
      </c>
    </row>
    <row r="342" spans="1:6" ht="20.100000000000001" customHeight="1" x14ac:dyDescent="0.25">
      <c r="A342" s="221"/>
      <c r="B342" s="222"/>
      <c r="C342" s="222"/>
      <c r="D342" s="222"/>
      <c r="E342" s="222"/>
      <c r="F342" s="223"/>
    </row>
    <row r="343" spans="1:6" ht="36" customHeight="1" x14ac:dyDescent="0.25">
      <c r="A343" s="59" t="s">
        <v>123</v>
      </c>
      <c r="B343" s="60" t="s">
        <v>124</v>
      </c>
      <c r="C343" s="76">
        <f>C345</f>
        <v>16520</v>
      </c>
      <c r="D343" s="76">
        <f>D345</f>
        <v>17000</v>
      </c>
      <c r="E343" s="123">
        <f>(D343*5%)+D343</f>
        <v>17850</v>
      </c>
      <c r="F343" s="123">
        <f t="shared" ref="F343:F348" si="15">(D343*10%)+D343</f>
        <v>18700</v>
      </c>
    </row>
    <row r="344" spans="1:6" x14ac:dyDescent="0.25">
      <c r="A344" s="1"/>
      <c r="B344" s="1"/>
      <c r="C344" s="52"/>
      <c r="D344" s="52"/>
      <c r="E344" s="42"/>
      <c r="F344" s="42"/>
    </row>
    <row r="345" spans="1:6" ht="30" customHeight="1" x14ac:dyDescent="0.25">
      <c r="A345" s="74" t="s">
        <v>125</v>
      </c>
      <c r="B345" s="75" t="s">
        <v>126</v>
      </c>
      <c r="C345" s="45">
        <f>C346+C357</f>
        <v>16520</v>
      </c>
      <c r="D345" s="45">
        <f>D346+D357</f>
        <v>17000</v>
      </c>
      <c r="E345" s="124">
        <f>(D345*5%)+D345</f>
        <v>17850</v>
      </c>
      <c r="F345" s="124">
        <f t="shared" si="15"/>
        <v>18700</v>
      </c>
    </row>
    <row r="346" spans="1:6" ht="30" customHeight="1" x14ac:dyDescent="0.25">
      <c r="A346" s="83" t="s">
        <v>127</v>
      </c>
      <c r="B346" s="24" t="s">
        <v>128</v>
      </c>
      <c r="C346" s="46">
        <f>C347+C351+C354</f>
        <v>11874.7</v>
      </c>
      <c r="D346" s="46">
        <f>D347</f>
        <v>11000</v>
      </c>
      <c r="E346" s="47">
        <f>(D346*5%)+D346</f>
        <v>11550</v>
      </c>
      <c r="F346" s="47">
        <f t="shared" si="15"/>
        <v>12100</v>
      </c>
    </row>
    <row r="347" spans="1:6" x14ac:dyDescent="0.25">
      <c r="A347" s="93">
        <v>1</v>
      </c>
      <c r="B347" s="89" t="s">
        <v>30</v>
      </c>
      <c r="C347" s="99">
        <f>C348</f>
        <v>11740.650000000001</v>
      </c>
      <c r="D347" s="44">
        <f>D348</f>
        <v>11000</v>
      </c>
      <c r="E347" s="44">
        <f>(D347*5%)+D347</f>
        <v>11550</v>
      </c>
      <c r="F347" s="44">
        <f t="shared" si="15"/>
        <v>12100</v>
      </c>
    </row>
    <row r="348" spans="1:6" x14ac:dyDescent="0.25">
      <c r="A348" s="105">
        <v>3</v>
      </c>
      <c r="B348" s="104" t="s">
        <v>5</v>
      </c>
      <c r="C348" s="95">
        <f>C349+C350</f>
        <v>11740.650000000001</v>
      </c>
      <c r="D348" s="42">
        <f>SUM(D349:D350)</f>
        <v>11000</v>
      </c>
      <c r="E348" s="42">
        <f>(D348*5%)+D348</f>
        <v>11550</v>
      </c>
      <c r="F348" s="42">
        <f t="shared" si="15"/>
        <v>12100</v>
      </c>
    </row>
    <row r="349" spans="1:6" x14ac:dyDescent="0.25">
      <c r="A349" s="106">
        <v>32</v>
      </c>
      <c r="B349" s="106" t="s">
        <v>39</v>
      </c>
      <c r="C349" s="174">
        <v>11342.45</v>
      </c>
      <c r="D349" s="42">
        <v>10765</v>
      </c>
      <c r="E349" s="42">
        <f>(D349*5%)+D349</f>
        <v>11303.25</v>
      </c>
      <c r="F349" s="42">
        <f>(D349*10%)+D349</f>
        <v>11841.5</v>
      </c>
    </row>
    <row r="350" spans="1:6" x14ac:dyDescent="0.25">
      <c r="A350" s="106">
        <v>34</v>
      </c>
      <c r="B350" s="106" t="s">
        <v>41</v>
      </c>
      <c r="C350" s="174">
        <v>398.2</v>
      </c>
      <c r="D350" s="42">
        <v>235</v>
      </c>
      <c r="E350" s="42">
        <f t="shared" ref="E350:E366" si="16">(D350*5%)+D350</f>
        <v>246.75</v>
      </c>
      <c r="F350" s="42">
        <f t="shared" ref="F350:F366" si="17">(D350*10%)+D350</f>
        <v>258.5</v>
      </c>
    </row>
    <row r="351" spans="1:6" x14ac:dyDescent="0.25">
      <c r="A351" s="93">
        <v>3</v>
      </c>
      <c r="B351" s="54" t="s">
        <v>28</v>
      </c>
      <c r="C351" s="175">
        <f>C352</f>
        <v>1.05</v>
      </c>
      <c r="D351" s="44">
        <v>0</v>
      </c>
      <c r="E351" s="44">
        <v>0</v>
      </c>
      <c r="F351" s="44">
        <v>0</v>
      </c>
    </row>
    <row r="352" spans="1:6" x14ac:dyDescent="0.25">
      <c r="A352" s="105">
        <v>3</v>
      </c>
      <c r="B352" s="104" t="s">
        <v>5</v>
      </c>
      <c r="C352" s="174">
        <f>C353</f>
        <v>1.05</v>
      </c>
      <c r="D352" s="42">
        <v>0</v>
      </c>
      <c r="E352" s="42">
        <v>0</v>
      </c>
      <c r="F352" s="42">
        <v>0</v>
      </c>
    </row>
    <row r="353" spans="1:6" x14ac:dyDescent="0.25">
      <c r="A353" s="105">
        <v>32</v>
      </c>
      <c r="B353" s="104" t="s">
        <v>39</v>
      </c>
      <c r="C353" s="174">
        <v>1.05</v>
      </c>
      <c r="D353" s="42">
        <v>0</v>
      </c>
      <c r="E353" s="42">
        <v>0</v>
      </c>
      <c r="F353" s="42">
        <v>0</v>
      </c>
    </row>
    <row r="354" spans="1:6" x14ac:dyDescent="0.25">
      <c r="A354" s="93">
        <v>6</v>
      </c>
      <c r="B354" s="89" t="s">
        <v>29</v>
      </c>
      <c r="C354" s="175">
        <f>C355</f>
        <v>133</v>
      </c>
      <c r="D354" s="44">
        <v>0</v>
      </c>
      <c r="E354" s="44">
        <v>0</v>
      </c>
      <c r="F354" s="44">
        <v>0</v>
      </c>
    </row>
    <row r="355" spans="1:6" x14ac:dyDescent="0.25">
      <c r="A355" s="105">
        <v>3</v>
      </c>
      <c r="B355" s="104" t="s">
        <v>5</v>
      </c>
      <c r="C355" s="174">
        <f>C356</f>
        <v>133</v>
      </c>
      <c r="D355" s="42">
        <v>0</v>
      </c>
      <c r="E355" s="42">
        <v>0</v>
      </c>
      <c r="F355" s="42">
        <v>0</v>
      </c>
    </row>
    <row r="356" spans="1:6" x14ac:dyDescent="0.25">
      <c r="A356" s="105">
        <v>32</v>
      </c>
      <c r="B356" s="104" t="s">
        <v>39</v>
      </c>
      <c r="C356" s="174">
        <v>133</v>
      </c>
      <c r="D356" s="42">
        <v>0</v>
      </c>
      <c r="E356" s="42">
        <v>0</v>
      </c>
      <c r="F356" s="42">
        <v>0</v>
      </c>
    </row>
    <row r="357" spans="1:6" ht="30" customHeight="1" x14ac:dyDescent="0.25">
      <c r="A357" s="83" t="s">
        <v>179</v>
      </c>
      <c r="B357" s="92" t="s">
        <v>129</v>
      </c>
      <c r="C357" s="47">
        <f>C358+C361+C364</f>
        <v>4645.3</v>
      </c>
      <c r="D357" s="47">
        <f>D358+D361+D364</f>
        <v>6000</v>
      </c>
      <c r="E357" s="47">
        <f t="shared" si="16"/>
        <v>6300</v>
      </c>
      <c r="F357" s="47">
        <f t="shared" si="17"/>
        <v>6600</v>
      </c>
    </row>
    <row r="358" spans="1:6" x14ac:dyDescent="0.25">
      <c r="A358" s="93">
        <v>1</v>
      </c>
      <c r="B358" s="89" t="s">
        <v>30</v>
      </c>
      <c r="C358" s="99">
        <f>C359</f>
        <v>663.6</v>
      </c>
      <c r="D358" s="44">
        <f>D359</f>
        <v>700</v>
      </c>
      <c r="E358" s="44">
        <f t="shared" si="16"/>
        <v>735</v>
      </c>
      <c r="F358" s="44">
        <f t="shared" si="17"/>
        <v>770</v>
      </c>
    </row>
    <row r="359" spans="1:6" x14ac:dyDescent="0.25">
      <c r="A359" s="41">
        <v>4</v>
      </c>
      <c r="B359" s="41" t="s">
        <v>6</v>
      </c>
      <c r="C359" s="42">
        <f>C360</f>
        <v>663.6</v>
      </c>
      <c r="D359" s="42">
        <f>D360</f>
        <v>700</v>
      </c>
      <c r="E359" s="42">
        <f t="shared" si="16"/>
        <v>735</v>
      </c>
      <c r="F359" s="42">
        <f t="shared" si="17"/>
        <v>770</v>
      </c>
    </row>
    <row r="360" spans="1:6" x14ac:dyDescent="0.25">
      <c r="A360" s="41">
        <v>42</v>
      </c>
      <c r="B360" s="41" t="s">
        <v>176</v>
      </c>
      <c r="C360" s="42">
        <v>663.6</v>
      </c>
      <c r="D360" s="42">
        <v>700</v>
      </c>
      <c r="E360" s="42">
        <f t="shared" si="16"/>
        <v>735</v>
      </c>
      <c r="F360" s="42">
        <f t="shared" si="17"/>
        <v>770</v>
      </c>
    </row>
    <row r="361" spans="1:6" x14ac:dyDescent="0.25">
      <c r="A361" s="53">
        <v>5</v>
      </c>
      <c r="B361" s="54" t="s">
        <v>40</v>
      </c>
      <c r="C361" s="121">
        <f>C362</f>
        <v>3981.7</v>
      </c>
      <c r="D361" s="44">
        <f>D362</f>
        <v>5200</v>
      </c>
      <c r="E361" s="44">
        <f t="shared" si="16"/>
        <v>5460</v>
      </c>
      <c r="F361" s="44">
        <f t="shared" si="17"/>
        <v>5720</v>
      </c>
    </row>
    <row r="362" spans="1:6" x14ac:dyDescent="0.25">
      <c r="A362" s="41">
        <v>4</v>
      </c>
      <c r="B362" s="41" t="s">
        <v>6</v>
      </c>
      <c r="C362" s="42">
        <f>C363</f>
        <v>3981.7</v>
      </c>
      <c r="D362" s="42">
        <f>D363</f>
        <v>5200</v>
      </c>
      <c r="E362" s="42">
        <f t="shared" si="16"/>
        <v>5460</v>
      </c>
      <c r="F362" s="42">
        <f t="shared" si="17"/>
        <v>5720</v>
      </c>
    </row>
    <row r="363" spans="1:6" x14ac:dyDescent="0.25">
      <c r="A363" s="41">
        <v>42</v>
      </c>
      <c r="B363" s="41" t="s">
        <v>176</v>
      </c>
      <c r="C363" s="42">
        <v>3981.7</v>
      </c>
      <c r="D363" s="42">
        <v>5200</v>
      </c>
      <c r="E363" s="42">
        <f t="shared" si="16"/>
        <v>5460</v>
      </c>
      <c r="F363" s="42">
        <f t="shared" si="17"/>
        <v>5720</v>
      </c>
    </row>
    <row r="364" spans="1:6" x14ac:dyDescent="0.25">
      <c r="A364" s="53">
        <v>6</v>
      </c>
      <c r="B364" s="54" t="s">
        <v>173</v>
      </c>
      <c r="C364" s="121">
        <f>C365</f>
        <v>0</v>
      </c>
      <c r="D364" s="44">
        <f>D365</f>
        <v>100</v>
      </c>
      <c r="E364" s="44">
        <f t="shared" si="16"/>
        <v>105</v>
      </c>
      <c r="F364" s="44">
        <f t="shared" si="17"/>
        <v>110</v>
      </c>
    </row>
    <row r="365" spans="1:6" x14ac:dyDescent="0.25">
      <c r="A365" s="105">
        <v>3</v>
      </c>
      <c r="B365" s="104" t="s">
        <v>5</v>
      </c>
      <c r="C365" s="95">
        <f>C366</f>
        <v>0</v>
      </c>
      <c r="D365" s="42">
        <f>D366</f>
        <v>100</v>
      </c>
      <c r="E365" s="42">
        <f t="shared" si="16"/>
        <v>105</v>
      </c>
      <c r="F365" s="42">
        <f t="shared" si="17"/>
        <v>110</v>
      </c>
    </row>
    <row r="366" spans="1:6" x14ac:dyDescent="0.25">
      <c r="A366" s="106">
        <v>32</v>
      </c>
      <c r="B366" s="106" t="s">
        <v>39</v>
      </c>
      <c r="C366" s="174">
        <v>0</v>
      </c>
      <c r="D366" s="42">
        <v>100</v>
      </c>
      <c r="E366" s="42">
        <f t="shared" si="16"/>
        <v>105</v>
      </c>
      <c r="F366" s="42">
        <f t="shared" si="17"/>
        <v>110</v>
      </c>
    </row>
    <row r="368" spans="1:6" x14ac:dyDescent="0.25">
      <c r="A368" t="s">
        <v>233</v>
      </c>
    </row>
    <row r="370" spans="1:6" x14ac:dyDescent="0.25">
      <c r="A370" s="219" t="s">
        <v>206</v>
      </c>
      <c r="B370" s="219"/>
      <c r="C370" s="219"/>
      <c r="D370" s="219"/>
      <c r="E370" s="219"/>
      <c r="F370" s="219"/>
    </row>
    <row r="371" spans="1:6" ht="30" customHeight="1" x14ac:dyDescent="0.25">
      <c r="A371" s="134" t="s">
        <v>22</v>
      </c>
      <c r="B371" s="134" t="s">
        <v>23</v>
      </c>
      <c r="C371" s="133" t="s">
        <v>207</v>
      </c>
      <c r="D371" s="132" t="s">
        <v>208</v>
      </c>
      <c r="E371" s="132" t="s">
        <v>234</v>
      </c>
      <c r="F371" s="201"/>
    </row>
    <row r="372" spans="1:6" x14ac:dyDescent="0.25">
      <c r="A372" s="3">
        <v>1</v>
      </c>
      <c r="B372" s="2" t="s">
        <v>197</v>
      </c>
      <c r="C372" s="22">
        <v>1002130</v>
      </c>
      <c r="D372" s="42">
        <v>1002130</v>
      </c>
      <c r="E372" s="42">
        <f t="shared" ref="E372:E378" si="18">C372-D372</f>
        <v>0</v>
      </c>
      <c r="F372" s="48"/>
    </row>
    <row r="373" spans="1:6" x14ac:dyDescent="0.25">
      <c r="A373" s="3">
        <v>3</v>
      </c>
      <c r="B373" s="2" t="s">
        <v>28</v>
      </c>
      <c r="C373" s="22">
        <v>138118</v>
      </c>
      <c r="D373" s="42">
        <v>138118</v>
      </c>
      <c r="E373" s="42">
        <f t="shared" si="18"/>
        <v>0</v>
      </c>
      <c r="F373" s="48"/>
    </row>
    <row r="374" spans="1:6" x14ac:dyDescent="0.25">
      <c r="A374" s="3">
        <v>4</v>
      </c>
      <c r="B374" s="2" t="s">
        <v>27</v>
      </c>
      <c r="C374" s="22">
        <v>581750</v>
      </c>
      <c r="D374" s="42">
        <v>600712</v>
      </c>
      <c r="E374" s="42">
        <f t="shared" si="18"/>
        <v>-18962</v>
      </c>
      <c r="F374" s="48"/>
    </row>
    <row r="375" spans="1:6" x14ac:dyDescent="0.25">
      <c r="A375" s="3">
        <v>5</v>
      </c>
      <c r="B375" s="2" t="s">
        <v>40</v>
      </c>
      <c r="C375" s="22">
        <v>201030</v>
      </c>
      <c r="D375" s="42">
        <v>201030</v>
      </c>
      <c r="E375" s="42">
        <f t="shared" si="18"/>
        <v>0</v>
      </c>
      <c r="F375" s="48"/>
    </row>
    <row r="376" spans="1:6" x14ac:dyDescent="0.25">
      <c r="A376" s="3">
        <v>6</v>
      </c>
      <c r="B376" s="2" t="s">
        <v>173</v>
      </c>
      <c r="C376" s="22">
        <v>600</v>
      </c>
      <c r="D376" s="42">
        <v>600</v>
      </c>
      <c r="E376" s="42">
        <f t="shared" si="18"/>
        <v>0</v>
      </c>
      <c r="F376" s="48"/>
    </row>
    <row r="377" spans="1:6" x14ac:dyDescent="0.25">
      <c r="A377" s="3">
        <v>7</v>
      </c>
      <c r="B377" s="2" t="s">
        <v>44</v>
      </c>
      <c r="C377" s="22">
        <v>25660</v>
      </c>
      <c r="D377" s="42">
        <v>25660</v>
      </c>
      <c r="E377" s="42">
        <f t="shared" si="18"/>
        <v>0</v>
      </c>
      <c r="F377" s="48"/>
    </row>
    <row r="378" spans="1:6" x14ac:dyDescent="0.25">
      <c r="A378" s="12">
        <v>9</v>
      </c>
      <c r="B378" s="11" t="s">
        <v>203</v>
      </c>
      <c r="C378" s="23">
        <v>18962</v>
      </c>
      <c r="D378" s="42">
        <v>0</v>
      </c>
      <c r="E378" s="42">
        <f t="shared" si="18"/>
        <v>18962</v>
      </c>
      <c r="F378" s="48"/>
    </row>
    <row r="379" spans="1:6" x14ac:dyDescent="0.25">
      <c r="A379" s="1"/>
      <c r="B379" s="130" t="s">
        <v>209</v>
      </c>
      <c r="C379" s="21">
        <f>SUM(C372:C378)</f>
        <v>1968250</v>
      </c>
      <c r="D379" s="140">
        <f>SUM(D372:D377)</f>
        <v>1968250</v>
      </c>
      <c r="E379" s="140">
        <f>SUM(E372:E378)</f>
        <v>0</v>
      </c>
      <c r="F379" s="202"/>
    </row>
    <row r="380" spans="1:6" x14ac:dyDescent="0.25">
      <c r="A380" s="1"/>
      <c r="B380" s="1"/>
      <c r="C380" s="1"/>
      <c r="D380" s="1"/>
      <c r="E380" s="55"/>
    </row>
    <row r="382" spans="1:6" ht="15.75" x14ac:dyDescent="0.25">
      <c r="D382" s="29" t="s">
        <v>181</v>
      </c>
    </row>
    <row r="384" spans="1:6" ht="15.75" x14ac:dyDescent="0.25">
      <c r="A384" s="118" t="s">
        <v>241</v>
      </c>
      <c r="B384" s="118"/>
      <c r="C384" s="118"/>
      <c r="D384" s="118"/>
      <c r="E384" s="119"/>
      <c r="F384" s="118"/>
    </row>
    <row r="385" spans="1:6" ht="15.75" x14ac:dyDescent="0.25">
      <c r="A385" s="118" t="s">
        <v>240</v>
      </c>
      <c r="B385" s="118"/>
      <c r="C385" s="118"/>
      <c r="D385" s="118"/>
      <c r="E385" s="119"/>
      <c r="F385" s="118"/>
    </row>
    <row r="388" spans="1:6" x14ac:dyDescent="0.25">
      <c r="D388" s="28"/>
    </row>
    <row r="389" spans="1:6" ht="15.75" x14ac:dyDescent="0.25">
      <c r="A389" s="118" t="s">
        <v>236</v>
      </c>
      <c r="B389" s="118"/>
      <c r="C389" s="118"/>
      <c r="D389" s="119"/>
      <c r="E389" s="119"/>
    </row>
    <row r="390" spans="1:6" ht="15.75" x14ac:dyDescent="0.25">
      <c r="A390" s="118" t="s">
        <v>237</v>
      </c>
      <c r="B390" s="118"/>
      <c r="C390" s="118"/>
      <c r="D390" s="118"/>
      <c r="E390" s="119"/>
    </row>
    <row r="391" spans="1:6" ht="15.75" x14ac:dyDescent="0.25">
      <c r="A391" s="118"/>
      <c r="B391" s="118"/>
      <c r="C391" s="118"/>
      <c r="D391" s="118"/>
      <c r="E391" s="119"/>
    </row>
    <row r="392" spans="1:6" ht="15.75" x14ac:dyDescent="0.25">
      <c r="A392" s="118"/>
      <c r="B392" s="118"/>
      <c r="C392" s="118"/>
      <c r="D392" s="118"/>
      <c r="E392" s="119"/>
    </row>
    <row r="393" spans="1:6" ht="15.75" x14ac:dyDescent="0.25">
      <c r="A393" s="118" t="s">
        <v>182</v>
      </c>
      <c r="B393" s="118"/>
      <c r="C393" s="118"/>
      <c r="D393" s="118"/>
      <c r="E393" s="119"/>
    </row>
    <row r="394" spans="1:6" ht="15.75" x14ac:dyDescent="0.25">
      <c r="A394" s="118" t="s">
        <v>183</v>
      </c>
      <c r="B394" s="118"/>
      <c r="C394" s="118"/>
      <c r="D394" s="118"/>
      <c r="E394" s="119"/>
    </row>
  </sheetData>
  <mergeCells count="11">
    <mergeCell ref="A370:F370"/>
    <mergeCell ref="A5:F5"/>
    <mergeCell ref="A15:F15"/>
    <mergeCell ref="A294:F294"/>
    <mergeCell ref="A342:F342"/>
    <mergeCell ref="E23:E24"/>
    <mergeCell ref="F23:F24"/>
    <mergeCell ref="A23:A24"/>
    <mergeCell ref="B23:B24"/>
    <mergeCell ref="D23:D24"/>
    <mergeCell ref="C23:C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</dc:creator>
  <cp:lastModifiedBy>Opcina Postira</cp:lastModifiedBy>
  <cp:lastPrinted>2023-11-09T10:25:00Z</cp:lastPrinted>
  <dcterms:created xsi:type="dcterms:W3CDTF">2022-09-27T08:32:38Z</dcterms:created>
  <dcterms:modified xsi:type="dcterms:W3CDTF">2023-11-24T09:37:22Z</dcterms:modified>
</cp:coreProperties>
</file>