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8_{00CE0353-2792-443B-8768-A8B5C0F06F5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E23" i="1"/>
  <c r="D23" i="1"/>
  <c r="E20" i="1"/>
  <c r="D20" i="1"/>
  <c r="I64" i="2"/>
  <c r="I60" i="2" s="1"/>
  <c r="I105" i="2" s="1"/>
  <c r="F53" i="3"/>
  <c r="F54" i="3"/>
  <c r="I120" i="2"/>
  <c r="H118" i="2"/>
  <c r="H116" i="2"/>
  <c r="H115" i="2"/>
  <c r="H114" i="2"/>
  <c r="H112" i="2"/>
  <c r="H111" i="2"/>
  <c r="H110" i="2"/>
  <c r="H102" i="2"/>
  <c r="H89" i="2"/>
  <c r="H88" i="2" s="1"/>
  <c r="H91" i="2"/>
  <c r="H83" i="2"/>
  <c r="H77" i="2"/>
  <c r="H80" i="2"/>
  <c r="H75" i="2"/>
  <c r="H71" i="2"/>
  <c r="H61" i="2"/>
  <c r="H64" i="2"/>
  <c r="I37" i="2"/>
  <c r="I36" i="2" s="1"/>
  <c r="I39" i="2" s="1"/>
  <c r="H37" i="2"/>
  <c r="H36" i="2" s="1"/>
  <c r="H39" i="2" s="1"/>
  <c r="I44" i="2"/>
  <c r="I54" i="2" s="1"/>
  <c r="I16" i="2"/>
  <c r="H53" i="2"/>
  <c r="H52" i="2"/>
  <c r="H51" i="2"/>
  <c r="H50" i="2"/>
  <c r="H49" i="2"/>
  <c r="H48" i="2"/>
  <c r="H47" i="2"/>
  <c r="H46" i="2"/>
  <c r="H45" i="2"/>
  <c r="H44" i="2"/>
  <c r="H54" i="2" s="1"/>
  <c r="I156" i="2"/>
  <c r="H147" i="2"/>
  <c r="I147" i="2"/>
  <c r="H142" i="2"/>
  <c r="I139" i="2"/>
  <c r="I134" i="2"/>
  <c r="I132" i="2"/>
  <c r="H129" i="2"/>
  <c r="I129" i="2"/>
  <c r="F52" i="3"/>
  <c r="F40" i="3"/>
  <c r="F35" i="3"/>
  <c r="I30" i="2"/>
  <c r="I28" i="2"/>
  <c r="I25" i="2" s="1"/>
  <c r="I26" i="2"/>
  <c r="I23" i="2"/>
  <c r="I21" i="2"/>
  <c r="I14" i="2"/>
  <c r="I10" i="2"/>
  <c r="I8" i="2"/>
  <c r="I7" i="2" s="1"/>
  <c r="I32" i="2" s="1"/>
  <c r="H30" i="2"/>
  <c r="F348" i="3"/>
  <c r="F343" i="3"/>
  <c r="F320" i="3"/>
  <c r="F296" i="3"/>
  <c r="F289" i="3"/>
  <c r="F282" i="3"/>
  <c r="F278" i="3"/>
  <c r="F274" i="3"/>
  <c r="F269" i="3"/>
  <c r="F258" i="3"/>
  <c r="F242" i="3"/>
  <c r="F201" i="3"/>
  <c r="F193" i="3"/>
  <c r="F189" i="3"/>
  <c r="F182" i="3"/>
  <c r="F115" i="3"/>
  <c r="F94" i="3"/>
  <c r="F81" i="3"/>
  <c r="F57" i="3"/>
  <c r="E28" i="3"/>
  <c r="F28" i="3"/>
  <c r="E25" i="3"/>
  <c r="E136" i="3"/>
  <c r="E86" i="3"/>
  <c r="E85" i="3" s="1"/>
  <c r="H28" i="2"/>
  <c r="H26" i="2"/>
  <c r="H25" i="2" s="1"/>
  <c r="H23" i="2"/>
  <c r="H21" i="2"/>
  <c r="H16" i="2"/>
  <c r="H14" i="2"/>
  <c r="H10" i="2"/>
  <c r="H8" i="2"/>
  <c r="E308" i="3"/>
  <c r="E311" i="3"/>
  <c r="F311" i="3" s="1"/>
  <c r="E314" i="3"/>
  <c r="E315" i="3"/>
  <c r="E318" i="3"/>
  <c r="E319" i="3"/>
  <c r="F319" i="3" s="1"/>
  <c r="E307" i="3"/>
  <c r="E230" i="3"/>
  <c r="E163" i="3"/>
  <c r="F159" i="3"/>
  <c r="E147" i="3"/>
  <c r="E150" i="3"/>
  <c r="E158" i="3"/>
  <c r="E38" i="3"/>
  <c r="E42" i="3"/>
  <c r="E44" i="3"/>
  <c r="E46" i="3"/>
  <c r="E45" i="3" s="1"/>
  <c r="E47" i="3"/>
  <c r="E49" i="3"/>
  <c r="E52" i="3"/>
  <c r="E26" i="3"/>
  <c r="F26" i="3"/>
  <c r="F25" i="3" s="1"/>
  <c r="E247" i="3"/>
  <c r="E248" i="3"/>
  <c r="E238" i="3"/>
  <c r="I136" i="2"/>
  <c r="I142" i="2"/>
  <c r="I149" i="2"/>
  <c r="I153" i="2"/>
  <c r="H133" i="2"/>
  <c r="H132" i="2" s="1"/>
  <c r="H135" i="2"/>
  <c r="H134" i="2" s="1"/>
  <c r="H137" i="2"/>
  <c r="H136" i="2" s="1"/>
  <c r="H140" i="2"/>
  <c r="H139" i="2" s="1"/>
  <c r="H141" i="2"/>
  <c r="H148" i="2"/>
  <c r="H150" i="2"/>
  <c r="H149" i="2" s="1"/>
  <c r="H152" i="2"/>
  <c r="H155" i="2"/>
  <c r="H153" i="2" s="1"/>
  <c r="H157" i="2"/>
  <c r="H156" i="2" s="1"/>
  <c r="H158" i="2"/>
  <c r="G30" i="2"/>
  <c r="E369" i="3"/>
  <c r="E370" i="3"/>
  <c r="E368" i="3"/>
  <c r="C371" i="3"/>
  <c r="D215" i="3"/>
  <c r="D214" i="3" s="1"/>
  <c r="D104" i="3"/>
  <c r="C26" i="1"/>
  <c r="C42" i="1" s="1"/>
  <c r="C23" i="1"/>
  <c r="C20" i="1"/>
  <c r="B23" i="1"/>
  <c r="B20" i="1"/>
  <c r="I23" i="1"/>
  <c r="I20" i="1"/>
  <c r="F118" i="2"/>
  <c r="F115" i="2"/>
  <c r="F114" i="2"/>
  <c r="F112" i="2"/>
  <c r="F111" i="2"/>
  <c r="F110" i="2"/>
  <c r="G118" i="2"/>
  <c r="G116" i="2"/>
  <c r="G115" i="2"/>
  <c r="G114" i="2"/>
  <c r="G112" i="2"/>
  <c r="G102" i="2"/>
  <c r="D247" i="3"/>
  <c r="D246" i="3" s="1"/>
  <c r="E246" i="3" s="1"/>
  <c r="D229" i="3"/>
  <c r="D228" i="3" s="1"/>
  <c r="E228" i="3" s="1"/>
  <c r="D226" i="3"/>
  <c r="D225" i="3" s="1"/>
  <c r="D154" i="3"/>
  <c r="D153" i="3" s="1"/>
  <c r="D65" i="3"/>
  <c r="D64" i="3" s="1"/>
  <c r="G110" i="2"/>
  <c r="G91" i="2"/>
  <c r="G50" i="2"/>
  <c r="G49" i="2"/>
  <c r="G47" i="2"/>
  <c r="G48" i="2"/>
  <c r="G46" i="2"/>
  <c r="G16" i="2"/>
  <c r="G10" i="2"/>
  <c r="D48" i="3"/>
  <c r="E48" i="3" s="1"/>
  <c r="D46" i="3"/>
  <c r="D237" i="3"/>
  <c r="D236" i="3" s="1"/>
  <c r="E236" i="3" s="1"/>
  <c r="E351" i="3"/>
  <c r="E354" i="3"/>
  <c r="E346" i="3"/>
  <c r="E345" i="3" s="1"/>
  <c r="E344" i="3" s="1"/>
  <c r="E343" i="3" s="1"/>
  <c r="E331" i="3"/>
  <c r="F331" i="3" s="1"/>
  <c r="F330" i="3" s="1"/>
  <c r="E333" i="3"/>
  <c r="F333" i="3" s="1"/>
  <c r="E336" i="3"/>
  <c r="E338" i="3"/>
  <c r="E332" i="3"/>
  <c r="F332" i="3" s="1"/>
  <c r="E323" i="3"/>
  <c r="E326" i="3"/>
  <c r="E329" i="3"/>
  <c r="E295" i="3"/>
  <c r="E277" i="3"/>
  <c r="E272" i="3"/>
  <c r="E265" i="3"/>
  <c r="E268" i="3"/>
  <c r="F268" i="3" s="1"/>
  <c r="E251" i="3"/>
  <c r="E255" i="3"/>
  <c r="E257" i="3"/>
  <c r="E235" i="3"/>
  <c r="E241" i="3"/>
  <c r="F241" i="3" s="1"/>
  <c r="E219" i="3"/>
  <c r="F219" i="3" s="1"/>
  <c r="E222" i="3"/>
  <c r="E224" i="3"/>
  <c r="E209" i="3"/>
  <c r="E212" i="3"/>
  <c r="F212" i="3" s="1"/>
  <c r="E188" i="3"/>
  <c r="F188" i="3" s="1"/>
  <c r="E172" i="3"/>
  <c r="F172" i="3" s="1"/>
  <c r="E180" i="3"/>
  <c r="F180" i="3" s="1"/>
  <c r="F165" i="3"/>
  <c r="E140" i="3"/>
  <c r="E143" i="3"/>
  <c r="F143" i="3" s="1"/>
  <c r="E134" i="3"/>
  <c r="F134" i="3" s="1"/>
  <c r="E118" i="3"/>
  <c r="E124" i="3"/>
  <c r="E97" i="3"/>
  <c r="E99" i="3"/>
  <c r="F99" i="3" s="1"/>
  <c r="E102" i="3"/>
  <c r="E113" i="3"/>
  <c r="F113" i="3" s="1"/>
  <c r="E84" i="3"/>
  <c r="E90" i="3"/>
  <c r="E93" i="3"/>
  <c r="F93" i="3" s="1"/>
  <c r="E60" i="3"/>
  <c r="E69" i="3"/>
  <c r="E71" i="3"/>
  <c r="F71" i="3" s="1"/>
  <c r="E72" i="3"/>
  <c r="F72" i="3" s="1"/>
  <c r="E75" i="3"/>
  <c r="F75" i="3" s="1"/>
  <c r="E80" i="3"/>
  <c r="E33" i="3"/>
  <c r="F33" i="3" s="1"/>
  <c r="D59" i="3"/>
  <c r="D58" i="3" s="1"/>
  <c r="C35" i="3"/>
  <c r="D43" i="3"/>
  <c r="E43" i="3" s="1"/>
  <c r="D101" i="3"/>
  <c r="D100" i="3" s="1"/>
  <c r="E100" i="3" s="1"/>
  <c r="G129" i="2"/>
  <c r="G132" i="2"/>
  <c r="G134" i="2"/>
  <c r="G136" i="2"/>
  <c r="G139" i="2"/>
  <c r="G142" i="2"/>
  <c r="G147" i="2"/>
  <c r="G149" i="2"/>
  <c r="G153" i="2"/>
  <c r="G156" i="2"/>
  <c r="E366" i="3"/>
  <c r="P336" i="3"/>
  <c r="L326" i="3"/>
  <c r="Y314" i="3"/>
  <c r="D139" i="3"/>
  <c r="E139" i="3" s="1"/>
  <c r="D137" i="3"/>
  <c r="C137" i="3"/>
  <c r="G28" i="2"/>
  <c r="G111" i="2"/>
  <c r="G80" i="2"/>
  <c r="G83" i="2"/>
  <c r="G89" i="2"/>
  <c r="G77" i="2"/>
  <c r="G75" i="2"/>
  <c r="G71" i="2"/>
  <c r="G64" i="2"/>
  <c r="G61" i="2"/>
  <c r="D164" i="3"/>
  <c r="D163" i="3" s="1"/>
  <c r="D345" i="3"/>
  <c r="D310" i="3"/>
  <c r="D309" i="3" s="1"/>
  <c r="E309" i="3" s="1"/>
  <c r="F309" i="3" s="1"/>
  <c r="F304" i="3" s="1"/>
  <c r="D322" i="3"/>
  <c r="E322" i="3" s="1"/>
  <c r="D306" i="3"/>
  <c r="D305" i="3" s="1"/>
  <c r="C8" i="3"/>
  <c r="D240" i="3"/>
  <c r="E240" i="3" s="1"/>
  <c r="F240" i="3" s="1"/>
  <c r="C187" i="3"/>
  <c r="C186" i="3" s="1"/>
  <c r="D173" i="3"/>
  <c r="C173" i="3"/>
  <c r="D179" i="3"/>
  <c r="D178" i="3" s="1"/>
  <c r="E178" i="3" s="1"/>
  <c r="F178" i="3" s="1"/>
  <c r="F169" i="3" s="1"/>
  <c r="C151" i="3"/>
  <c r="D79" i="3"/>
  <c r="E79" i="3" s="1"/>
  <c r="C79" i="3"/>
  <c r="D32" i="3"/>
  <c r="D31" i="3" s="1"/>
  <c r="C32" i="3"/>
  <c r="C31" i="3" s="1"/>
  <c r="I26" i="1" l="1"/>
  <c r="H7" i="2"/>
  <c r="H32" i="2" s="1"/>
  <c r="H60" i="2"/>
  <c r="H105" i="2" s="1"/>
  <c r="G60" i="2"/>
  <c r="B26" i="1"/>
  <c r="B42" i="1" s="1"/>
  <c r="E306" i="3"/>
  <c r="E305" i="3" s="1"/>
  <c r="H120" i="2"/>
  <c r="H128" i="2"/>
  <c r="I128" i="2"/>
  <c r="F342" i="3"/>
  <c r="F340" i="3" s="1"/>
  <c r="F303" i="3"/>
  <c r="F301" i="3" s="1"/>
  <c r="F181" i="3"/>
  <c r="E310" i="3"/>
  <c r="F310" i="3" s="1"/>
  <c r="E237" i="3"/>
  <c r="E229" i="3"/>
  <c r="G88" i="2"/>
  <c r="D45" i="3"/>
  <c r="E59" i="3"/>
  <c r="D239" i="3"/>
  <c r="E239" i="3" s="1"/>
  <c r="F239" i="3" s="1"/>
  <c r="F231" i="3" s="1"/>
  <c r="D136" i="3"/>
  <c r="F164" i="3"/>
  <c r="F163" i="3" s="1"/>
  <c r="F144" i="3" s="1"/>
  <c r="D321" i="3"/>
  <c r="E321" i="3" s="1"/>
  <c r="E101" i="3"/>
  <c r="E179" i="3"/>
  <c r="F179" i="3" s="1"/>
  <c r="E58" i="3"/>
  <c r="E32" i="3"/>
  <c r="G128" i="2"/>
  <c r="G120" i="2"/>
  <c r="C353" i="3"/>
  <c r="C352" i="3" s="1"/>
  <c r="C350" i="3"/>
  <c r="C349" i="3" s="1"/>
  <c r="C345" i="3"/>
  <c r="C344" i="3" s="1"/>
  <c r="C343" i="3" s="1"/>
  <c r="C337" i="3"/>
  <c r="C335" i="3"/>
  <c r="C332" i="3"/>
  <c r="C331" i="3" s="1"/>
  <c r="C328" i="3"/>
  <c r="C327" i="3" s="1"/>
  <c r="C325" i="3"/>
  <c r="C324" i="3" s="1"/>
  <c r="C322" i="3"/>
  <c r="C321" i="3" s="1"/>
  <c r="C317" i="3"/>
  <c r="C316" i="3" s="1"/>
  <c r="C313" i="3"/>
  <c r="C312" i="3" s="1"/>
  <c r="C310" i="3"/>
  <c r="C309" i="3" s="1"/>
  <c r="C306" i="3"/>
  <c r="C305" i="3" s="1"/>
  <c r="C298" i="3"/>
  <c r="C297" i="3" s="1"/>
  <c r="C296" i="3" s="1"/>
  <c r="C294" i="3"/>
  <c r="C293" i="3" s="1"/>
  <c r="C291" i="3"/>
  <c r="C290" i="3" s="1"/>
  <c r="C287" i="3"/>
  <c r="C286" i="3" s="1"/>
  <c r="C284" i="3"/>
  <c r="C283" i="3" s="1"/>
  <c r="C280" i="3"/>
  <c r="C279" i="3" s="1"/>
  <c r="C278" i="3" s="1"/>
  <c r="C276" i="3"/>
  <c r="C275" i="3" s="1"/>
  <c r="C274" i="3" s="1"/>
  <c r="C271" i="3"/>
  <c r="C270" i="3" s="1"/>
  <c r="C269" i="3" s="1"/>
  <c r="C267" i="3"/>
  <c r="C266" i="3" s="1"/>
  <c r="C264" i="3"/>
  <c r="C263" i="3" s="1"/>
  <c r="C260" i="3"/>
  <c r="C259" i="3" s="1"/>
  <c r="C258" i="3" s="1"/>
  <c r="C256" i="3"/>
  <c r="C254" i="3"/>
  <c r="C250" i="3"/>
  <c r="C249" i="3" s="1"/>
  <c r="C244" i="3"/>
  <c r="C243" i="3" s="1"/>
  <c r="C240" i="3"/>
  <c r="C239" i="3" s="1"/>
  <c r="C233" i="3"/>
  <c r="C232" i="3" s="1"/>
  <c r="C223" i="3"/>
  <c r="C221" i="3"/>
  <c r="C218" i="3"/>
  <c r="C217" i="3" s="1"/>
  <c r="C215" i="3"/>
  <c r="C214" i="3" s="1"/>
  <c r="C211" i="3"/>
  <c r="C210" i="3" s="1"/>
  <c r="C207" i="3"/>
  <c r="C206" i="3" s="1"/>
  <c r="C203" i="3"/>
  <c r="C202" i="3" s="1"/>
  <c r="C201" i="3" s="1"/>
  <c r="C198" i="3"/>
  <c r="C197" i="3" s="1"/>
  <c r="C195" i="3"/>
  <c r="C194" i="3" s="1"/>
  <c r="C191" i="3"/>
  <c r="C190" i="3" s="1"/>
  <c r="C189" i="3" s="1"/>
  <c r="C184" i="3"/>
  <c r="C183" i="3" s="1"/>
  <c r="C182" i="3" s="1"/>
  <c r="C179" i="3"/>
  <c r="C178" i="3" s="1"/>
  <c r="C176" i="3"/>
  <c r="C175" i="3" s="1"/>
  <c r="C171" i="3"/>
  <c r="C167" i="3"/>
  <c r="C166" i="3" s="1"/>
  <c r="C159" i="3"/>
  <c r="C157" i="3"/>
  <c r="C149" i="3"/>
  <c r="C148" i="3" s="1"/>
  <c r="C146" i="3"/>
  <c r="C145" i="3" s="1"/>
  <c r="C142" i="3"/>
  <c r="C141" i="3" s="1"/>
  <c r="C136" i="3"/>
  <c r="C133" i="3"/>
  <c r="C132" i="3" s="1"/>
  <c r="C130" i="3"/>
  <c r="C129" i="3" s="1"/>
  <c r="C127" i="3"/>
  <c r="C126" i="3" s="1"/>
  <c r="C123" i="3"/>
  <c r="C122" i="3" s="1"/>
  <c r="C120" i="3"/>
  <c r="C119" i="3" s="1"/>
  <c r="C117" i="3"/>
  <c r="C116" i="3" s="1"/>
  <c r="C111" i="3"/>
  <c r="C110" i="3" s="1"/>
  <c r="C108" i="3"/>
  <c r="C107" i="3" s="1"/>
  <c r="C104" i="3"/>
  <c r="C103" i="3" s="1"/>
  <c r="C98" i="3"/>
  <c r="C96" i="3"/>
  <c r="C92" i="3"/>
  <c r="C89" i="3"/>
  <c r="C83" i="3"/>
  <c r="C82" i="3" s="1"/>
  <c r="C78" i="3"/>
  <c r="C76" i="3"/>
  <c r="C74" i="3"/>
  <c r="C70" i="3"/>
  <c r="C68" i="3"/>
  <c r="C62" i="3"/>
  <c r="C61" i="3" s="1"/>
  <c r="F32" i="3" l="1"/>
  <c r="F31" i="3" s="1"/>
  <c r="F23" i="3" s="1"/>
  <c r="E31" i="3"/>
  <c r="E23" i="3" s="1"/>
  <c r="C348" i="3"/>
  <c r="C342" i="3" s="1"/>
  <c r="C340" i="3" s="1"/>
  <c r="G105" i="2"/>
  <c r="C135" i="3"/>
  <c r="C125" i="3"/>
  <c r="C115" i="3"/>
  <c r="C156" i="3"/>
  <c r="C144" i="3" s="1"/>
  <c r="C253" i="3"/>
  <c r="C242" i="3" s="1"/>
  <c r="C231" i="3"/>
  <c r="C304" i="3"/>
  <c r="C170" i="3"/>
  <c r="C169" i="3" s="1"/>
  <c r="C262" i="3"/>
  <c r="C334" i="3"/>
  <c r="C330" i="3" s="1"/>
  <c r="C320" i="3"/>
  <c r="C67" i="3"/>
  <c r="C88" i="3"/>
  <c r="C81" i="3" s="1"/>
  <c r="C193" i="3"/>
  <c r="C73" i="3"/>
  <c r="C289" i="3"/>
  <c r="C95" i="3"/>
  <c r="C94" i="3" s="1"/>
  <c r="C220" i="3"/>
  <c r="C213" i="3" s="1"/>
  <c r="C205" i="3"/>
  <c r="C282" i="3"/>
  <c r="C200" i="3" l="1"/>
  <c r="C57" i="3"/>
  <c r="C56" i="3" s="1"/>
  <c r="C181" i="3"/>
  <c r="C303" i="3"/>
  <c r="C301" i="3" s="1"/>
  <c r="C41" i="3" l="1"/>
  <c r="C36" i="3"/>
  <c r="C29" i="3"/>
  <c r="C28" i="3" s="1"/>
  <c r="C26" i="3"/>
  <c r="C25" i="3" s="1"/>
  <c r="D353" i="3"/>
  <c r="D328" i="3"/>
  <c r="D317" i="3"/>
  <c r="E317" i="3" s="1"/>
  <c r="D294" i="3"/>
  <c r="D254" i="3"/>
  <c r="E254" i="3" s="1"/>
  <c r="D256" i="3"/>
  <c r="E256" i="3" s="1"/>
  <c r="D221" i="3"/>
  <c r="E221" i="3" s="1"/>
  <c r="D223" i="3"/>
  <c r="E223" i="3" s="1"/>
  <c r="D211" i="3"/>
  <c r="D142" i="3"/>
  <c r="D133" i="3"/>
  <c r="D108" i="3"/>
  <c r="D74" i="3"/>
  <c r="E74" i="3" s="1"/>
  <c r="F74" i="3" s="1"/>
  <c r="D76" i="3"/>
  <c r="D51" i="3"/>
  <c r="E51" i="3" s="1"/>
  <c r="F51" i="3" s="1"/>
  <c r="D78" i="3"/>
  <c r="E78" i="3" s="1"/>
  <c r="D111" i="3"/>
  <c r="D168" i="3"/>
  <c r="D177" i="3"/>
  <c r="D187" i="3"/>
  <c r="D288" i="3"/>
  <c r="D267" i="3"/>
  <c r="D157" i="3"/>
  <c r="E157" i="3" s="1"/>
  <c r="D335" i="3"/>
  <c r="E335" i="3" s="1"/>
  <c r="D337" i="3"/>
  <c r="E337" i="3" s="1"/>
  <c r="D325" i="3"/>
  <c r="D313" i="3"/>
  <c r="E313" i="3" s="1"/>
  <c r="D250" i="3"/>
  <c r="D218" i="3"/>
  <c r="D199" i="3"/>
  <c r="D192" i="3"/>
  <c r="D185" i="3"/>
  <c r="D171" i="3"/>
  <c r="E171" i="3" s="1"/>
  <c r="D159" i="3"/>
  <c r="D131" i="3"/>
  <c r="E131" i="3" s="1"/>
  <c r="D123" i="3"/>
  <c r="D89" i="3"/>
  <c r="E89" i="3" s="1"/>
  <c r="D92" i="3"/>
  <c r="E92" i="3" s="1"/>
  <c r="F92" i="3" s="1"/>
  <c r="D68" i="3"/>
  <c r="E68" i="3" s="1"/>
  <c r="D70" i="3"/>
  <c r="E70" i="3" s="1"/>
  <c r="F70" i="3" s="1"/>
  <c r="D30" i="3"/>
  <c r="D62" i="3"/>
  <c r="D121" i="3"/>
  <c r="D151" i="3"/>
  <c r="D149" i="3"/>
  <c r="E149" i="3" s="1"/>
  <c r="D83" i="3"/>
  <c r="D41" i="3"/>
  <c r="E41" i="3" s="1"/>
  <c r="E40" i="3" s="1"/>
  <c r="E148" i="3" l="1"/>
  <c r="F171" i="3"/>
  <c r="E170" i="3"/>
  <c r="E156" i="3"/>
  <c r="D29" i="3"/>
  <c r="D28" i="3" s="1"/>
  <c r="D198" i="3"/>
  <c r="E199" i="3"/>
  <c r="D324" i="3"/>
  <c r="E324" i="3" s="1"/>
  <c r="E320" i="3" s="1"/>
  <c r="E325" i="3"/>
  <c r="D266" i="3"/>
  <c r="E266" i="3" s="1"/>
  <c r="F266" i="3" s="1"/>
  <c r="F262" i="3" s="1"/>
  <c r="E267" i="3"/>
  <c r="F267" i="3" s="1"/>
  <c r="D167" i="3"/>
  <c r="E168" i="3"/>
  <c r="D141" i="3"/>
  <c r="E141" i="3" s="1"/>
  <c r="E135" i="3" s="1"/>
  <c r="E142" i="3"/>
  <c r="F142" i="3" s="1"/>
  <c r="D327" i="3"/>
  <c r="E327" i="3" s="1"/>
  <c r="E328" i="3"/>
  <c r="D82" i="3"/>
  <c r="E83" i="3"/>
  <c r="D61" i="3"/>
  <c r="D130" i="3"/>
  <c r="E130" i="3" s="1"/>
  <c r="D191" i="3"/>
  <c r="E192" i="3"/>
  <c r="D312" i="3"/>
  <c r="E312" i="3" s="1"/>
  <c r="E304" i="3" s="1"/>
  <c r="D176" i="3"/>
  <c r="E177" i="3"/>
  <c r="D50" i="3"/>
  <c r="E50" i="3" s="1"/>
  <c r="F50" i="3" s="1"/>
  <c r="F34" i="3" s="1"/>
  <c r="F22" i="3" s="1"/>
  <c r="D132" i="3"/>
  <c r="E132" i="3" s="1"/>
  <c r="F132" i="3" s="1"/>
  <c r="F125" i="3" s="1"/>
  <c r="E133" i="3"/>
  <c r="F133" i="3" s="1"/>
  <c r="D316" i="3"/>
  <c r="E316" i="3" s="1"/>
  <c r="D40" i="3"/>
  <c r="D120" i="3"/>
  <c r="E121" i="3"/>
  <c r="D122" i="3"/>
  <c r="E122" i="3" s="1"/>
  <c r="E123" i="3"/>
  <c r="D184" i="3"/>
  <c r="E185" i="3"/>
  <c r="D249" i="3"/>
  <c r="E249" i="3" s="1"/>
  <c r="E250" i="3"/>
  <c r="D186" i="3"/>
  <c r="E187" i="3"/>
  <c r="D107" i="3"/>
  <c r="D293" i="3"/>
  <c r="E293" i="3" s="1"/>
  <c r="E294" i="3"/>
  <c r="D352" i="3"/>
  <c r="E353" i="3"/>
  <c r="D217" i="3"/>
  <c r="E217" i="3" s="1"/>
  <c r="F217" i="3" s="1"/>
  <c r="F213" i="3" s="1"/>
  <c r="E218" i="3"/>
  <c r="F218" i="3" s="1"/>
  <c r="D287" i="3"/>
  <c r="E288" i="3"/>
  <c r="D110" i="3"/>
  <c r="D210" i="3"/>
  <c r="E210" i="3" s="1"/>
  <c r="F210" i="3" s="1"/>
  <c r="F205" i="3" s="1"/>
  <c r="E211" i="3"/>
  <c r="F211" i="3" s="1"/>
  <c r="D148" i="3"/>
  <c r="D253" i="3"/>
  <c r="E253" i="3" s="1"/>
  <c r="D334" i="3"/>
  <c r="D73" i="3"/>
  <c r="D67" i="3"/>
  <c r="D220" i="3"/>
  <c r="E220" i="3" s="1"/>
  <c r="D88" i="3"/>
  <c r="C34" i="3"/>
  <c r="D170" i="3"/>
  <c r="D362" i="3" s="1"/>
  <c r="C23" i="3"/>
  <c r="D156" i="3"/>
  <c r="D344" i="3"/>
  <c r="D350" i="3"/>
  <c r="D27" i="3"/>
  <c r="D98" i="3"/>
  <c r="E98" i="3" s="1"/>
  <c r="F98" i="3" s="1"/>
  <c r="D96" i="3"/>
  <c r="E96" i="3" s="1"/>
  <c r="D117" i="3"/>
  <c r="D128" i="3"/>
  <c r="E128" i="3" s="1"/>
  <c r="D146" i="3"/>
  <c r="E146" i="3" s="1"/>
  <c r="D196" i="3"/>
  <c r="D204" i="3"/>
  <c r="D208" i="3"/>
  <c r="E208" i="3" s="1"/>
  <c r="E216" i="3"/>
  <c r="D234" i="3"/>
  <c r="D245" i="3"/>
  <c r="D261" i="3"/>
  <c r="D264" i="3"/>
  <c r="D273" i="3"/>
  <c r="D276" i="3"/>
  <c r="D281" i="3"/>
  <c r="D285" i="3"/>
  <c r="D292" i="3"/>
  <c r="D299" i="3"/>
  <c r="D39" i="3"/>
  <c r="E39" i="3" s="1"/>
  <c r="D37" i="3"/>
  <c r="E37" i="3" s="1"/>
  <c r="E334" i="3" l="1"/>
  <c r="E330" i="3" s="1"/>
  <c r="E303" i="3" s="1"/>
  <c r="E301" i="3" s="1"/>
  <c r="D330" i="3"/>
  <c r="D304" i="3"/>
  <c r="E82" i="3"/>
  <c r="D81" i="3"/>
  <c r="D364" i="3"/>
  <c r="F200" i="3"/>
  <c r="E352" i="3"/>
  <c r="D365" i="3"/>
  <c r="E365" i="3" s="1"/>
  <c r="E186" i="3"/>
  <c r="D135" i="3"/>
  <c r="D260" i="3"/>
  <c r="E261" i="3"/>
  <c r="E215" i="3"/>
  <c r="E88" i="3"/>
  <c r="D284" i="3"/>
  <c r="E285" i="3"/>
  <c r="D263" i="3"/>
  <c r="E263" i="3" s="1"/>
  <c r="E262" i="3" s="1"/>
  <c r="E264" i="3"/>
  <c r="D195" i="3"/>
  <c r="E196" i="3"/>
  <c r="D343" i="3"/>
  <c r="D175" i="3"/>
  <c r="E176" i="3"/>
  <c r="D190" i="3"/>
  <c r="E190" i="3" s="1"/>
  <c r="E189" i="3" s="1"/>
  <c r="E191" i="3"/>
  <c r="D57" i="3"/>
  <c r="D166" i="3"/>
  <c r="E166" i="3" s="1"/>
  <c r="E167" i="3"/>
  <c r="D291" i="3"/>
  <c r="E292" i="3"/>
  <c r="D271" i="3"/>
  <c r="E273" i="3"/>
  <c r="D233" i="3"/>
  <c r="E234" i="3"/>
  <c r="D203" i="3"/>
  <c r="E204" i="3"/>
  <c r="D116" i="3"/>
  <c r="E117" i="3"/>
  <c r="D349" i="3"/>
  <c r="D348" i="3" s="1"/>
  <c r="E350" i="3"/>
  <c r="D169" i="3"/>
  <c r="D298" i="3"/>
  <c r="E299" i="3"/>
  <c r="D275" i="3"/>
  <c r="E275" i="3" s="1"/>
  <c r="E274" i="3" s="1"/>
  <c r="E276" i="3"/>
  <c r="D244" i="3"/>
  <c r="E245" i="3"/>
  <c r="D127" i="3"/>
  <c r="E127" i="3" s="1"/>
  <c r="D26" i="3"/>
  <c r="D25" i="3" s="1"/>
  <c r="D23" i="3" s="1"/>
  <c r="D286" i="3"/>
  <c r="E286" i="3" s="1"/>
  <c r="E287" i="3"/>
  <c r="D183" i="3"/>
  <c r="E184" i="3"/>
  <c r="D119" i="3"/>
  <c r="E119" i="3" s="1"/>
  <c r="E120" i="3"/>
  <c r="D129" i="3"/>
  <c r="E129" i="3" s="1"/>
  <c r="F141" i="3"/>
  <c r="F135" i="3" s="1"/>
  <c r="F56" i="3" s="1"/>
  <c r="D197" i="3"/>
  <c r="E197" i="3" s="1"/>
  <c r="E198" i="3"/>
  <c r="D320" i="3"/>
  <c r="D280" i="3"/>
  <c r="E281" i="3"/>
  <c r="D145" i="3"/>
  <c r="E145" i="3" s="1"/>
  <c r="E144" i="3" s="1"/>
  <c r="E67" i="3"/>
  <c r="E57" i="3" s="1"/>
  <c r="E364" i="3"/>
  <c r="D303" i="3"/>
  <c r="D301" i="3" s="1"/>
  <c r="C22" i="3"/>
  <c r="C19" i="3" s="1"/>
  <c r="C17" i="3" s="1"/>
  <c r="D95" i="3"/>
  <c r="D207" i="3"/>
  <c r="D36" i="3"/>
  <c r="E36" i="3" s="1"/>
  <c r="E35" i="3" s="1"/>
  <c r="E34" i="3" s="1"/>
  <c r="E22" i="3" s="1"/>
  <c r="G37" i="2"/>
  <c r="G36" i="2" s="1"/>
  <c r="G39" i="2" s="1"/>
  <c r="G51" i="2"/>
  <c r="G44" i="2"/>
  <c r="G26" i="2"/>
  <c r="G25" i="2" s="1"/>
  <c r="G52" i="2" s="1"/>
  <c r="G23" i="2"/>
  <c r="G21" i="2"/>
  <c r="G14" i="2"/>
  <c r="G45" i="2"/>
  <c r="G8" i="2"/>
  <c r="F91" i="2"/>
  <c r="E81" i="3" l="1"/>
  <c r="E56" i="3" s="1"/>
  <c r="D367" i="3"/>
  <c r="E367" i="3" s="1"/>
  <c r="D361" i="3"/>
  <c r="E361" i="3" s="1"/>
  <c r="D363" i="3"/>
  <c r="E363" i="3" s="1"/>
  <c r="D144" i="3"/>
  <c r="E214" i="3"/>
  <c r="E213" i="3" s="1"/>
  <c r="D213" i="3"/>
  <c r="E362" i="3"/>
  <c r="D94" i="3"/>
  <c r="E95" i="3"/>
  <c r="E94" i="3" s="1"/>
  <c r="D243" i="3"/>
  <c r="D242" i="3" s="1"/>
  <c r="E244" i="3"/>
  <c r="D297" i="3"/>
  <c r="E297" i="3" s="1"/>
  <c r="E296" i="3" s="1"/>
  <c r="E298" i="3"/>
  <c r="E349" i="3"/>
  <c r="E348" i="3" s="1"/>
  <c r="E342" i="3" s="1"/>
  <c r="E340" i="3" s="1"/>
  <c r="D342" i="3"/>
  <c r="D340" i="3" s="1"/>
  <c r="D202" i="3"/>
  <c r="E202" i="3" s="1"/>
  <c r="E201" i="3" s="1"/>
  <c r="E203" i="3"/>
  <c r="D270" i="3"/>
  <c r="E271" i="3"/>
  <c r="D259" i="3"/>
  <c r="E259" i="3" s="1"/>
  <c r="E258" i="3" s="1"/>
  <c r="E260" i="3"/>
  <c r="D35" i="3"/>
  <c r="D34" i="3" s="1"/>
  <c r="D22" i="3" s="1"/>
  <c r="E183" i="3"/>
  <c r="E182" i="3" s="1"/>
  <c r="D182" i="3"/>
  <c r="D126" i="3"/>
  <c r="E126" i="3" s="1"/>
  <c r="E125" i="3" s="1"/>
  <c r="D115" i="3"/>
  <c r="E116" i="3"/>
  <c r="E115" i="3" s="1"/>
  <c r="D232" i="3"/>
  <c r="E233" i="3"/>
  <c r="D290" i="3"/>
  <c r="E290" i="3" s="1"/>
  <c r="E289" i="3" s="1"/>
  <c r="E291" i="3"/>
  <c r="E175" i="3"/>
  <c r="E169" i="3" s="1"/>
  <c r="D194" i="3"/>
  <c r="E194" i="3" s="1"/>
  <c r="E193" i="3" s="1"/>
  <c r="E195" i="3"/>
  <c r="D283" i="3"/>
  <c r="E283" i="3" s="1"/>
  <c r="E282" i="3" s="1"/>
  <c r="E284" i="3"/>
  <c r="D279" i="3"/>
  <c r="E279" i="3" s="1"/>
  <c r="E278" i="3" s="1"/>
  <c r="E280" i="3"/>
  <c r="D206" i="3"/>
  <c r="E207" i="3"/>
  <c r="G7" i="2"/>
  <c r="G32" i="2" s="1"/>
  <c r="G54" i="2"/>
  <c r="E181" i="3" l="1"/>
  <c r="D360" i="3"/>
  <c r="E360" i="3" s="1"/>
  <c r="E371" i="3" s="1"/>
  <c r="E232" i="3"/>
  <c r="E231" i="3" s="1"/>
  <c r="D231" i="3"/>
  <c r="D125" i="3"/>
  <c r="D56" i="3" s="1"/>
  <c r="D269" i="3"/>
  <c r="E270" i="3"/>
  <c r="E269" i="3" s="1"/>
  <c r="E243" i="3"/>
  <c r="E242" i="3" s="1"/>
  <c r="E206" i="3"/>
  <c r="E205" i="3" s="1"/>
  <c r="E200" i="3" s="1"/>
  <c r="F156" i="2"/>
  <c r="F153" i="2"/>
  <c r="F149" i="2"/>
  <c r="F147" i="2"/>
  <c r="F142" i="2"/>
  <c r="F139" i="2"/>
  <c r="F136" i="2"/>
  <c r="F134" i="2"/>
  <c r="F132" i="2"/>
  <c r="F129" i="2"/>
  <c r="F102" i="2"/>
  <c r="F89" i="2"/>
  <c r="F61" i="2"/>
  <c r="F83" i="2"/>
  <c r="F80" i="2"/>
  <c r="F77" i="2"/>
  <c r="F75" i="2"/>
  <c r="F71" i="2"/>
  <c r="F64" i="2"/>
  <c r="E156" i="2"/>
  <c r="E153" i="2"/>
  <c r="E149" i="2"/>
  <c r="E147" i="2"/>
  <c r="E142" i="2"/>
  <c r="E139" i="2"/>
  <c r="E136" i="2"/>
  <c r="E134" i="2"/>
  <c r="E132" i="2"/>
  <c r="E129" i="2"/>
  <c r="E102" i="2"/>
  <c r="E91" i="2"/>
  <c r="E89" i="2"/>
  <c r="E83" i="2"/>
  <c r="E80" i="2"/>
  <c r="E77" i="2"/>
  <c r="E75" i="2"/>
  <c r="E71" i="2"/>
  <c r="E64" i="2"/>
  <c r="E61" i="2"/>
  <c r="F37" i="2"/>
  <c r="F36" i="2" s="1"/>
  <c r="F39" i="2" s="1"/>
  <c r="E37" i="2"/>
  <c r="E36" i="2" s="1"/>
  <c r="F28" i="2"/>
  <c r="F26" i="2"/>
  <c r="F23" i="2"/>
  <c r="F21" i="2"/>
  <c r="F16" i="2"/>
  <c r="F14" i="2"/>
  <c r="F10" i="2"/>
  <c r="F8" i="2"/>
  <c r="E26" i="2"/>
  <c r="E25" i="2" s="1"/>
  <c r="E23" i="2"/>
  <c r="E21" i="2"/>
  <c r="E16" i="2"/>
  <c r="E14" i="2"/>
  <c r="E10" i="2"/>
  <c r="E49" i="2" s="1"/>
  <c r="E54" i="2" s="1"/>
  <c r="E8" i="2"/>
  <c r="D296" i="3"/>
  <c r="D278" i="3"/>
  <c r="D274" i="3"/>
  <c r="D258" i="3"/>
  <c r="D201" i="3"/>
  <c r="D193" i="3"/>
  <c r="D189" i="3"/>
  <c r="E118" i="2"/>
  <c r="E117" i="2"/>
  <c r="E115" i="2"/>
  <c r="E111" i="2"/>
  <c r="E110" i="2"/>
  <c r="F45" i="2"/>
  <c r="F52" i="2"/>
  <c r="F49" i="2"/>
  <c r="F48" i="2"/>
  <c r="F44" i="2"/>
  <c r="F88" i="2" l="1"/>
  <c r="D181" i="3"/>
  <c r="E60" i="2"/>
  <c r="D371" i="3"/>
  <c r="F60" i="2"/>
  <c r="F105" i="2" s="1"/>
  <c r="E88" i="2"/>
  <c r="E105" i="2" s="1"/>
  <c r="F54" i="2"/>
  <c r="F25" i="2"/>
  <c r="E39" i="2"/>
  <c r="E128" i="2"/>
  <c r="F128" i="2"/>
  <c r="F120" i="2"/>
  <c r="E120" i="2"/>
  <c r="E7" i="2"/>
  <c r="E32" i="2" s="1"/>
  <c r="F7" i="2"/>
  <c r="F32" i="2" s="1"/>
  <c r="E19" i="3" l="1"/>
  <c r="E17" i="3" s="1"/>
  <c r="D289" i="3"/>
  <c r="D282" i="3"/>
  <c r="D262" i="3"/>
  <c r="D205" i="3"/>
  <c r="D11" i="3"/>
  <c r="D200" i="3" l="1"/>
  <c r="D19" i="3" s="1"/>
  <c r="D10" i="3"/>
  <c r="D9" i="3" l="1"/>
  <c r="D8" i="3" s="1"/>
  <c r="E42" i="1"/>
  <c r="D42" i="1"/>
  <c r="F19" i="3"/>
  <c r="F17" i="3" s="1"/>
  <c r="D17" i="3" l="1"/>
  <c r="F10" i="3" l="1"/>
  <c r="E10" i="3"/>
  <c r="F9" i="3"/>
  <c r="E9" i="3"/>
  <c r="E11" i="3" l="1"/>
  <c r="E8" i="3" s="1"/>
  <c r="F11" i="3"/>
  <c r="F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</author>
  </authors>
  <commentList>
    <comment ref="H216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Renata:</t>
        </r>
        <r>
          <rPr>
            <sz val="9"/>
            <color indexed="81"/>
            <rFont val="Tahoma"/>
            <family val="2"/>
            <charset val="238"/>
          </rPr>
          <t xml:space="preserve">
mislim da je naknadno izmijenjeno na 2.000,00, a u excelu ostalo 1.500,00</t>
        </r>
      </text>
    </comment>
  </commentList>
</comments>
</file>

<file path=xl/sharedStrings.xml><?xml version="1.0" encoding="utf-8"?>
<sst xmlns="http://schemas.openxmlformats.org/spreadsheetml/2006/main" count="661" uniqueCount="265">
  <si>
    <t>A) SAŽETAK RAČUNA PRIHODA I RASHODA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</si>
  <si>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</si>
  <si>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</si>
  <si>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</si>
  <si>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</si>
  <si>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</si>
  <si>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</si>
  <si>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</si>
  <si>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</si>
  <si>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</si>
  <si>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</si>
  <si>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</si>
  <si>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</si>
  <si>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</si>
  <si>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</si>
  <si>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</si>
  <si>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</si>
  <si>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</si>
  <si>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</si>
  <si>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</si>
  <si>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</si>
  <si>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</si>
  <si>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</si>
  <si>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</si>
  <si>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</si>
  <si>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</si>
  <si>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</si>
  <si>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</si>
  <si>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</si>
  <si>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</si>
  <si>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</si>
  <si>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</si>
  <si>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</si>
  <si>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</si>
  <si>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</si>
  <si>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</si>
  <si>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</si>
  <si>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</si>
  <si>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</si>
  <si>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</si>
  <si>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</si>
  <si>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</si>
  <si>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</si>
  <si>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</si>
  <si>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</si>
  <si>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</si>
  <si>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</si>
  <si>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</si>
  <si>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</si>
  <si>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</si>
  <si>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</si>
  <si>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</si>
  <si>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</si>
  <si>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</si>
  <si>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</si>
  <si>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</si>
  <si>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</si>
  <si>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</si>
  <si>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</si>
  <si>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</si>
  <si>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</si>
  <si>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</si>
  <si>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</si>
  <si>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</si>
  <si>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</si>
  <si>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</si>
  <si>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</si>
  <si>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</si>
  <si>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</si>
  <si>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</si>
  <si>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</si>
  <si>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</si>
  <si>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</si>
  <si>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</si>
  <si>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</si>
  <si>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</si>
  <si>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</si>
  <si>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</si>
  <si>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</si>
  <si>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</si>
  <si>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</si>
  <si>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</si>
  <si>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</si>
  <si>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</si>
  <si>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</si>
  <si>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</si>
  <si>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</si>
  <si>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</si>
  <si>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</si>
  <si>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</si>
  <si>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</si>
  <si>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</si>
  <si>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</si>
  <si>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</si>
  <si>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</si>
  <si>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</si>
  <si>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</si>
  <si>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</si>
  <si>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</si>
  <si>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</si>
  <si>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</si>
  <si>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</si>
  <si>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</si>
  <si>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</si>
  <si>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</si>
  <si>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</si>
  <si>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</si>
  <si>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</si>
  <si>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</si>
  <si>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</si>
  <si>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</si>
  <si>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</si>
  <si>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</si>
  <si>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</si>
  <si>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</si>
  <si>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</si>
  <si>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</si>
  <si>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</si>
  <si>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</si>
  <si>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</si>
  <si>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</si>
  <si>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</si>
  <si>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</si>
  <si>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</si>
  <si>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</si>
  <si>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</si>
  <si>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</si>
  <si>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</si>
  <si>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</si>
  <si>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</si>
  <si>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</si>
  <si>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</si>
  <si>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</si>
  <si>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</si>
  <si>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</si>
  <si>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</si>
  <si>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</si>
  <si>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</si>
  <si>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</si>
  <si>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</si>
  <si>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</si>
  <si>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</si>
  <si>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</si>
  <si>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</si>
  <si>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</si>
  <si>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</si>
  <si>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</si>
  <si>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</si>
  <si>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</si>
  <si>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</si>
  <si>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</si>
  <si>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</si>
  <si>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</si>
  <si>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</si>
  <si>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</si>
  <si>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</si>
  <si>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</si>
  <si>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</si>
  <si>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</si>
  <si>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</si>
  <si>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</si>
  <si>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</si>
  <si>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</si>
  <si>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</si>
  <si>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</si>
  <si>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</si>
  <si>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</si>
  <si>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</si>
  <si>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</si>
  <si>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</si>
  <si>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</si>
  <si>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</si>
  <si>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</si>
  <si>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</si>
  <si>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</si>
  <si>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</si>
  <si>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</si>
  <si>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</si>
  <si>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>Prihodi i primici kao i rashodi i izdaci Proračuna općine Postira utvrđeni su u Općem i Posebnom dijelu Proračuna</t>
  </si>
  <si>
    <t>i to kako slijedi:</t>
  </si>
  <si>
    <t xml:space="preserve">                                                               </t>
  </si>
  <si>
    <t xml:space="preserve">                                                                  Članak 1.</t>
  </si>
  <si>
    <t>Pomoći unutaropće države</t>
  </si>
  <si>
    <t>Opći prihodii primici</t>
  </si>
  <si>
    <t>Rashodi za dodatna ulaganja na nef.imov.</t>
  </si>
  <si>
    <t>Akt. 103010</t>
  </si>
  <si>
    <t>Pogrebne usluge</t>
  </si>
  <si>
    <t>UKUPNO PRIHODI PO IZVORIMA</t>
  </si>
  <si>
    <t>Ukupno prihodi po izvorima</t>
  </si>
  <si>
    <t>Vlastiti izvori-preneseni Višak</t>
  </si>
  <si>
    <t>UKUPNO RASHODI PO IZVORIMA FINANCIRANJA</t>
  </si>
  <si>
    <t>Ukupno rashodi po izvorima financiranja</t>
  </si>
  <si>
    <t>UKUPNO</t>
  </si>
  <si>
    <t>PRORAČUN PO ORGANIZACIJSKOJ STRUKTURI</t>
  </si>
  <si>
    <t>Naziv glave / razdjela</t>
  </si>
  <si>
    <t>Razdjel</t>
  </si>
  <si>
    <t>Glava</t>
  </si>
  <si>
    <t>OPĆINA POSTIRA                                        001</t>
  </si>
  <si>
    <t>Rashodi za zemljišta</t>
  </si>
  <si>
    <t>Rashodi za nabavu zemljišta</t>
  </si>
  <si>
    <t>Raz.</t>
  </si>
  <si>
    <t>Općinska knjižnica Ivan Matij  Škarić    00103</t>
  </si>
  <si>
    <t>Jedinstveni upravni odjel Općine          00101</t>
  </si>
  <si>
    <t>Socij.pom.stanovništvu koje nije obuhvaćeno redovnim soc.programom</t>
  </si>
  <si>
    <t>Akt. 103011</t>
  </si>
  <si>
    <t>Ekologija,eko-renta, dimnjačarske usluge, deratizacija</t>
  </si>
  <si>
    <t>Sufinancir. vjerske zajednice Župe Postira</t>
  </si>
  <si>
    <t xml:space="preserve">Razlika prihodi-rashodi </t>
  </si>
  <si>
    <t>Proračun za 2024.</t>
  </si>
  <si>
    <t>Projekcija za 2027.</t>
  </si>
  <si>
    <t>Rashodi za nabavu neproizvedene imovine</t>
  </si>
  <si>
    <t>Vlastiti izvori-preneseni Višak prihoda za pokriće rashoda</t>
  </si>
  <si>
    <t>Projekcija plana za 2027.</t>
  </si>
  <si>
    <t xml:space="preserve">Preneseni VP posloanja za pokriće rashoda </t>
  </si>
  <si>
    <t>Preneseni Višak prihoda-pokriće izvora 7</t>
  </si>
  <si>
    <t>Preneseni Višak prihoda-pokriće izvora 1</t>
  </si>
  <si>
    <t>Preneseni Višak prihoda-pokriće izvora 4</t>
  </si>
  <si>
    <t>Proračun  za 2025.</t>
  </si>
  <si>
    <t>Prijedlog proračuna za 2026.</t>
  </si>
  <si>
    <t>Projekcija plana za 2028.</t>
  </si>
  <si>
    <t>Proračun za  2025.</t>
  </si>
  <si>
    <t>Projekcija za 2028.</t>
  </si>
  <si>
    <t>Prijedlog plana za 2025.</t>
  </si>
  <si>
    <t>PRIHODI - RASHODI - PO IZVORIMA ZA 2026.g.</t>
  </si>
  <si>
    <t>Prihodi po izvorima-  plan za 2026.</t>
  </si>
  <si>
    <t>Rashodi po izvorima-plan za 2026.</t>
  </si>
  <si>
    <t>Kontrolna Tabela samo uz Proračun za 2026.- odnos prihoda i rashoda, kao i plana prijenosa dijela VP</t>
  </si>
  <si>
    <t>Rashodi za dodatna ulaganja na nefinanc.imovini</t>
  </si>
  <si>
    <t>Pomoći iz EU-Mehanizam za oporavak i otpornost</t>
  </si>
  <si>
    <t>Prihodi za posebne namjene-kom.doprinos ikom.naknada</t>
  </si>
  <si>
    <t>Ostali prihodi za posebne namjene</t>
  </si>
  <si>
    <t>Prihodi za posebne namjene-kom.doprinos i kom.naknada</t>
  </si>
  <si>
    <t>Prihod od spomeničke rente</t>
  </si>
  <si>
    <t>Prihodi za posebne namjene-kom.dopr.i kom.naknada</t>
  </si>
  <si>
    <t>Ostali prihodi za posebne najene</t>
  </si>
  <si>
    <t>Prihodi od komunalne naknade i kom.doprinosa</t>
  </si>
  <si>
    <t>Prihodi od kom.naknadei kom.doprinosa</t>
  </si>
  <si>
    <t>Prihodi od kom.naknade i kom.doprinosa</t>
  </si>
  <si>
    <t>Proračun za 2025.</t>
  </si>
  <si>
    <t>Plan proračuna za 2026.</t>
  </si>
  <si>
    <t>Projekcija .plana za 2027.</t>
  </si>
  <si>
    <t>Pokriće izvora 43- iz VP- izvor 50</t>
  </si>
  <si>
    <t>Pokriće izvora 43 -iz VP-izvor 50</t>
  </si>
  <si>
    <t>Pokriće izvora 43-izVP-izvor 43</t>
  </si>
  <si>
    <t>Pokriće izvora 43-iz VP -iz  izvora 43</t>
  </si>
  <si>
    <t>Pokriće izvora 43-iz VP-iz izvora 43</t>
  </si>
  <si>
    <t>Pokriće izvora 71-iz VP-iz izvora 71</t>
  </si>
  <si>
    <t>Vlastiti izvori-preneseni Višak-pokriće izvora 43</t>
  </si>
  <si>
    <t>Vlastiti izvori-preneseni Višak-pokriće izvora 71</t>
  </si>
  <si>
    <t>Preneseni Višak-pokriće iz izvora 50</t>
  </si>
  <si>
    <t>općine Postira, a primjenjuje se od 01.01.2026.god.</t>
  </si>
  <si>
    <t>Preneseni VP za pokriće rashoda u 2026.</t>
  </si>
  <si>
    <t>RASHODI PRORAČUNA PO PROGRAMIMA,AKTIVNOSTIMA I IZVORIMA FINANCIRANJA</t>
  </si>
  <si>
    <t>Dječji vrtić Grdelin                                     00102</t>
  </si>
  <si>
    <t xml:space="preserve">                                             PRORAČUN  OPĆINE  POSTIRA ZA 2026. god. </t>
  </si>
  <si>
    <t xml:space="preserve">                                                     I PROJEKCIJE ZA 2027. g. i 2028. g.</t>
  </si>
  <si>
    <t>Rashodi za donacije,kazne,naknade šteta i kapitalne pomoći</t>
  </si>
  <si>
    <t>Rash. za donacije,kazne,naknade šteta i kapit. pomoći</t>
  </si>
  <si>
    <t>Na temelju Zakona o proračunu NN 144/21, kao i članka 32. Statuta općine Postira 3/13,6/13,5/20 i 5/21,</t>
  </si>
  <si>
    <t>Općinsko vijeće općine Postira, na svojoj 4. sjednici održanoj dana  27.11.2025. godine, donosi:</t>
  </si>
  <si>
    <t xml:space="preserve">Proračun općine Postira za 2026.g. kao i projekcije za 2027.g. i 2028.g. stupaju na snagu osmi dan od dana objave u Službenom glasniku </t>
  </si>
  <si>
    <t>URBROJ:2181-40-01-25-1</t>
  </si>
  <si>
    <t xml:space="preserve">                                                                                                                  Predsjednik Općinskog vijeća općine Postira</t>
  </si>
  <si>
    <t>KLASA: 024-01/25-01/34</t>
  </si>
  <si>
    <t xml:space="preserve">                                                                                                                                            Marko Radić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</si>
</sst>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Border="1"/>
    <xf numFmtId="0" fontId="8" fillId="0" borderId="1" xfId="0" applyFont="1" applyBorder="1"/>
    <xf numFmtId="0" fontId="3" fillId="0" borderId="6" xfId="0" applyFont="1" applyBorder="1" applyAlignment="1">
      <alignment wrapText="1"/>
    </xf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4" fontId="2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4" fontId="1" fillId="0" borderId="1" xfId="0" applyNumberFormat="1" applyFont="1" applyBorder="1"/>
    <xf numFmtId="0" fontId="8" fillId="0" borderId="0" xfId="0" applyFont="1" applyAlignment="1">
      <alignment horizontal="center"/>
    </xf>
    <xf numFmtId="0" fontId="1" fillId="7" borderId="1" xfId="0" applyFont="1" applyFill="1" applyBorder="1"/>
    <xf numFmtId="0" fontId="1" fillId="2" borderId="1" xfId="0" applyFont="1" applyFill="1" applyBorder="1"/>
    <xf numFmtId="0" fontId="6" fillId="7" borderId="1" xfId="0" applyFont="1" applyFill="1" applyBorder="1"/>
    <xf numFmtId="4" fontId="1" fillId="7" borderId="1" xfId="0" applyNumberFormat="1" applyFont="1" applyFill="1" applyBorder="1"/>
    <xf numFmtId="40" fontId="2" fillId="7" borderId="1" xfId="0" applyNumberFormat="1" applyFont="1" applyFill="1" applyBorder="1"/>
    <xf numFmtId="40" fontId="3" fillId="2" borderId="1" xfId="0" applyNumberFormat="1" applyFont="1" applyFill="1" applyBorder="1"/>
    <xf numFmtId="40" fontId="1" fillId="3" borderId="1" xfId="0" applyNumberFormat="1" applyFont="1" applyFill="1" applyBorder="1"/>
    <xf numFmtId="4" fontId="2" fillId="2" borderId="1" xfId="0" applyNumberFormat="1" applyFont="1" applyFill="1" applyBorder="1"/>
    <xf numFmtId="4" fontId="2" fillId="2" borderId="3" xfId="0" applyNumberFormat="1" applyFont="1" applyFill="1" applyBorder="1"/>
    <xf numFmtId="4" fontId="2" fillId="4" borderId="1" xfId="0" applyNumberFormat="1" applyFont="1" applyFill="1" applyBorder="1"/>
    <xf numFmtId="4" fontId="6" fillId="7" borderId="1" xfId="0" applyNumberFormat="1" applyFont="1" applyFill="1" applyBorder="1"/>
    <xf numFmtId="4" fontId="1" fillId="3" borderId="1" xfId="0" applyNumberFormat="1" applyFont="1" applyFill="1" applyBorder="1"/>
    <xf numFmtId="4" fontId="2" fillId="0" borderId="1" xfId="0" applyNumberFormat="1" applyFont="1" applyBorder="1" applyAlignment="1">
      <alignment wrapText="1"/>
    </xf>
    <xf numFmtId="4" fontId="2" fillId="2" borderId="13" xfId="0" applyNumberFormat="1" applyFont="1" applyFill="1" applyBorder="1" applyAlignment="1">
      <alignment wrapText="1"/>
    </xf>
    <xf numFmtId="0" fontId="8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left" wrapText="1"/>
    </xf>
    <xf numFmtId="4" fontId="1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8" fillId="0" borderId="1" xfId="0" applyNumberFormat="1" applyFont="1" applyBorder="1"/>
    <xf numFmtId="0" fontId="7" fillId="0" borderId="0" xfId="0" applyFont="1" applyAlignment="1">
      <alignment horizontal="center" vertical="center"/>
    </xf>
    <xf numFmtId="4" fontId="1" fillId="0" borderId="0" xfId="0" applyNumberFormat="1" applyFont="1"/>
    <xf numFmtId="0" fontId="3" fillId="7" borderId="1" xfId="0" applyFont="1" applyFill="1" applyBorder="1" applyAlignment="1">
      <alignment horizontal="center" wrapText="1"/>
    </xf>
    <xf numFmtId="40" fontId="2" fillId="0" borderId="1" xfId="0" applyNumberFormat="1" applyFont="1" applyBorder="1"/>
    <xf numFmtId="4" fontId="5" fillId="0" borderId="0" xfId="0" applyNumberFormat="1" applyFont="1" applyAlignment="1">
      <alignment horizontal="right" vertical="top" wrapText="1"/>
    </xf>
    <xf numFmtId="4" fontId="0" fillId="0" borderId="12" xfId="0" applyNumberFormat="1" applyBorder="1"/>
    <xf numFmtId="4" fontId="8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wrapText="1"/>
    </xf>
    <xf numFmtId="0" fontId="0" fillId="7" borderId="1" xfId="0" applyFill="1" applyBorder="1"/>
    <xf numFmtId="0" fontId="1" fillId="3" borderId="1" xfId="0" applyFont="1" applyFill="1" applyBorder="1" applyAlignment="1">
      <alignment horizontal="left"/>
    </xf>
    <xf numFmtId="0" fontId="0" fillId="8" borderId="0" xfId="0" applyFill="1"/>
    <xf numFmtId="40" fontId="1" fillId="3" borderId="1" xfId="0" applyNumberFormat="1" applyFont="1" applyFill="1" applyBorder="1" applyAlignment="1">
      <alignment horizontal="right"/>
    </xf>
    <xf numFmtId="40" fontId="3" fillId="2" borderId="1" xfId="0" applyNumberFormat="1" applyFont="1" applyFill="1" applyBorder="1" applyAlignment="1">
      <alignment horizontal="right"/>
    </xf>
    <xf numFmtId="40" fontId="2" fillId="7" borderId="1" xfId="0" applyNumberFormat="1" applyFont="1" applyFill="1" applyBorder="1" applyAlignment="1">
      <alignment horizontal="right"/>
    </xf>
    <xf numFmtId="4" fontId="7" fillId="0" borderId="1" xfId="0" applyNumberFormat="1" applyFont="1" applyBorder="1" applyAlignment="1">
      <alignment horizontal="right" vertical="top" wrapText="1"/>
    </xf>
    <xf numFmtId="4" fontId="6" fillId="0" borderId="1" xfId="0" applyNumberFormat="1" applyFont="1" applyBorder="1" applyAlignment="1">
      <alignment horizontal="right" vertical="top" wrapText="1"/>
    </xf>
    <xf numFmtId="4" fontId="3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 vertical="center"/>
    </xf>
    <xf numFmtId="0" fontId="0" fillId="9" borderId="0" xfId="0" applyFill="1"/>
    <xf numFmtId="4" fontId="0" fillId="9" borderId="0" xfId="0" applyNumberFormat="1" applyFill="1"/>
    <xf numFmtId="4" fontId="5" fillId="9" borderId="0" xfId="0" applyNumberFormat="1" applyFont="1" applyFill="1" applyAlignment="1">
      <alignment horizontal="right" vertical="top" wrapText="1"/>
    </xf>
    <xf numFmtId="0" fontId="11" fillId="9" borderId="0" xfId="0" applyFont="1" applyFill="1"/>
    <xf numFmtId="4" fontId="7" fillId="9" borderId="0" xfId="0" applyNumberFormat="1" applyFont="1" applyFill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4" fontId="0" fillId="10" borderId="0" xfId="0" applyNumberFormat="1" applyFill="1"/>
    <xf numFmtId="0" fontId="0" fillId="10" borderId="0" xfId="0" applyFill="1"/>
    <xf numFmtId="0" fontId="2" fillId="8" borderId="1" xfId="0" applyFont="1" applyFill="1" applyBorder="1"/>
    <xf numFmtId="0" fontId="8" fillId="8" borderId="1" xfId="0" applyFont="1" applyFill="1" applyBorder="1"/>
    <xf numFmtId="164" fontId="1" fillId="8" borderId="1" xfId="0" applyNumberFormat="1" applyFont="1" applyFill="1" applyBorder="1" applyAlignment="1">
      <alignment horizontal="right"/>
    </xf>
    <xf numFmtId="164" fontId="8" fillId="8" borderId="1" xfId="0" applyNumberFormat="1" applyFont="1" applyFill="1" applyBorder="1" applyAlignment="1">
      <alignment horizontal="right"/>
    </xf>
    <xf numFmtId="40" fontId="8" fillId="8" borderId="1" xfId="0" applyNumberFormat="1" applyFont="1" applyFill="1" applyBorder="1" applyAlignment="1">
      <alignment horizontal="right"/>
    </xf>
    <xf numFmtId="4" fontId="8" fillId="8" borderId="1" xfId="0" applyNumberFormat="1" applyFont="1" applyFill="1" applyBorder="1"/>
    <xf numFmtId="0" fontId="0" fillId="8" borderId="1" xfId="0" applyFill="1" applyBorder="1"/>
    <xf numFmtId="0" fontId="1" fillId="8" borderId="1" xfId="0" applyFont="1" applyFill="1" applyBorder="1"/>
    <xf numFmtId="4" fontId="1" fillId="8" borderId="1" xfId="0" applyNumberFormat="1" applyFont="1" applyFill="1" applyBorder="1"/>
    <xf numFmtId="0" fontId="1" fillId="8" borderId="6" xfId="0" applyFont="1" applyFill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right"/>
    </xf>
    <xf numFmtId="4" fontId="3" fillId="11" borderId="1" xfId="0" applyNumberFormat="1" applyFont="1" applyFill="1" applyBorder="1"/>
    <xf numFmtId="0" fontId="3" fillId="11" borderId="1" xfId="0" applyFont="1" applyFill="1" applyBorder="1" applyAlignment="1">
      <alignment horizontal="left"/>
    </xf>
    <xf numFmtId="0" fontId="3" fillId="11" borderId="1" xfId="0" applyFont="1" applyFill="1" applyBorder="1"/>
    <xf numFmtId="4" fontId="7" fillId="11" borderId="1" xfId="0" applyNumberFormat="1" applyFont="1" applyFill="1" applyBorder="1" applyAlignment="1">
      <alignment horizontal="right" vertical="center" wrapText="1"/>
    </xf>
    <xf numFmtId="0" fontId="7" fillId="11" borderId="1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vertical="top" wrapText="1"/>
    </xf>
    <xf numFmtId="0" fontId="3" fillId="4" borderId="1" xfId="0" applyFont="1" applyFill="1" applyBorder="1"/>
    <xf numFmtId="40" fontId="3" fillId="4" borderId="1" xfId="0" applyNumberFormat="1" applyFont="1" applyFill="1" applyBorder="1"/>
    <xf numFmtId="40" fontId="1" fillId="4" borderId="1" xfId="0" applyNumberFormat="1" applyFont="1" applyFill="1" applyBorder="1" applyAlignment="1">
      <alignment horizontal="right"/>
    </xf>
    <xf numFmtId="40" fontId="1" fillId="4" borderId="1" xfId="0" applyNumberFormat="1" applyFont="1" applyFill="1" applyBorder="1"/>
    <xf numFmtId="40" fontId="8" fillId="8" borderId="1" xfId="0" applyNumberFormat="1" applyFont="1" applyFill="1" applyBorder="1"/>
    <xf numFmtId="4" fontId="1" fillId="4" borderId="1" xfId="0" applyNumberFormat="1" applyFont="1" applyFill="1" applyBorder="1"/>
    <xf numFmtId="40" fontId="2" fillId="2" borderId="1" xfId="0" applyNumberFormat="1" applyFont="1" applyFill="1" applyBorder="1"/>
    <xf numFmtId="164" fontId="0" fillId="0" borderId="0" xfId="0" applyNumberFormat="1"/>
    <xf numFmtId="4" fontId="6" fillId="7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8" fillId="8" borderId="1" xfId="0" applyNumberFormat="1" applyFont="1" applyFill="1" applyBorder="1"/>
    <xf numFmtId="0" fontId="7" fillId="7" borderId="1" xfId="0" applyFont="1" applyFill="1" applyBorder="1" applyAlignment="1">
      <alignment vertical="top"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3" fillId="11" borderId="10" xfId="0" applyFont="1" applyFill="1" applyBorder="1" applyAlignment="1">
      <alignment horizontal="left"/>
    </xf>
    <xf numFmtId="0" fontId="3" fillId="11" borderId="10" xfId="0" applyFont="1" applyFill="1" applyBorder="1"/>
    <xf numFmtId="4" fontId="3" fillId="11" borderId="10" xfId="0" applyNumberFormat="1" applyFont="1" applyFill="1" applyBorder="1"/>
    <xf numFmtId="4" fontId="7" fillId="11" borderId="10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/>
    <xf numFmtId="4" fontId="2" fillId="7" borderId="11" xfId="0" applyNumberFormat="1" applyFont="1" applyFill="1" applyBorder="1"/>
    <xf numFmtId="4" fontId="2" fillId="0" borderId="11" xfId="0" applyNumberFormat="1" applyFont="1" applyBorder="1"/>
    <xf numFmtId="4" fontId="6" fillId="7" borderId="11" xfId="0" applyNumberFormat="1" applyFont="1" applyFill="1" applyBorder="1" applyAlignment="1">
      <alignment horizontal="right" vertical="center" wrapText="1"/>
    </xf>
    <xf numFmtId="0" fontId="2" fillId="7" borderId="10" xfId="0" applyFont="1" applyFill="1" applyBorder="1"/>
    <xf numFmtId="4" fontId="2" fillId="7" borderId="10" xfId="0" applyNumberFormat="1" applyFont="1" applyFill="1" applyBorder="1"/>
    <xf numFmtId="4" fontId="2" fillId="0" borderId="10" xfId="0" applyNumberFormat="1" applyFont="1" applyBorder="1"/>
    <xf numFmtId="4" fontId="6" fillId="7" borderId="10" xfId="0" applyNumberFormat="1" applyFont="1" applyFill="1" applyBorder="1" applyAlignment="1">
      <alignment horizontal="right" vertical="center" wrapText="1"/>
    </xf>
    <xf numFmtId="0" fontId="3" fillId="7" borderId="11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center"/>
    </xf>
    <xf numFmtId="4" fontId="3" fillId="0" borderId="11" xfId="0" applyNumberFormat="1" applyFont="1" applyBorder="1"/>
    <xf numFmtId="4" fontId="7" fillId="7" borderId="11" xfId="0" applyNumberFormat="1" applyFont="1" applyFill="1" applyBorder="1" applyAlignment="1">
      <alignment horizontal="right" vertical="center" wrapText="1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center"/>
    </xf>
    <xf numFmtId="4" fontId="2" fillId="7" borderId="15" xfId="0" applyNumberFormat="1" applyFont="1" applyFill="1" applyBorder="1"/>
    <xf numFmtId="4" fontId="3" fillId="0" borderId="15" xfId="0" applyNumberFormat="1" applyFont="1" applyBorder="1"/>
    <xf numFmtId="4" fontId="7" fillId="7" borderId="15" xfId="0" applyNumberFormat="1" applyFont="1" applyFill="1" applyBorder="1" applyAlignment="1">
      <alignment horizontal="right" vertical="center" wrapText="1"/>
    </xf>
    <xf numFmtId="4" fontId="7" fillId="7" borderId="16" xfId="0" applyNumberFormat="1" applyFont="1" applyFill="1" applyBorder="1" applyAlignment="1">
      <alignment horizontal="right" vertical="center" wrapText="1"/>
    </xf>
    <xf numFmtId="0" fontId="2" fillId="7" borderId="17" xfId="0" applyFont="1" applyFill="1" applyBorder="1"/>
    <xf numFmtId="4" fontId="6" fillId="7" borderId="18" xfId="0" applyNumberFormat="1" applyFont="1" applyFill="1" applyBorder="1" applyAlignment="1">
      <alignment horizontal="right" vertical="center" wrapText="1"/>
    </xf>
    <xf numFmtId="0" fontId="2" fillId="7" borderId="19" xfId="0" applyFont="1" applyFill="1" applyBorder="1"/>
    <xf numFmtId="0" fontId="2" fillId="7" borderId="20" xfId="0" applyFont="1" applyFill="1" applyBorder="1"/>
    <xf numFmtId="4" fontId="2" fillId="7" borderId="20" xfId="0" applyNumberFormat="1" applyFont="1" applyFill="1" applyBorder="1"/>
    <xf numFmtId="4" fontId="2" fillId="0" borderId="20" xfId="0" applyNumberFormat="1" applyFont="1" applyBorder="1"/>
    <xf numFmtId="4" fontId="6" fillId="7" borderId="20" xfId="0" applyNumberFormat="1" applyFont="1" applyFill="1" applyBorder="1" applyAlignment="1">
      <alignment horizontal="right" vertical="center" wrapText="1"/>
    </xf>
    <xf numFmtId="4" fontId="6" fillId="7" borderId="21" xfId="0" applyNumberFormat="1" applyFont="1" applyFill="1" applyBorder="1" applyAlignment="1">
      <alignment horizontal="right" vertical="center" wrapText="1"/>
    </xf>
    <xf numFmtId="4" fontId="3" fillId="7" borderId="11" xfId="0" applyNumberFormat="1" applyFont="1" applyFill="1" applyBorder="1"/>
    <xf numFmtId="0" fontId="2" fillId="7" borderId="22" xfId="0" applyFont="1" applyFill="1" applyBorder="1"/>
    <xf numFmtId="4" fontId="6" fillId="7" borderId="23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8" fillId="8" borderId="4" xfId="0" applyFont="1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8" borderId="1" xfId="0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opLeftCell="A16" workbookViewId="0">
      <selection activeCell="A2" sqref="A2"/>
    </sheetView>
  </sheetViews>
  <sheetFormatPr defaultRowHeight="15" x14ac:dyDescent="0.25"/>
  <cols>
    <col min="1" max="1" width="30.7109375" customWidth="1"/>
    <col min="2" max="5" width="20.7109375" customWidth="1"/>
    <col min="6" max="6" width="7.140625" customWidth="1"/>
    <col min="8" max="8" width="6.85546875" customWidth="1"/>
    <col min="9" max="9" width="20" hidden="1" customWidth="1"/>
    <col min="10" max="10" width="10.5703125" customWidth="1"/>
  </cols>
  <sheetData>
    <row r="1" spans="1:4" x14ac:dyDescent="0.25">
      <c r="A1" t="s">
        <v>258</v>
      </c>
    </row>
    <row r="2" spans="1:4" x14ac:dyDescent="0.25">
      <c r="A2" t="s">
        <v>259</v>
      </c>
    </row>
    <row r="5" spans="1:4" ht="15.75" x14ac:dyDescent="0.25">
      <c r="A5" s="27" t="s">
        <v>254</v>
      </c>
      <c r="B5" s="27"/>
      <c r="C5" s="27"/>
      <c r="D5" s="27"/>
    </row>
    <row r="6" spans="1:4" ht="15.75" x14ac:dyDescent="0.25">
      <c r="A6" s="27" t="s">
        <v>255</v>
      </c>
      <c r="B6" s="27"/>
      <c r="C6" s="27"/>
      <c r="D6" s="27"/>
    </row>
    <row r="7" spans="1:4" ht="15.75" x14ac:dyDescent="0.25">
      <c r="A7" s="27"/>
      <c r="B7" s="27"/>
      <c r="C7" s="27"/>
      <c r="D7" s="27"/>
    </row>
    <row r="8" spans="1:4" ht="15.75" x14ac:dyDescent="0.25">
      <c r="A8" s="27" t="s">
        <v>181</v>
      </c>
      <c r="B8" s="27"/>
      <c r="C8" s="27"/>
      <c r="D8" s="27"/>
    </row>
    <row r="9" spans="1:4" ht="15.75" x14ac:dyDescent="0.25">
      <c r="A9" s="27"/>
      <c r="B9" s="27"/>
      <c r="C9" s="27"/>
      <c r="D9" s="27"/>
    </row>
    <row r="10" spans="1:4" ht="15.75" x14ac:dyDescent="0.25">
      <c r="A10" s="108" t="s">
        <v>178</v>
      </c>
      <c r="B10" s="108"/>
      <c r="C10" s="108"/>
      <c r="D10" s="108"/>
    </row>
    <row r="11" spans="1:4" ht="15.75" x14ac:dyDescent="0.25">
      <c r="A11" s="108" t="s">
        <v>179</v>
      </c>
      <c r="B11" s="108"/>
      <c r="C11" s="108"/>
      <c r="D11" s="108"/>
    </row>
    <row r="12" spans="1:4" ht="15.75" x14ac:dyDescent="0.25">
      <c r="A12" s="27"/>
      <c r="B12" s="27"/>
      <c r="C12" s="27"/>
      <c r="D12" s="27"/>
    </row>
    <row r="13" spans="1:4" ht="15.75" x14ac:dyDescent="0.25">
      <c r="A13" s="27" t="s">
        <v>180</v>
      </c>
      <c r="B13" s="27"/>
      <c r="C13" s="27"/>
      <c r="D13" s="27"/>
    </row>
    <row r="14" spans="1:4" x14ac:dyDescent="0.25">
      <c r="C14" s="9"/>
    </row>
    <row r="15" spans="1:4" x14ac:dyDescent="0.25">
      <c r="C15" s="107" t="s">
        <v>16</v>
      </c>
    </row>
    <row r="16" spans="1:4" x14ac:dyDescent="0.25">
      <c r="C16" s="30"/>
    </row>
    <row r="17" spans="1:9" x14ac:dyDescent="0.25">
      <c r="C17" s="30"/>
    </row>
    <row r="18" spans="1:9" x14ac:dyDescent="0.25">
      <c r="A18" t="s">
        <v>0</v>
      </c>
    </row>
    <row r="19" spans="1:9" x14ac:dyDescent="0.25">
      <c r="A19" s="2"/>
      <c r="B19" s="3" t="s">
        <v>238</v>
      </c>
      <c r="C19" s="3" t="s">
        <v>239</v>
      </c>
      <c r="D19" s="3" t="s">
        <v>240</v>
      </c>
      <c r="E19" s="3" t="s">
        <v>219</v>
      </c>
    </row>
    <row r="20" spans="1:9" x14ac:dyDescent="0.25">
      <c r="A20" s="5" t="s">
        <v>1</v>
      </c>
      <c r="B20" s="92">
        <f>B21+B22</f>
        <v>2483578.1</v>
      </c>
      <c r="C20" s="92">
        <f>C21+C22</f>
        <v>2626476</v>
      </c>
      <c r="D20" s="92">
        <f>D21+D22</f>
        <v>2483588</v>
      </c>
      <c r="E20" s="92">
        <f>E21+E22</f>
        <v>2514588</v>
      </c>
      <c r="I20" s="92">
        <f>I21+I22</f>
        <v>2483578.1</v>
      </c>
    </row>
    <row r="21" spans="1:9" x14ac:dyDescent="0.25">
      <c r="A21" s="2" t="s">
        <v>7</v>
      </c>
      <c r="B21" s="40">
        <v>2453658.1</v>
      </c>
      <c r="C21" s="40">
        <v>2561476</v>
      </c>
      <c r="D21" s="40">
        <v>2433588</v>
      </c>
      <c r="E21" s="40">
        <v>2464588</v>
      </c>
      <c r="I21" s="40">
        <v>2453658.1</v>
      </c>
    </row>
    <row r="22" spans="1:9" x14ac:dyDescent="0.25">
      <c r="A22" s="2" t="s">
        <v>6</v>
      </c>
      <c r="B22" s="40">
        <v>29920</v>
      </c>
      <c r="C22" s="40">
        <v>65000</v>
      </c>
      <c r="D22" s="40">
        <v>50000</v>
      </c>
      <c r="E22" s="40">
        <v>50000</v>
      </c>
      <c r="I22" s="40">
        <v>29920</v>
      </c>
    </row>
    <row r="23" spans="1:9" x14ac:dyDescent="0.25">
      <c r="A23" s="5" t="s">
        <v>3</v>
      </c>
      <c r="B23" s="92">
        <f>B24+B25</f>
        <v>2567220.1</v>
      </c>
      <c r="C23" s="92">
        <f>C24+C25</f>
        <v>2789231</v>
      </c>
      <c r="D23" s="92">
        <f>D24+D25</f>
        <v>2599597.7000000002</v>
      </c>
      <c r="E23" s="92">
        <f>E24+E25</f>
        <v>2600597.7000000002</v>
      </c>
      <c r="I23" s="92">
        <f>I24+I25</f>
        <v>2567220.1</v>
      </c>
    </row>
    <row r="24" spans="1:9" x14ac:dyDescent="0.25">
      <c r="A24" s="2" t="s">
        <v>4</v>
      </c>
      <c r="B24" s="40">
        <v>1600020.1</v>
      </c>
      <c r="C24" s="40">
        <v>1725134</v>
      </c>
      <c r="D24" s="40">
        <v>1778574.7</v>
      </c>
      <c r="E24" s="40">
        <v>1779574.7</v>
      </c>
      <c r="I24" s="40">
        <v>1600020.1</v>
      </c>
    </row>
    <row r="25" spans="1:9" x14ac:dyDescent="0.25">
      <c r="A25" s="2" t="s">
        <v>5</v>
      </c>
      <c r="B25" s="40">
        <v>967200</v>
      </c>
      <c r="C25" s="40">
        <v>1064097</v>
      </c>
      <c r="D25" s="40">
        <v>821023</v>
      </c>
      <c r="E25" s="40">
        <v>821023</v>
      </c>
      <c r="I25" s="40">
        <v>967200</v>
      </c>
    </row>
    <row r="26" spans="1:9" x14ac:dyDescent="0.25">
      <c r="A26" s="5" t="s">
        <v>8</v>
      </c>
      <c r="B26" s="92">
        <f>B20-B23</f>
        <v>-83642</v>
      </c>
      <c r="C26" s="92">
        <f>C20-C23</f>
        <v>-162755</v>
      </c>
      <c r="D26" s="92">
        <f>D20-D23</f>
        <v>-116009.70000000019</v>
      </c>
      <c r="E26" s="92">
        <f>E20-E23</f>
        <v>-86009.700000000186</v>
      </c>
      <c r="I26" s="92">
        <f>I20-I23</f>
        <v>-83642</v>
      </c>
    </row>
    <row r="27" spans="1:9" x14ac:dyDescent="0.25">
      <c r="A27" s="32"/>
      <c r="B27" s="32"/>
      <c r="C27" s="25"/>
      <c r="D27" s="25"/>
      <c r="E27" s="25"/>
    </row>
    <row r="28" spans="1:9" s="33" customFormat="1" x14ac:dyDescent="0.25">
      <c r="A28" s="32"/>
      <c r="B28" s="32"/>
      <c r="C28" s="25"/>
      <c r="D28" s="25"/>
      <c r="E28" s="25"/>
    </row>
    <row r="29" spans="1:9" x14ac:dyDescent="0.25">
      <c r="A29" t="s">
        <v>9</v>
      </c>
    </row>
    <row r="30" spans="1:9" x14ac:dyDescent="0.25">
      <c r="A30" s="2"/>
      <c r="B30" s="3" t="s">
        <v>238</v>
      </c>
      <c r="C30" s="3" t="s">
        <v>239</v>
      </c>
      <c r="D30" s="3" t="s">
        <v>240</v>
      </c>
      <c r="E30" s="3" t="s">
        <v>219</v>
      </c>
    </row>
    <row r="31" spans="1:9" ht="26.25" x14ac:dyDescent="0.25">
      <c r="A31" s="4" t="s">
        <v>10</v>
      </c>
      <c r="B31" s="133">
        <v>0</v>
      </c>
      <c r="C31" s="20">
        <v>0</v>
      </c>
      <c r="D31" s="20">
        <v>0</v>
      </c>
      <c r="E31" s="20">
        <v>0</v>
      </c>
    </row>
    <row r="32" spans="1:9" ht="26.25" x14ac:dyDescent="0.25">
      <c r="A32" s="4" t="s">
        <v>11</v>
      </c>
      <c r="B32" s="133">
        <v>0</v>
      </c>
      <c r="C32" s="20">
        <v>0</v>
      </c>
      <c r="D32" s="20">
        <v>0</v>
      </c>
      <c r="E32" s="20">
        <v>0</v>
      </c>
    </row>
    <row r="33" spans="1:10" x14ac:dyDescent="0.25">
      <c r="A33" s="5" t="s">
        <v>12</v>
      </c>
      <c r="B33" s="128">
        <v>0</v>
      </c>
      <c r="C33" s="92">
        <v>0</v>
      </c>
      <c r="D33" s="92">
        <v>0</v>
      </c>
      <c r="E33" s="92">
        <v>0</v>
      </c>
    </row>
    <row r="34" spans="1:10" x14ac:dyDescent="0.25">
      <c r="A34" s="32"/>
      <c r="B34" s="25"/>
      <c r="C34" s="25"/>
      <c r="D34" s="25"/>
      <c r="E34" s="25"/>
    </row>
    <row r="35" spans="1:10" x14ac:dyDescent="0.25">
      <c r="A35" s="32"/>
      <c r="B35" s="25"/>
      <c r="C35" s="25"/>
      <c r="D35" s="25"/>
      <c r="E35" s="25"/>
    </row>
    <row r="36" spans="1:10" x14ac:dyDescent="0.25">
      <c r="A36" t="s">
        <v>18</v>
      </c>
      <c r="B36" s="26"/>
    </row>
    <row r="37" spans="1:10" x14ac:dyDescent="0.25">
      <c r="A37" t="s">
        <v>17</v>
      </c>
      <c r="B37" s="26"/>
    </row>
    <row r="38" spans="1:10" x14ac:dyDescent="0.25">
      <c r="A38" s="2"/>
      <c r="B38" s="3" t="s">
        <v>238</v>
      </c>
      <c r="C38" s="3" t="s">
        <v>239</v>
      </c>
      <c r="D38" s="3" t="s">
        <v>240</v>
      </c>
      <c r="E38" s="3" t="s">
        <v>219</v>
      </c>
    </row>
    <row r="39" spans="1:10" ht="26.25" x14ac:dyDescent="0.25">
      <c r="A39" s="6" t="s">
        <v>13</v>
      </c>
      <c r="B39" s="130">
        <v>263681.40000000002</v>
      </c>
      <c r="C39" s="130">
        <v>686061.67</v>
      </c>
      <c r="D39" s="130"/>
      <c r="E39" s="130"/>
      <c r="F39" s="33"/>
      <c r="G39" s="25"/>
      <c r="H39" s="33"/>
      <c r="I39" s="25"/>
      <c r="J39" s="25"/>
    </row>
    <row r="40" spans="1:10" ht="30" customHeight="1" x14ac:dyDescent="0.25">
      <c r="A40" s="7" t="s">
        <v>14</v>
      </c>
      <c r="B40" s="128">
        <v>83642</v>
      </c>
      <c r="C40" s="128">
        <v>162755</v>
      </c>
      <c r="D40" s="128">
        <v>116009.7</v>
      </c>
      <c r="E40" s="128">
        <v>86009.7</v>
      </c>
      <c r="F40" s="33"/>
      <c r="G40" s="25"/>
      <c r="H40" s="33"/>
      <c r="I40" s="25"/>
      <c r="J40" s="46"/>
    </row>
    <row r="41" spans="1:10" ht="15.75" thickBot="1" x14ac:dyDescent="0.3">
      <c r="B41" s="26"/>
      <c r="C41" s="36"/>
      <c r="D41" s="36"/>
      <c r="E41" s="36"/>
    </row>
    <row r="42" spans="1:10" ht="30" customHeight="1" thickBot="1" x14ac:dyDescent="0.3">
      <c r="A42" s="8" t="s">
        <v>15</v>
      </c>
      <c r="B42" s="134">
        <f>B26+B40</f>
        <v>0</v>
      </c>
      <c r="C42" s="129">
        <f>C26+C40</f>
        <v>0</v>
      </c>
      <c r="D42" s="129">
        <f>D26+D33+D40</f>
        <v>-1.8917489796876907E-10</v>
      </c>
      <c r="E42" s="129">
        <f>E26+E33+E40</f>
        <v>-1.8917489796876907E-10</v>
      </c>
    </row>
    <row r="45" spans="1:10" x14ac:dyDescent="0.25">
      <c r="C45" s="9"/>
    </row>
    <row r="60" spans="1:5" ht="15.75" x14ac:dyDescent="0.25">
      <c r="A60" s="27"/>
      <c r="B60" s="27"/>
      <c r="C60" s="27"/>
      <c r="D60" s="27"/>
      <c r="E60" s="27"/>
    </row>
    <row r="61" spans="1:5" ht="15.75" x14ac:dyDescent="0.25">
      <c r="A61" s="27"/>
      <c r="B61" s="27"/>
      <c r="C61" s="27"/>
      <c r="D61" s="27"/>
      <c r="E61" s="27"/>
    </row>
    <row r="63" spans="1:5" ht="15.75" x14ac:dyDescent="0.25">
      <c r="A63" s="28"/>
      <c r="B63" s="28"/>
      <c r="C63" s="28"/>
      <c r="D63" s="28"/>
    </row>
    <row r="65" spans="1:6" x14ac:dyDescent="0.25">
      <c r="A65" s="29"/>
      <c r="B65" s="29"/>
      <c r="C65" s="29"/>
      <c r="D65" s="29"/>
    </row>
    <row r="66" spans="1:6" x14ac:dyDescent="0.25">
      <c r="A66" s="10"/>
      <c r="B66" s="10"/>
      <c r="C66" s="31"/>
      <c r="D66" s="31"/>
      <c r="E66" s="31"/>
      <c r="F66" s="24"/>
    </row>
    <row r="67" spans="1:6" x14ac:dyDescent="0.25">
      <c r="A67" s="32"/>
      <c r="B67" s="32"/>
      <c r="C67" s="25"/>
      <c r="D67" s="25"/>
      <c r="E67" s="25"/>
      <c r="F67" s="25"/>
    </row>
    <row r="68" spans="1:6" x14ac:dyDescent="0.25">
      <c r="A68" s="32"/>
      <c r="B68" s="32"/>
      <c r="C68" s="25"/>
      <c r="D68" s="25"/>
      <c r="E68" s="25"/>
      <c r="F68" s="25"/>
    </row>
    <row r="69" spans="1:6" x14ac:dyDescent="0.25">
      <c r="A69" s="32"/>
      <c r="B69" s="32"/>
      <c r="C69" s="25"/>
      <c r="D69" s="25"/>
      <c r="E69" s="25"/>
      <c r="F69" s="25"/>
    </row>
    <row r="70" spans="1:6" x14ac:dyDescent="0.25">
      <c r="A70" s="32"/>
      <c r="B70" s="32"/>
      <c r="C70" s="25"/>
      <c r="D70" s="25"/>
      <c r="E70" s="25"/>
      <c r="F70" s="25"/>
    </row>
    <row r="71" spans="1:6" x14ac:dyDescent="0.25">
      <c r="A71" s="32"/>
      <c r="B71" s="32"/>
      <c r="C71" s="25"/>
      <c r="D71" s="25"/>
      <c r="E71" s="25"/>
      <c r="F71" s="25"/>
    </row>
    <row r="72" spans="1:6" x14ac:dyDescent="0.25">
      <c r="A72" s="32"/>
      <c r="B72" s="32"/>
      <c r="C72" s="25"/>
      <c r="D72" s="25"/>
      <c r="E72" s="25"/>
      <c r="F72" s="25"/>
    </row>
    <row r="73" spans="1:6" x14ac:dyDescent="0.25">
      <c r="A73" s="32"/>
      <c r="B73" s="32"/>
      <c r="C73" s="25"/>
      <c r="D73" s="25"/>
      <c r="E73" s="25"/>
      <c r="F73" s="25"/>
    </row>
    <row r="74" spans="1:6" x14ac:dyDescent="0.25">
      <c r="A74" s="33"/>
      <c r="B74" s="33"/>
      <c r="C74" s="33"/>
      <c r="D74" s="33"/>
      <c r="E74" s="33"/>
    </row>
    <row r="75" spans="1:6" x14ac:dyDescent="0.25">
      <c r="A75" s="34"/>
      <c r="B75" s="34"/>
      <c r="C75" s="34"/>
      <c r="D75" s="34"/>
      <c r="E75" s="33"/>
    </row>
    <row r="76" spans="1:6" x14ac:dyDescent="0.25">
      <c r="A76" s="32"/>
      <c r="B76" s="32"/>
      <c r="C76" s="24"/>
      <c r="D76" s="24"/>
      <c r="E76" s="24"/>
    </row>
    <row r="77" spans="1:6" ht="27" customHeight="1" x14ac:dyDescent="0.25">
      <c r="A77" s="35"/>
      <c r="B77" s="35"/>
      <c r="C77" s="25"/>
      <c r="D77" s="25"/>
      <c r="E77" s="25"/>
    </row>
    <row r="78" spans="1:6" ht="27" customHeight="1" x14ac:dyDescent="0.25">
      <c r="A78" s="35"/>
      <c r="B78" s="35"/>
      <c r="C78" s="25"/>
      <c r="D78" s="25"/>
      <c r="E78" s="25"/>
    </row>
    <row r="79" spans="1:6" x14ac:dyDescent="0.25">
      <c r="A79" s="32"/>
      <c r="B79" s="32"/>
      <c r="C79" s="25"/>
      <c r="D79" s="25"/>
      <c r="E79" s="25"/>
    </row>
    <row r="80" spans="1:6" x14ac:dyDescent="0.25">
      <c r="A80" s="33"/>
      <c r="B80" s="33"/>
      <c r="C80" s="33"/>
      <c r="D80" s="33"/>
      <c r="E80" s="33"/>
    </row>
    <row r="81" spans="1:5" x14ac:dyDescent="0.25">
      <c r="A81" s="33"/>
      <c r="B81" s="33"/>
      <c r="C81" s="33"/>
      <c r="D81" s="33"/>
      <c r="E81" s="33"/>
    </row>
    <row r="82" spans="1:5" x14ac:dyDescent="0.25">
      <c r="A82" s="34"/>
      <c r="B82" s="34"/>
      <c r="C82" s="34"/>
      <c r="D82" s="34"/>
      <c r="E82" s="33"/>
    </row>
    <row r="83" spans="1:5" x14ac:dyDescent="0.25">
      <c r="A83" s="34"/>
      <c r="B83" s="34"/>
      <c r="C83" s="34"/>
      <c r="D83" s="34"/>
      <c r="E83" s="33"/>
    </row>
    <row r="84" spans="1:5" x14ac:dyDescent="0.25">
      <c r="A84" s="32"/>
      <c r="B84" s="32"/>
      <c r="C84" s="24"/>
      <c r="D84" s="24"/>
      <c r="E84" s="24"/>
    </row>
    <row r="85" spans="1:5" ht="27" customHeight="1" x14ac:dyDescent="0.25">
      <c r="A85" s="35"/>
      <c r="B85" s="35"/>
      <c r="C85" s="25"/>
      <c r="D85" s="25"/>
      <c r="E85" s="25"/>
    </row>
    <row r="86" spans="1:5" ht="27" customHeight="1" x14ac:dyDescent="0.25">
      <c r="A86" s="35"/>
      <c r="B86" s="35"/>
      <c r="C86" s="25"/>
      <c r="D86" s="25"/>
      <c r="E86" s="25"/>
    </row>
    <row r="87" spans="1:5" x14ac:dyDescent="0.25">
      <c r="A87" s="33"/>
      <c r="B87" s="33"/>
      <c r="C87" s="36"/>
      <c r="D87" s="33"/>
      <c r="E87" s="33"/>
    </row>
    <row r="88" spans="1:5" ht="30" customHeight="1" x14ac:dyDescent="0.25">
      <c r="A88" s="37"/>
      <c r="B88" s="37"/>
      <c r="C88" s="38"/>
      <c r="D88" s="38"/>
      <c r="E88" s="3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0"/>
  <sheetViews>
    <sheetView topLeftCell="A130" workbookViewId="0">
      <selection activeCell="D83" sqref="D83"/>
    </sheetView>
  </sheetViews>
  <sheetFormatPr defaultRowHeight="15" x14ac:dyDescent="0.25"/>
  <cols>
    <col min="1" max="1" width="4.28515625" customWidth="1"/>
    <col min="2" max="2" width="4.85546875" customWidth="1"/>
    <col min="3" max="3" width="5" customWidth="1"/>
    <col min="4" max="4" width="47.42578125" customWidth="1"/>
    <col min="5" max="5" width="16.7109375" hidden="1" customWidth="1"/>
    <col min="6" max="9" width="15.7109375" customWidth="1"/>
    <col min="11" max="11" width="13.140625" customWidth="1"/>
    <col min="13" max="13" width="14.5703125" customWidth="1"/>
    <col min="14" max="14" width="12.140625" bestFit="1" customWidth="1"/>
    <col min="19" max="19" width="11" customWidth="1"/>
    <col min="20" max="20" width="11.28515625" customWidth="1"/>
  </cols>
  <sheetData>
    <row r="1" spans="1:15" x14ac:dyDescent="0.25">
      <c r="D1" s="15" t="s">
        <v>16</v>
      </c>
      <c r="E1" s="15"/>
    </row>
    <row r="2" spans="1:15" x14ac:dyDescent="0.25">
      <c r="D2" s="14"/>
      <c r="E2" s="14"/>
    </row>
    <row r="3" spans="1:15" x14ac:dyDescent="0.25">
      <c r="D3" s="15" t="s">
        <v>79</v>
      </c>
      <c r="E3" s="15"/>
    </row>
    <row r="4" spans="1:15" x14ac:dyDescent="0.25">
      <c r="D4" s="14"/>
      <c r="E4" s="14"/>
    </row>
    <row r="5" spans="1:15" x14ac:dyDescent="0.25">
      <c r="D5" s="15" t="s">
        <v>2</v>
      </c>
      <c r="E5" s="15"/>
      <c r="O5" s="249"/>
    </row>
    <row r="6" spans="1:15" ht="30" customHeight="1" x14ac:dyDescent="0.25">
      <c r="A6" s="12" t="s">
        <v>200</v>
      </c>
      <c r="B6" s="13" t="s">
        <v>20</v>
      </c>
      <c r="C6" s="12" t="s">
        <v>21</v>
      </c>
      <c r="D6" s="12" t="s">
        <v>22</v>
      </c>
      <c r="E6" s="12" t="s">
        <v>208</v>
      </c>
      <c r="F6" s="13" t="s">
        <v>217</v>
      </c>
      <c r="G6" s="13" t="s">
        <v>218</v>
      </c>
      <c r="H6" s="13" t="s">
        <v>212</v>
      </c>
      <c r="I6" s="13" t="s">
        <v>219</v>
      </c>
      <c r="J6" s="32"/>
      <c r="K6" s="32"/>
      <c r="L6" s="10"/>
    </row>
    <row r="7" spans="1:15" x14ac:dyDescent="0.25">
      <c r="A7" s="90">
        <v>6</v>
      </c>
      <c r="B7" s="90">
        <v>6</v>
      </c>
      <c r="C7" s="90"/>
      <c r="D7" s="90" t="s">
        <v>7</v>
      </c>
      <c r="E7" s="127">
        <f>E8+E10+E14+E16+E21+E23</f>
        <v>1923628</v>
      </c>
      <c r="F7" s="127">
        <f>F8+F10+F14+F16+F21+F23</f>
        <v>2453658.1</v>
      </c>
      <c r="G7" s="156">
        <f>G8+G10+G14+G16+G21+G23</f>
        <v>2561476</v>
      </c>
      <c r="H7" s="127">
        <f>H8+H10+H14+H16+H21+H23</f>
        <v>2433588</v>
      </c>
      <c r="I7" s="127">
        <f>I8+I10+I14+I16+I21+I23</f>
        <v>2464588</v>
      </c>
      <c r="J7" s="32"/>
      <c r="K7" s="32"/>
      <c r="L7" s="10"/>
    </row>
    <row r="8" spans="1:15" x14ac:dyDescent="0.25">
      <c r="A8" s="91"/>
      <c r="B8" s="91">
        <v>61</v>
      </c>
      <c r="C8" s="91"/>
      <c r="D8" s="91" t="s">
        <v>154</v>
      </c>
      <c r="E8" s="126">
        <f>SUM(E9)</f>
        <v>1001100</v>
      </c>
      <c r="F8" s="126">
        <f>F9</f>
        <v>1201501</v>
      </c>
      <c r="G8" s="157">
        <f>G9</f>
        <v>1327001</v>
      </c>
      <c r="H8" s="126">
        <f>H9</f>
        <v>1350000</v>
      </c>
      <c r="I8" s="126">
        <f>I9</f>
        <v>1380000</v>
      </c>
      <c r="J8" s="32"/>
      <c r="K8" s="32"/>
      <c r="L8" s="10"/>
    </row>
    <row r="9" spans="1:15" x14ac:dyDescent="0.25">
      <c r="A9" s="2"/>
      <c r="B9" s="2"/>
      <c r="C9" s="2">
        <v>11</v>
      </c>
      <c r="D9" s="2" t="s">
        <v>28</v>
      </c>
      <c r="E9" s="125">
        <v>1001100</v>
      </c>
      <c r="F9" s="125">
        <v>1201501</v>
      </c>
      <c r="G9" s="158">
        <v>1327001</v>
      </c>
      <c r="H9" s="143">
        <v>1350000</v>
      </c>
      <c r="I9" s="143">
        <v>1380000</v>
      </c>
      <c r="J9" s="32"/>
      <c r="K9" s="32"/>
      <c r="L9" s="10"/>
    </row>
    <row r="10" spans="1:15" x14ac:dyDescent="0.25">
      <c r="A10" s="91"/>
      <c r="B10" s="91">
        <v>63</v>
      </c>
      <c r="C10" s="91"/>
      <c r="D10" s="91" t="s">
        <v>23</v>
      </c>
      <c r="E10" s="126">
        <f>SUM(E12:E12)</f>
        <v>201030</v>
      </c>
      <c r="F10" s="126">
        <f>F11+F12</f>
        <v>610842</v>
      </c>
      <c r="G10" s="157">
        <f>G11+G12+G13</f>
        <v>609500</v>
      </c>
      <c r="H10" s="126">
        <f>H11+H12+H13</f>
        <v>440083</v>
      </c>
      <c r="I10" s="126">
        <f>I11+I12+I13</f>
        <v>440083</v>
      </c>
      <c r="J10" s="32"/>
      <c r="K10" s="32"/>
      <c r="L10" s="10"/>
    </row>
    <row r="11" spans="1:15" x14ac:dyDescent="0.25">
      <c r="A11" s="41"/>
      <c r="B11" s="41"/>
      <c r="C11" s="39">
        <v>11</v>
      </c>
      <c r="D11" s="39" t="s">
        <v>28</v>
      </c>
      <c r="E11" s="125">
        <v>0</v>
      </c>
      <c r="F11" s="125">
        <v>0</v>
      </c>
      <c r="G11" s="158">
        <v>0</v>
      </c>
      <c r="H11" s="143">
        <v>0</v>
      </c>
      <c r="I11" s="143">
        <v>0</v>
      </c>
      <c r="J11" s="32"/>
      <c r="K11" s="32"/>
      <c r="L11" s="10"/>
    </row>
    <row r="12" spans="1:15" x14ac:dyDescent="0.25">
      <c r="A12" s="2"/>
      <c r="B12" s="2"/>
      <c r="C12" s="2">
        <v>50</v>
      </c>
      <c r="D12" s="2" t="s">
        <v>168</v>
      </c>
      <c r="E12" s="125">
        <v>201030</v>
      </c>
      <c r="F12" s="125">
        <v>610842</v>
      </c>
      <c r="G12" s="158">
        <v>331500</v>
      </c>
      <c r="H12" s="143">
        <v>300083</v>
      </c>
      <c r="I12" s="143">
        <v>300083</v>
      </c>
      <c r="J12" s="32"/>
      <c r="K12" s="32"/>
      <c r="L12" s="10"/>
    </row>
    <row r="13" spans="1:15" x14ac:dyDescent="0.25">
      <c r="A13" s="2"/>
      <c r="B13" s="2"/>
      <c r="C13" s="2">
        <v>581</v>
      </c>
      <c r="D13" s="2" t="s">
        <v>228</v>
      </c>
      <c r="E13" s="125"/>
      <c r="F13" s="125"/>
      <c r="G13" s="158">
        <v>278000</v>
      </c>
      <c r="H13" s="143">
        <v>140000</v>
      </c>
      <c r="I13" s="143">
        <v>140000</v>
      </c>
      <c r="J13" s="32"/>
      <c r="K13" s="32"/>
      <c r="L13" s="10"/>
    </row>
    <row r="14" spans="1:15" x14ac:dyDescent="0.25">
      <c r="A14" s="91"/>
      <c r="B14" s="91">
        <v>64</v>
      </c>
      <c r="C14" s="91"/>
      <c r="D14" s="91" t="s">
        <v>155</v>
      </c>
      <c r="E14" s="126">
        <f>SUM(E15)</f>
        <v>138118</v>
      </c>
      <c r="F14" s="126">
        <f>F15</f>
        <v>117385.1</v>
      </c>
      <c r="G14" s="157">
        <f>G15</f>
        <v>135400</v>
      </c>
      <c r="H14" s="126">
        <f>H15</f>
        <v>150000</v>
      </c>
      <c r="I14" s="126">
        <f>I15</f>
        <v>150000</v>
      </c>
      <c r="J14" s="32"/>
      <c r="K14" s="32"/>
      <c r="L14" s="10"/>
    </row>
    <row r="15" spans="1:15" x14ac:dyDescent="0.25">
      <c r="A15" s="2"/>
      <c r="B15" s="2"/>
      <c r="C15" s="2">
        <v>31</v>
      </c>
      <c r="D15" s="2" t="s">
        <v>26</v>
      </c>
      <c r="E15" s="125">
        <v>138118</v>
      </c>
      <c r="F15" s="125">
        <v>117385.1</v>
      </c>
      <c r="G15" s="158">
        <v>135400</v>
      </c>
      <c r="H15" s="143">
        <v>150000</v>
      </c>
      <c r="I15" s="143">
        <v>150000</v>
      </c>
      <c r="J15" s="32"/>
      <c r="K15" s="32"/>
      <c r="L15" s="10"/>
    </row>
    <row r="16" spans="1:15" x14ac:dyDescent="0.25">
      <c r="A16" s="91"/>
      <c r="B16" s="91">
        <v>65</v>
      </c>
      <c r="C16" s="91"/>
      <c r="D16" s="91" t="s">
        <v>24</v>
      </c>
      <c r="E16" s="126">
        <f>SUM(E17:E18)</f>
        <v>581780</v>
      </c>
      <c r="F16" s="126">
        <f>F17+F18</f>
        <v>521930</v>
      </c>
      <c r="G16" s="157">
        <f>G17+G18+G19+G20</f>
        <v>484575</v>
      </c>
      <c r="H16" s="126">
        <f>H17+H18+H19+H20</f>
        <v>490005</v>
      </c>
      <c r="I16" s="126">
        <f>I17+I18+I19+I20</f>
        <v>490005</v>
      </c>
      <c r="J16" s="32"/>
      <c r="K16" s="32"/>
      <c r="L16" s="10"/>
    </row>
    <row r="17" spans="1:14" x14ac:dyDescent="0.25">
      <c r="A17" s="2"/>
      <c r="B17" s="2"/>
      <c r="C17" s="2">
        <v>11</v>
      </c>
      <c r="D17" s="2" t="s">
        <v>28</v>
      </c>
      <c r="E17" s="125">
        <v>30</v>
      </c>
      <c r="F17" s="125">
        <v>30</v>
      </c>
      <c r="G17" s="158">
        <v>0</v>
      </c>
      <c r="H17" s="143">
        <v>0</v>
      </c>
      <c r="I17" s="143">
        <v>0</v>
      </c>
      <c r="J17" s="32"/>
      <c r="K17" s="32"/>
      <c r="L17" s="10"/>
    </row>
    <row r="18" spans="1:14" x14ac:dyDescent="0.25">
      <c r="A18" s="2"/>
      <c r="B18" s="2"/>
      <c r="C18" s="2">
        <v>40</v>
      </c>
      <c r="D18" s="2" t="s">
        <v>229</v>
      </c>
      <c r="E18" s="125">
        <v>581750</v>
      </c>
      <c r="F18" s="125">
        <v>521900</v>
      </c>
      <c r="G18" s="158">
        <v>240000</v>
      </c>
      <c r="H18" s="143">
        <v>240000</v>
      </c>
      <c r="I18" s="143">
        <v>240000</v>
      </c>
      <c r="J18" s="32"/>
      <c r="K18" s="32"/>
      <c r="L18" s="10"/>
    </row>
    <row r="19" spans="1:14" x14ac:dyDescent="0.25">
      <c r="A19" s="2"/>
      <c r="B19" s="2"/>
      <c r="C19" s="2">
        <v>42</v>
      </c>
      <c r="D19" s="2" t="s">
        <v>232</v>
      </c>
      <c r="E19" s="125"/>
      <c r="F19" s="125"/>
      <c r="G19" s="158">
        <v>5</v>
      </c>
      <c r="H19" s="143">
        <v>5</v>
      </c>
      <c r="I19" s="143">
        <v>5</v>
      </c>
      <c r="J19" s="32"/>
      <c r="K19" s="32"/>
      <c r="L19" s="10"/>
    </row>
    <row r="20" spans="1:14" x14ac:dyDescent="0.25">
      <c r="A20" s="2"/>
      <c r="B20" s="2"/>
      <c r="C20" s="2">
        <v>43</v>
      </c>
      <c r="D20" s="2" t="s">
        <v>230</v>
      </c>
      <c r="E20" s="125"/>
      <c r="F20" s="125"/>
      <c r="G20" s="158">
        <v>244570</v>
      </c>
      <c r="H20" s="143">
        <v>250000</v>
      </c>
      <c r="I20" s="143">
        <v>250000</v>
      </c>
      <c r="J20" s="32"/>
      <c r="K20" s="32"/>
      <c r="L20" s="10"/>
    </row>
    <row r="21" spans="1:14" x14ac:dyDescent="0.25">
      <c r="A21" s="91"/>
      <c r="B21" s="91">
        <v>66</v>
      </c>
      <c r="C21" s="91"/>
      <c r="D21" s="91" t="s">
        <v>156</v>
      </c>
      <c r="E21" s="126">
        <f>SUM(E22)</f>
        <v>600</v>
      </c>
      <c r="F21" s="126">
        <f>F22</f>
        <v>0</v>
      </c>
      <c r="G21" s="157">
        <f>G22</f>
        <v>2500</v>
      </c>
      <c r="H21" s="126">
        <f>H22</f>
        <v>0</v>
      </c>
      <c r="I21" s="126">
        <f>I22</f>
        <v>1000</v>
      </c>
      <c r="J21" s="32"/>
      <c r="K21" s="32"/>
      <c r="L21" s="10"/>
    </row>
    <row r="22" spans="1:14" x14ac:dyDescent="0.25">
      <c r="A22" s="2"/>
      <c r="B22" s="2"/>
      <c r="C22" s="2">
        <v>61</v>
      </c>
      <c r="D22" s="2" t="s">
        <v>27</v>
      </c>
      <c r="E22" s="125">
        <v>600</v>
      </c>
      <c r="F22" s="125">
        <v>0</v>
      </c>
      <c r="G22" s="158">
        <v>2500</v>
      </c>
      <c r="H22" s="143">
        <v>0</v>
      </c>
      <c r="I22" s="143">
        <v>1000</v>
      </c>
      <c r="J22" s="32"/>
      <c r="K22" s="32"/>
      <c r="L22" s="10"/>
    </row>
    <row r="23" spans="1:14" ht="15" customHeight="1" x14ac:dyDescent="0.25">
      <c r="A23" s="91"/>
      <c r="B23" s="91">
        <v>68</v>
      </c>
      <c r="C23" s="91"/>
      <c r="D23" s="93" t="s">
        <v>157</v>
      </c>
      <c r="E23" s="126">
        <f>SUM(E24)</f>
        <v>1000</v>
      </c>
      <c r="F23" s="126">
        <f>F24</f>
        <v>2000</v>
      </c>
      <c r="G23" s="157">
        <f>G24</f>
        <v>2500</v>
      </c>
      <c r="H23" s="126">
        <f>H24</f>
        <v>3500</v>
      </c>
      <c r="I23" s="126">
        <f>I24</f>
        <v>3500</v>
      </c>
      <c r="J23" s="32"/>
      <c r="K23" s="32"/>
      <c r="L23" s="10"/>
    </row>
    <row r="24" spans="1:14" x14ac:dyDescent="0.25">
      <c r="A24" s="2"/>
      <c r="B24" s="2"/>
      <c r="C24" s="2">
        <v>11</v>
      </c>
      <c r="D24" s="2" t="s">
        <v>28</v>
      </c>
      <c r="E24" s="125">
        <v>1000</v>
      </c>
      <c r="F24" s="125">
        <v>2000</v>
      </c>
      <c r="G24" s="158">
        <v>2500</v>
      </c>
      <c r="H24" s="143">
        <v>3500</v>
      </c>
      <c r="I24" s="143">
        <v>3500</v>
      </c>
      <c r="J24" s="32"/>
      <c r="K24" s="32"/>
      <c r="L24" s="10"/>
    </row>
    <row r="25" spans="1:14" x14ac:dyDescent="0.25">
      <c r="A25" s="90">
        <v>7</v>
      </c>
      <c r="B25" s="90">
        <v>7</v>
      </c>
      <c r="C25" s="90"/>
      <c r="D25" s="90" t="s">
        <v>29</v>
      </c>
      <c r="E25" s="127">
        <f>SUM(E26,E28)</f>
        <v>25660</v>
      </c>
      <c r="F25" s="127">
        <f>F26+F28</f>
        <v>29920</v>
      </c>
      <c r="G25" s="156">
        <f>G26+G28</f>
        <v>65000</v>
      </c>
      <c r="H25" s="127">
        <f>H26+H28</f>
        <v>50000</v>
      </c>
      <c r="I25" s="127">
        <f>I26+I28</f>
        <v>50000</v>
      </c>
      <c r="J25" s="32"/>
      <c r="K25" s="32"/>
      <c r="L25" s="10"/>
    </row>
    <row r="26" spans="1:14" x14ac:dyDescent="0.25">
      <c r="A26" s="91"/>
      <c r="B26" s="91">
        <v>71</v>
      </c>
      <c r="C26" s="91"/>
      <c r="D26" s="91" t="s">
        <v>158</v>
      </c>
      <c r="E26" s="126">
        <f>E27</f>
        <v>25260</v>
      </c>
      <c r="F26" s="126">
        <f>F27</f>
        <v>29520</v>
      </c>
      <c r="G26" s="157">
        <f>G27</f>
        <v>65000</v>
      </c>
      <c r="H26" s="204">
        <f>H27</f>
        <v>50000</v>
      </c>
      <c r="I26" s="204">
        <f>I27</f>
        <v>50000</v>
      </c>
      <c r="J26" s="32"/>
      <c r="K26" s="32"/>
      <c r="L26" s="10"/>
      <c r="N26" s="205"/>
    </row>
    <row r="27" spans="1:14" x14ac:dyDescent="0.25">
      <c r="A27" s="41"/>
      <c r="B27" s="41"/>
      <c r="C27" s="39">
        <v>71</v>
      </c>
      <c r="D27" s="39" t="s">
        <v>29</v>
      </c>
      <c r="E27" s="125">
        <v>25260</v>
      </c>
      <c r="F27" s="125">
        <v>29520</v>
      </c>
      <c r="G27" s="125">
        <v>65000</v>
      </c>
      <c r="H27" s="143">
        <v>50000</v>
      </c>
      <c r="I27" s="143">
        <v>50000</v>
      </c>
      <c r="J27" s="32"/>
      <c r="K27" s="32"/>
      <c r="L27" s="10"/>
    </row>
    <row r="28" spans="1:14" x14ac:dyDescent="0.25">
      <c r="A28" s="91"/>
      <c r="B28" s="91">
        <v>72</v>
      </c>
      <c r="C28" s="91"/>
      <c r="D28" s="91" t="s">
        <v>30</v>
      </c>
      <c r="E28" s="126">
        <v>400</v>
      </c>
      <c r="F28" s="126">
        <f>F29</f>
        <v>400</v>
      </c>
      <c r="G28" s="157">
        <f>G29</f>
        <v>0</v>
      </c>
      <c r="H28" s="126">
        <f>H29</f>
        <v>0</v>
      </c>
      <c r="I28" s="126">
        <f>I29</f>
        <v>0</v>
      </c>
      <c r="J28" s="32"/>
      <c r="K28" s="32"/>
      <c r="L28" s="10"/>
    </row>
    <row r="29" spans="1:14" x14ac:dyDescent="0.25">
      <c r="A29" s="41"/>
      <c r="B29" s="41"/>
      <c r="C29" s="39">
        <v>72</v>
      </c>
      <c r="D29" s="39" t="s">
        <v>29</v>
      </c>
      <c r="E29" s="125">
        <v>400</v>
      </c>
      <c r="F29" s="125">
        <v>400</v>
      </c>
      <c r="G29" s="158">
        <v>0</v>
      </c>
      <c r="H29" s="143">
        <v>0</v>
      </c>
      <c r="I29" s="143">
        <v>0</v>
      </c>
      <c r="J29" s="32"/>
      <c r="K29" s="32"/>
      <c r="L29" s="10"/>
    </row>
    <row r="30" spans="1:14" x14ac:dyDescent="0.25">
      <c r="A30" s="198">
        <v>9</v>
      </c>
      <c r="B30" s="198"/>
      <c r="C30" s="198"/>
      <c r="D30" s="198" t="s">
        <v>251</v>
      </c>
      <c r="E30" s="199"/>
      <c r="F30" s="199"/>
      <c r="G30" s="200">
        <f>G31</f>
        <v>162755</v>
      </c>
      <c r="H30" s="201">
        <f>H31</f>
        <v>116009.7</v>
      </c>
      <c r="I30" s="201">
        <f>I31</f>
        <v>86009.7</v>
      </c>
      <c r="J30" s="32"/>
      <c r="K30" s="32"/>
      <c r="L30" s="10"/>
    </row>
    <row r="31" spans="1:14" x14ac:dyDescent="0.25">
      <c r="A31" s="41"/>
      <c r="B31" s="39">
        <v>92</v>
      </c>
      <c r="C31" s="39"/>
      <c r="D31" s="39" t="s">
        <v>251</v>
      </c>
      <c r="E31" s="125"/>
      <c r="F31" s="125"/>
      <c r="G31" s="158">
        <v>162755</v>
      </c>
      <c r="H31" s="143">
        <v>116009.7</v>
      </c>
      <c r="I31" s="143">
        <v>86009.7</v>
      </c>
      <c r="J31" s="32"/>
      <c r="K31" s="32"/>
      <c r="L31" s="10"/>
    </row>
    <row r="32" spans="1:14" ht="15.75" x14ac:dyDescent="0.25">
      <c r="A32" s="250" t="s">
        <v>31</v>
      </c>
      <c r="B32" s="251"/>
      <c r="C32" s="251"/>
      <c r="D32" s="252"/>
      <c r="E32" s="177">
        <f>E7+E25</f>
        <v>1949288</v>
      </c>
      <c r="F32" s="202">
        <f>F7+F25</f>
        <v>2483578.1</v>
      </c>
      <c r="G32" s="202">
        <f>G7+G25+G30</f>
        <v>2789231</v>
      </c>
      <c r="H32" s="202">
        <f>H7+H25+H30</f>
        <v>2599597.7000000002</v>
      </c>
      <c r="I32" s="202">
        <f>I7+I25+I30</f>
        <v>2600597.7000000002</v>
      </c>
      <c r="J32" s="32"/>
      <c r="K32" s="32"/>
      <c r="L32" s="10"/>
    </row>
    <row r="33" spans="1:13" ht="20.100000000000001" customHeight="1" x14ac:dyDescent="0.25">
      <c r="A33" s="259"/>
      <c r="B33" s="260"/>
      <c r="C33" s="260"/>
      <c r="D33" s="260"/>
      <c r="E33" s="260"/>
      <c r="F33" s="260"/>
      <c r="G33" s="260"/>
      <c r="H33" s="260"/>
      <c r="I33" s="258"/>
      <c r="J33" s="32"/>
      <c r="K33" s="32"/>
      <c r="L33" s="10"/>
    </row>
    <row r="34" spans="1:13" x14ac:dyDescent="0.25">
      <c r="A34" s="253" t="s">
        <v>32</v>
      </c>
      <c r="B34" s="253"/>
      <c r="C34" s="253"/>
      <c r="D34" s="253"/>
      <c r="E34" s="253"/>
      <c r="F34" s="253"/>
      <c r="G34" s="253"/>
      <c r="H34" s="253"/>
      <c r="I34" s="2"/>
      <c r="J34" s="32"/>
      <c r="K34" s="32"/>
      <c r="L34" s="10"/>
    </row>
    <row r="35" spans="1:13" ht="39" x14ac:dyDescent="0.25">
      <c r="A35" s="13" t="s">
        <v>19</v>
      </c>
      <c r="B35" s="12" t="s">
        <v>20</v>
      </c>
      <c r="C35" s="12" t="s">
        <v>21</v>
      </c>
      <c r="D35" s="12" t="s">
        <v>22</v>
      </c>
      <c r="E35" s="12" t="s">
        <v>208</v>
      </c>
      <c r="F35" s="13" t="s">
        <v>217</v>
      </c>
      <c r="G35" s="13" t="s">
        <v>218</v>
      </c>
      <c r="H35" s="13" t="s">
        <v>212</v>
      </c>
      <c r="I35" s="13" t="s">
        <v>219</v>
      </c>
      <c r="J35" s="32"/>
      <c r="K35" s="32"/>
      <c r="L35" s="10"/>
    </row>
    <row r="36" spans="1:13" x14ac:dyDescent="0.25">
      <c r="A36" s="11">
        <v>9</v>
      </c>
      <c r="B36" s="11"/>
      <c r="C36" s="11"/>
      <c r="D36" s="11" t="s">
        <v>33</v>
      </c>
      <c r="E36" s="42">
        <f>E37</f>
        <v>18962</v>
      </c>
      <c r="F36" s="42">
        <f>F37</f>
        <v>83642</v>
      </c>
      <c r="G36" s="42">
        <f>G37</f>
        <v>162755</v>
      </c>
      <c r="H36" s="42">
        <f>H37</f>
        <v>116009.7</v>
      </c>
      <c r="I36" s="42">
        <f>I37</f>
        <v>86009.7</v>
      </c>
      <c r="J36" s="32"/>
      <c r="K36" s="32"/>
      <c r="L36" s="10"/>
    </row>
    <row r="37" spans="1:13" x14ac:dyDescent="0.25">
      <c r="A37" s="11"/>
      <c r="B37" s="11">
        <v>92</v>
      </c>
      <c r="C37" s="11"/>
      <c r="D37" s="11" t="s">
        <v>34</v>
      </c>
      <c r="E37" s="42">
        <f>SUM(E38)</f>
        <v>18962</v>
      </c>
      <c r="F37" s="42">
        <f>F38</f>
        <v>83642</v>
      </c>
      <c r="G37" s="42">
        <f>G38</f>
        <v>162755</v>
      </c>
      <c r="H37" s="42">
        <f>H38</f>
        <v>116009.7</v>
      </c>
      <c r="I37" s="42">
        <f>I38</f>
        <v>86009.7</v>
      </c>
      <c r="J37" s="32"/>
      <c r="K37" s="32"/>
      <c r="L37" s="10"/>
    </row>
    <row r="38" spans="1:13" x14ac:dyDescent="0.25">
      <c r="A38" s="2"/>
      <c r="B38" s="2"/>
      <c r="C38" s="2">
        <v>92</v>
      </c>
      <c r="D38" s="2" t="s">
        <v>164</v>
      </c>
      <c r="E38" s="40">
        <v>18962</v>
      </c>
      <c r="F38" s="40">
        <v>83642</v>
      </c>
      <c r="G38" s="40">
        <v>162755</v>
      </c>
      <c r="H38" s="40">
        <v>116009.7</v>
      </c>
      <c r="I38" s="40">
        <v>86009.7</v>
      </c>
      <c r="J38" s="32"/>
      <c r="K38" s="32"/>
      <c r="L38" s="10"/>
    </row>
    <row r="39" spans="1:13" ht="15.75" x14ac:dyDescent="0.25">
      <c r="A39" s="174" t="s">
        <v>166</v>
      </c>
      <c r="B39" s="174"/>
      <c r="C39" s="174"/>
      <c r="D39" s="174" t="s">
        <v>165</v>
      </c>
      <c r="E39" s="178">
        <f>E36</f>
        <v>18962</v>
      </c>
      <c r="F39" s="178">
        <f>F36</f>
        <v>83642</v>
      </c>
      <c r="G39" s="178">
        <f>G36</f>
        <v>162755</v>
      </c>
      <c r="H39" s="178">
        <f>H36</f>
        <v>116009.7</v>
      </c>
      <c r="I39" s="178">
        <f>I36</f>
        <v>86009.7</v>
      </c>
      <c r="J39" s="32"/>
      <c r="K39" s="32"/>
      <c r="L39" s="10"/>
    </row>
    <row r="40" spans="1:13" ht="15.75" x14ac:dyDescent="0.25">
      <c r="A40" s="27"/>
      <c r="B40" s="27"/>
      <c r="C40" s="27"/>
      <c r="D40" s="27"/>
      <c r="E40" s="27"/>
      <c r="F40" s="114"/>
      <c r="G40" s="114"/>
      <c r="H40" s="114"/>
      <c r="I40" s="10"/>
      <c r="J40" s="32"/>
      <c r="K40" s="32"/>
      <c r="L40" s="10"/>
    </row>
    <row r="41" spans="1:13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32"/>
      <c r="K41" s="32"/>
      <c r="L41" s="10"/>
    </row>
    <row r="42" spans="1:13" x14ac:dyDescent="0.25">
      <c r="A42" s="254" t="s">
        <v>187</v>
      </c>
      <c r="B42" s="254"/>
      <c r="C42" s="254"/>
      <c r="D42" s="254"/>
      <c r="E42" s="254"/>
      <c r="F42" s="254"/>
      <c r="G42" s="254"/>
      <c r="H42" s="254"/>
      <c r="I42" s="2"/>
      <c r="J42" s="32"/>
      <c r="K42" s="32"/>
      <c r="L42" s="10"/>
    </row>
    <row r="43" spans="1:13" ht="30" customHeight="1" x14ac:dyDescent="0.25">
      <c r="A43" s="2"/>
      <c r="B43" s="253" t="s">
        <v>21</v>
      </c>
      <c r="C43" s="253"/>
      <c r="D43" s="12" t="s">
        <v>22</v>
      </c>
      <c r="E43" s="12" t="s">
        <v>208</v>
      </c>
      <c r="F43" s="13" t="s">
        <v>217</v>
      </c>
      <c r="G43" s="13" t="s">
        <v>218</v>
      </c>
      <c r="H43" s="13" t="s">
        <v>212</v>
      </c>
      <c r="I43" s="13" t="s">
        <v>219</v>
      </c>
      <c r="J43" s="32"/>
      <c r="K43" s="32"/>
      <c r="L43" s="10"/>
    </row>
    <row r="44" spans="1:13" x14ac:dyDescent="0.25">
      <c r="A44" s="2"/>
      <c r="B44" s="255">
        <v>11</v>
      </c>
      <c r="C44" s="255"/>
      <c r="D44" s="2" t="s">
        <v>28</v>
      </c>
      <c r="E44" s="148">
        <v>1002130</v>
      </c>
      <c r="F44" s="110">
        <f>F9+F17+F24</f>
        <v>1203531</v>
      </c>
      <c r="G44" s="40">
        <f>G9+G11+G17+G24</f>
        <v>1329501</v>
      </c>
      <c r="H44" s="40">
        <f>H9+H11+H17+H24</f>
        <v>1353500</v>
      </c>
      <c r="I44" s="40">
        <f>I9+I11+I17+I24</f>
        <v>1383500</v>
      </c>
      <c r="J44" s="32"/>
      <c r="K44" s="32"/>
      <c r="L44" s="10"/>
      <c r="M44" s="26"/>
    </row>
    <row r="45" spans="1:13" x14ac:dyDescent="0.25">
      <c r="A45" s="2"/>
      <c r="B45" s="255">
        <v>31</v>
      </c>
      <c r="C45" s="255"/>
      <c r="D45" s="2" t="s">
        <v>26</v>
      </c>
      <c r="E45" s="148">
        <v>138118</v>
      </c>
      <c r="F45" s="110">
        <f>F15</f>
        <v>117385.1</v>
      </c>
      <c r="G45" s="40">
        <f>G15</f>
        <v>135400</v>
      </c>
      <c r="H45" s="40">
        <f>H15</f>
        <v>150000</v>
      </c>
      <c r="I45" s="40">
        <v>150000</v>
      </c>
      <c r="J45" s="32"/>
      <c r="K45" s="32"/>
      <c r="L45" s="10"/>
    </row>
    <row r="46" spans="1:13" x14ac:dyDescent="0.25">
      <c r="A46" s="2"/>
      <c r="B46" s="261">
        <v>40</v>
      </c>
      <c r="C46" s="262"/>
      <c r="D46" s="2" t="s">
        <v>231</v>
      </c>
      <c r="E46" s="148"/>
      <c r="F46" s="110"/>
      <c r="G46" s="40">
        <f t="shared" ref="G46:H48" si="0">G18</f>
        <v>240000</v>
      </c>
      <c r="H46" s="40">
        <f t="shared" si="0"/>
        <v>240000</v>
      </c>
      <c r="I46" s="40">
        <v>240000</v>
      </c>
      <c r="J46" s="32"/>
      <c r="K46" s="32"/>
      <c r="L46" s="10"/>
    </row>
    <row r="47" spans="1:13" x14ac:dyDescent="0.25">
      <c r="A47" s="2"/>
      <c r="B47" s="261">
        <v>42</v>
      </c>
      <c r="C47" s="262"/>
      <c r="D47" s="2" t="s">
        <v>232</v>
      </c>
      <c r="E47" s="148"/>
      <c r="F47" s="110"/>
      <c r="G47" s="40">
        <f t="shared" si="0"/>
        <v>5</v>
      </c>
      <c r="H47" s="40">
        <f t="shared" si="0"/>
        <v>5</v>
      </c>
      <c r="I47" s="40">
        <v>5</v>
      </c>
      <c r="J47" s="32"/>
      <c r="K47" s="32"/>
      <c r="L47" s="10"/>
    </row>
    <row r="48" spans="1:13" x14ac:dyDescent="0.25">
      <c r="A48" s="2"/>
      <c r="B48" s="255">
        <v>43</v>
      </c>
      <c r="C48" s="255"/>
      <c r="D48" s="2" t="s">
        <v>230</v>
      </c>
      <c r="E48" s="148">
        <v>581750</v>
      </c>
      <c r="F48" s="110">
        <f>F18</f>
        <v>521900</v>
      </c>
      <c r="G48" s="40">
        <f t="shared" si="0"/>
        <v>244570</v>
      </c>
      <c r="H48" s="40">
        <f t="shared" si="0"/>
        <v>250000</v>
      </c>
      <c r="I48" s="40">
        <v>250000</v>
      </c>
      <c r="J48" s="32"/>
      <c r="K48" s="32"/>
      <c r="L48" s="10"/>
    </row>
    <row r="49" spans="1:13" x14ac:dyDescent="0.25">
      <c r="A49" s="2"/>
      <c r="B49" s="255">
        <v>50</v>
      </c>
      <c r="C49" s="255"/>
      <c r="D49" s="2" t="s">
        <v>38</v>
      </c>
      <c r="E49" s="148">
        <f>E10</f>
        <v>201030</v>
      </c>
      <c r="F49" s="110">
        <f>F12</f>
        <v>610842</v>
      </c>
      <c r="G49" s="40">
        <f>G12</f>
        <v>331500</v>
      </c>
      <c r="H49" s="40">
        <f>H12</f>
        <v>300083</v>
      </c>
      <c r="I49" s="40">
        <v>300083</v>
      </c>
      <c r="J49" s="32"/>
      <c r="K49" s="32"/>
      <c r="L49" s="10"/>
    </row>
    <row r="50" spans="1:13" x14ac:dyDescent="0.25">
      <c r="A50" s="2"/>
      <c r="B50" s="259">
        <v>581</v>
      </c>
      <c r="C50" s="265"/>
      <c r="D50" s="2" t="s">
        <v>228</v>
      </c>
      <c r="E50" s="148"/>
      <c r="F50" s="110"/>
      <c r="G50" s="40">
        <f>G13</f>
        <v>278000</v>
      </c>
      <c r="H50" s="40">
        <f>H13</f>
        <v>140000</v>
      </c>
      <c r="I50" s="40">
        <v>140000</v>
      </c>
      <c r="J50" s="32"/>
      <c r="K50" s="32"/>
      <c r="L50" s="10"/>
    </row>
    <row r="51" spans="1:13" x14ac:dyDescent="0.25">
      <c r="A51" s="2"/>
      <c r="B51" s="255">
        <v>61</v>
      </c>
      <c r="C51" s="255"/>
      <c r="D51" s="2" t="s">
        <v>169</v>
      </c>
      <c r="E51" s="148">
        <v>600</v>
      </c>
      <c r="F51" s="110">
        <v>0</v>
      </c>
      <c r="G51" s="40">
        <f>G22</f>
        <v>2500</v>
      </c>
      <c r="H51" s="40">
        <f>H22</f>
        <v>0</v>
      </c>
      <c r="I51" s="40">
        <v>1000</v>
      </c>
      <c r="J51" s="32"/>
      <c r="K51" s="32"/>
      <c r="L51" s="10"/>
    </row>
    <row r="52" spans="1:13" x14ac:dyDescent="0.25">
      <c r="A52" s="2"/>
      <c r="B52" s="256">
        <v>71</v>
      </c>
      <c r="C52" s="256"/>
      <c r="D52" s="2" t="s">
        <v>29</v>
      </c>
      <c r="E52" s="148">
        <v>25660</v>
      </c>
      <c r="F52" s="110">
        <f>F27+F29</f>
        <v>29920</v>
      </c>
      <c r="G52" s="40">
        <f>G25</f>
        <v>65000</v>
      </c>
      <c r="H52" s="40">
        <f>H27</f>
        <v>50000</v>
      </c>
      <c r="I52" s="40">
        <v>50000</v>
      </c>
      <c r="J52" s="32"/>
      <c r="K52" s="32"/>
      <c r="L52" s="10"/>
    </row>
    <row r="53" spans="1:13" x14ac:dyDescent="0.25">
      <c r="A53" s="2"/>
      <c r="B53" s="256">
        <v>92</v>
      </c>
      <c r="C53" s="256"/>
      <c r="D53" s="2" t="s">
        <v>211</v>
      </c>
      <c r="E53" s="148">
        <v>0</v>
      </c>
      <c r="F53" s="110">
        <v>83642</v>
      </c>
      <c r="G53" s="20">
        <v>162755</v>
      </c>
      <c r="H53" s="20">
        <f>H31</f>
        <v>116009.7</v>
      </c>
      <c r="I53" s="40">
        <v>86009.7</v>
      </c>
      <c r="J53" s="32"/>
      <c r="K53" s="32"/>
      <c r="L53" s="10"/>
    </row>
    <row r="54" spans="1:13" ht="15.75" x14ac:dyDescent="0.25">
      <c r="A54" s="173"/>
      <c r="B54" s="257"/>
      <c r="C54" s="257"/>
      <c r="D54" s="174" t="s">
        <v>188</v>
      </c>
      <c r="E54" s="175">
        <f>SUM(E44:E53)</f>
        <v>1949288</v>
      </c>
      <c r="F54" s="176">
        <f>SUM(F44:F53)</f>
        <v>2567220.1</v>
      </c>
      <c r="G54" s="176">
        <f>SUM(G44:G53)</f>
        <v>2789231</v>
      </c>
      <c r="H54" s="176">
        <f>SUM(H44:H53)</f>
        <v>2599597.7000000002</v>
      </c>
      <c r="I54" s="212">
        <f>I44+I45+I46+I47+I48+I49+I50+I51+I52+I53</f>
        <v>2600597.7000000002</v>
      </c>
      <c r="J54" s="32"/>
      <c r="K54" s="32"/>
      <c r="L54" s="10"/>
    </row>
    <row r="55" spans="1:13" x14ac:dyDescent="0.25">
      <c r="A55" s="10"/>
      <c r="B55" s="258"/>
      <c r="C55" s="258"/>
      <c r="D55" s="10"/>
      <c r="E55" s="10"/>
      <c r="F55" s="10"/>
      <c r="G55" s="10"/>
      <c r="H55" s="10"/>
      <c r="I55" s="10"/>
      <c r="J55" s="10"/>
      <c r="K55" s="10"/>
      <c r="L55" s="10"/>
    </row>
    <row r="56" spans="1:13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3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3" x14ac:dyDescent="0.25">
      <c r="A58" s="10"/>
      <c r="B58" s="10"/>
      <c r="C58" s="10"/>
      <c r="D58" s="15" t="s">
        <v>35</v>
      </c>
      <c r="E58" s="15"/>
      <c r="F58" s="10"/>
      <c r="G58" s="10"/>
      <c r="H58" s="10"/>
      <c r="I58" s="10"/>
      <c r="J58" s="10"/>
      <c r="K58" s="10"/>
      <c r="L58" s="10"/>
    </row>
    <row r="59" spans="1:13" ht="39" x14ac:dyDescent="0.25">
      <c r="A59" s="13" t="s">
        <v>19</v>
      </c>
      <c r="B59" s="12" t="s">
        <v>20</v>
      </c>
      <c r="C59" s="12" t="s">
        <v>21</v>
      </c>
      <c r="D59" s="12" t="s">
        <v>22</v>
      </c>
      <c r="E59" s="12" t="s">
        <v>208</v>
      </c>
      <c r="F59" s="13" t="s">
        <v>217</v>
      </c>
      <c r="G59" s="13" t="s">
        <v>218</v>
      </c>
      <c r="H59" s="13" t="s">
        <v>212</v>
      </c>
      <c r="I59" s="13" t="s">
        <v>219</v>
      </c>
      <c r="J59" s="10"/>
      <c r="K59" s="10"/>
      <c r="L59" s="10"/>
    </row>
    <row r="60" spans="1:13" x14ac:dyDescent="0.25">
      <c r="A60" s="90">
        <v>3</v>
      </c>
      <c r="B60" s="154">
        <v>3</v>
      </c>
      <c r="C60" s="90"/>
      <c r="D60" s="90" t="s">
        <v>4</v>
      </c>
      <c r="E60" s="132">
        <f>E61+E64+E71+E75+E77+E80+E83</f>
        <v>1251850</v>
      </c>
      <c r="F60" s="132">
        <f>F61+F64+F71+F75+F77+F80+F83</f>
        <v>1600020.1</v>
      </c>
      <c r="G60" s="132">
        <f>G61+G64+G71+G75+G77+G80+G83</f>
        <v>1725134</v>
      </c>
      <c r="H60" s="203">
        <f>H61+H64+H71+H75+H77+H80+H83</f>
        <v>1778574.7</v>
      </c>
      <c r="I60" s="203">
        <f>I61+I64+I71+I75+I77+I80+I83</f>
        <v>1779574.7</v>
      </c>
      <c r="J60" s="10"/>
      <c r="K60" s="10"/>
      <c r="L60" s="10"/>
    </row>
    <row r="61" spans="1:13" x14ac:dyDescent="0.25">
      <c r="A61" s="91"/>
      <c r="B61" s="91">
        <v>31</v>
      </c>
      <c r="C61" s="91"/>
      <c r="D61" s="91" t="s">
        <v>163</v>
      </c>
      <c r="E61" s="92">
        <f>SUM(E62:E63)</f>
        <v>476900</v>
      </c>
      <c r="F61" s="92">
        <f>SUM(F62:F63)</f>
        <v>639900</v>
      </c>
      <c r="G61" s="92">
        <f>G62+G63</f>
        <v>810500</v>
      </c>
      <c r="H61" s="92">
        <f>SUM(H62:H63)</f>
        <v>826710</v>
      </c>
      <c r="I61" s="92">
        <v>826710</v>
      </c>
      <c r="J61" s="10"/>
      <c r="K61" s="10"/>
      <c r="L61" s="10"/>
    </row>
    <row r="62" spans="1:13" x14ac:dyDescent="0.25">
      <c r="A62" s="39"/>
      <c r="B62" s="39"/>
      <c r="C62" s="39">
        <v>11</v>
      </c>
      <c r="D62" s="39" t="s">
        <v>28</v>
      </c>
      <c r="E62" s="40">
        <v>451900</v>
      </c>
      <c r="F62" s="40">
        <v>604804</v>
      </c>
      <c r="G62" s="40">
        <v>769100</v>
      </c>
      <c r="H62" s="40">
        <v>784482</v>
      </c>
      <c r="I62" s="40">
        <v>784482</v>
      </c>
      <c r="J62" s="10"/>
      <c r="K62" s="46"/>
      <c r="L62" s="10"/>
      <c r="M62" s="26"/>
    </row>
    <row r="63" spans="1:13" x14ac:dyDescent="0.25">
      <c r="A63" s="39"/>
      <c r="B63" s="39"/>
      <c r="C63" s="39">
        <v>50</v>
      </c>
      <c r="D63" s="39" t="s">
        <v>38</v>
      </c>
      <c r="E63" s="40">
        <v>25000</v>
      </c>
      <c r="F63" s="40">
        <v>35096</v>
      </c>
      <c r="G63" s="40">
        <v>41400</v>
      </c>
      <c r="H63" s="40">
        <v>42228</v>
      </c>
      <c r="I63" s="40">
        <v>42228</v>
      </c>
      <c r="J63" s="10"/>
      <c r="K63" s="46"/>
      <c r="L63" s="10"/>
    </row>
    <row r="64" spans="1:13" x14ac:dyDescent="0.25">
      <c r="A64" s="91"/>
      <c r="B64" s="91">
        <v>32</v>
      </c>
      <c r="C64" s="91"/>
      <c r="D64" s="91" t="s">
        <v>37</v>
      </c>
      <c r="E64" s="92">
        <f>SUM(E65:E70)</f>
        <v>477485</v>
      </c>
      <c r="F64" s="92">
        <f>SUM(F65:F70)</f>
        <v>499284</v>
      </c>
      <c r="G64" s="92">
        <f>G65+G66+G67+G68+G69+G70</f>
        <v>531750</v>
      </c>
      <c r="H64" s="92">
        <f>SUM(H65:H70)</f>
        <v>550034</v>
      </c>
      <c r="I64" s="92">
        <f>I65+I66+I67+I68+I69+I70</f>
        <v>551034</v>
      </c>
      <c r="J64" s="10"/>
      <c r="K64" s="46"/>
      <c r="L64" s="10"/>
    </row>
    <row r="65" spans="1:13" x14ac:dyDescent="0.25">
      <c r="A65" s="39"/>
      <c r="B65" s="39"/>
      <c r="C65" s="39">
        <v>11</v>
      </c>
      <c r="D65" s="39" t="s">
        <v>28</v>
      </c>
      <c r="E65" s="40">
        <v>187485</v>
      </c>
      <c r="F65" s="40">
        <v>186584</v>
      </c>
      <c r="G65" s="40">
        <v>187251</v>
      </c>
      <c r="H65" s="40">
        <v>192383.55</v>
      </c>
      <c r="I65" s="40">
        <v>192383.55</v>
      </c>
      <c r="J65" s="10"/>
      <c r="K65" s="46"/>
      <c r="L65" s="10"/>
      <c r="M65" s="26"/>
    </row>
    <row r="66" spans="1:13" x14ac:dyDescent="0.25">
      <c r="A66" s="39"/>
      <c r="B66" s="39"/>
      <c r="C66" s="39">
        <v>31</v>
      </c>
      <c r="D66" s="39" t="s">
        <v>26</v>
      </c>
      <c r="E66" s="40">
        <v>133178</v>
      </c>
      <c r="F66" s="40">
        <v>21000</v>
      </c>
      <c r="G66" s="40">
        <v>53505</v>
      </c>
      <c r="H66" s="40">
        <v>55605.75</v>
      </c>
      <c r="I66" s="40">
        <v>55605.75</v>
      </c>
      <c r="J66" s="10"/>
      <c r="K66" s="46"/>
      <c r="L66" s="46"/>
      <c r="M66" s="26"/>
    </row>
    <row r="67" spans="1:13" x14ac:dyDescent="0.25">
      <c r="A67" s="39"/>
      <c r="B67" s="39"/>
      <c r="C67" s="39">
        <v>43</v>
      </c>
      <c r="D67" s="2" t="s">
        <v>230</v>
      </c>
      <c r="E67" s="40">
        <v>101622</v>
      </c>
      <c r="F67" s="40">
        <v>252900</v>
      </c>
      <c r="G67" s="40">
        <v>272494</v>
      </c>
      <c r="H67" s="40">
        <v>282619.7</v>
      </c>
      <c r="I67" s="40">
        <v>282619.7</v>
      </c>
      <c r="J67" s="10"/>
      <c r="K67" s="46"/>
      <c r="L67" s="10"/>
      <c r="M67" s="26"/>
    </row>
    <row r="68" spans="1:13" x14ac:dyDescent="0.25">
      <c r="A68" s="39"/>
      <c r="B68" s="39"/>
      <c r="C68" s="39">
        <v>50</v>
      </c>
      <c r="D68" s="39" t="s">
        <v>38</v>
      </c>
      <c r="E68" s="40">
        <v>50000</v>
      </c>
      <c r="F68" s="40">
        <v>34300</v>
      </c>
      <c r="G68" s="40">
        <v>16000</v>
      </c>
      <c r="H68" s="40">
        <v>16800</v>
      </c>
      <c r="I68" s="40">
        <v>16800</v>
      </c>
      <c r="J68" s="10"/>
      <c r="K68" s="46"/>
      <c r="L68" s="10"/>
      <c r="M68" s="26"/>
    </row>
    <row r="69" spans="1:13" x14ac:dyDescent="0.25">
      <c r="A69" s="39"/>
      <c r="B69" s="39"/>
      <c r="C69" s="39">
        <v>61</v>
      </c>
      <c r="D69" s="39" t="s">
        <v>169</v>
      </c>
      <c r="E69" s="40">
        <v>500</v>
      </c>
      <c r="F69" s="40">
        <v>0</v>
      </c>
      <c r="G69" s="40">
        <v>0</v>
      </c>
      <c r="H69" s="40">
        <v>0</v>
      </c>
      <c r="I69" s="40">
        <v>1000</v>
      </c>
      <c r="J69" s="10"/>
      <c r="K69" s="46"/>
      <c r="L69" s="10"/>
      <c r="M69" s="26"/>
    </row>
    <row r="70" spans="1:13" x14ac:dyDescent="0.25">
      <c r="A70" s="39"/>
      <c r="B70" s="39"/>
      <c r="C70" s="39">
        <v>71</v>
      </c>
      <c r="D70" s="39" t="s">
        <v>25</v>
      </c>
      <c r="E70" s="40">
        <v>4700</v>
      </c>
      <c r="F70" s="40">
        <v>4500</v>
      </c>
      <c r="G70" s="40">
        <v>2500</v>
      </c>
      <c r="H70" s="40">
        <v>2625</v>
      </c>
      <c r="I70" s="40">
        <v>2625</v>
      </c>
      <c r="J70" s="10"/>
      <c r="K70" s="46"/>
      <c r="L70" s="10"/>
      <c r="M70" s="26"/>
    </row>
    <row r="71" spans="1:13" x14ac:dyDescent="0.25">
      <c r="A71" s="91"/>
      <c r="B71" s="91">
        <v>34</v>
      </c>
      <c r="C71" s="91"/>
      <c r="D71" s="91" t="s">
        <v>39</v>
      </c>
      <c r="E71" s="92">
        <f>SUM(E72:E74)</f>
        <v>8325</v>
      </c>
      <c r="F71" s="92">
        <f>SUM(F72:F74)</f>
        <v>11490.1</v>
      </c>
      <c r="G71" s="92">
        <f>G72+G73+G74</f>
        <v>6850</v>
      </c>
      <c r="H71" s="92">
        <f>SUM(H72:H74)</f>
        <v>6995</v>
      </c>
      <c r="I71" s="92">
        <v>6995</v>
      </c>
      <c r="J71" s="10"/>
      <c r="K71" s="46"/>
      <c r="L71" s="10"/>
      <c r="M71" s="26"/>
    </row>
    <row r="72" spans="1:13" x14ac:dyDescent="0.25">
      <c r="A72" s="39"/>
      <c r="B72" s="39"/>
      <c r="C72" s="39">
        <v>11</v>
      </c>
      <c r="D72" s="39" t="s">
        <v>28</v>
      </c>
      <c r="E72" s="40">
        <v>7735</v>
      </c>
      <c r="F72" s="40">
        <v>10890</v>
      </c>
      <c r="G72" s="40">
        <v>6250</v>
      </c>
      <c r="H72" s="40">
        <v>6383</v>
      </c>
      <c r="I72" s="40">
        <v>6383</v>
      </c>
      <c r="J72" s="10"/>
      <c r="K72" s="46"/>
      <c r="L72" s="10"/>
    </row>
    <row r="73" spans="1:13" x14ac:dyDescent="0.25">
      <c r="A73" s="39"/>
      <c r="B73" s="39"/>
      <c r="C73" s="39">
        <v>31</v>
      </c>
      <c r="D73" s="39" t="s">
        <v>26</v>
      </c>
      <c r="E73" s="40"/>
      <c r="F73" s="40"/>
      <c r="G73" s="40">
        <v>0</v>
      </c>
      <c r="H73" s="40">
        <v>0</v>
      </c>
      <c r="I73" s="40">
        <v>0</v>
      </c>
      <c r="J73" s="10"/>
      <c r="K73" s="46"/>
      <c r="L73" s="10"/>
    </row>
    <row r="74" spans="1:13" x14ac:dyDescent="0.25">
      <c r="A74" s="39"/>
      <c r="B74" s="39"/>
      <c r="C74" s="39">
        <v>43</v>
      </c>
      <c r="D74" s="2" t="s">
        <v>230</v>
      </c>
      <c r="E74" s="40">
        <v>590</v>
      </c>
      <c r="F74" s="40">
        <v>600.1</v>
      </c>
      <c r="G74" s="40">
        <v>600</v>
      </c>
      <c r="H74" s="40">
        <v>612</v>
      </c>
      <c r="I74" s="40">
        <v>612</v>
      </c>
      <c r="J74" s="10"/>
      <c r="K74" s="46"/>
      <c r="L74" s="10"/>
      <c r="M74" s="26"/>
    </row>
    <row r="75" spans="1:13" x14ac:dyDescent="0.25">
      <c r="A75" s="91"/>
      <c r="B75" s="91">
        <v>35</v>
      </c>
      <c r="C75" s="91"/>
      <c r="D75" s="91" t="s">
        <v>159</v>
      </c>
      <c r="E75" s="92">
        <f>E76</f>
        <v>3500</v>
      </c>
      <c r="F75" s="92">
        <f>SUM(F76:F76)</f>
        <v>2200</v>
      </c>
      <c r="G75" s="92">
        <f>G76</f>
        <v>3000</v>
      </c>
      <c r="H75" s="92">
        <f>H76</f>
        <v>3150</v>
      </c>
      <c r="I75" s="92">
        <v>3150</v>
      </c>
      <c r="J75" s="10"/>
      <c r="K75" s="46"/>
      <c r="L75" s="10"/>
    </row>
    <row r="76" spans="1:13" x14ac:dyDescent="0.25">
      <c r="A76" s="39"/>
      <c r="B76" s="39"/>
      <c r="C76" s="39">
        <v>11</v>
      </c>
      <c r="D76" s="39" t="s">
        <v>28</v>
      </c>
      <c r="E76" s="40">
        <v>3500</v>
      </c>
      <c r="F76" s="40">
        <v>2200</v>
      </c>
      <c r="G76" s="40">
        <v>3000</v>
      </c>
      <c r="H76" s="40">
        <v>3150</v>
      </c>
      <c r="I76" s="40">
        <v>3150</v>
      </c>
      <c r="J76" s="10"/>
      <c r="K76" s="10"/>
      <c r="L76" s="10"/>
      <c r="M76" s="26"/>
    </row>
    <row r="77" spans="1:13" x14ac:dyDescent="0.25">
      <c r="A77" s="91"/>
      <c r="B77" s="91">
        <v>36</v>
      </c>
      <c r="C77" s="91"/>
      <c r="D77" s="91" t="s">
        <v>160</v>
      </c>
      <c r="E77" s="92">
        <f>SUM(E78:E79)</f>
        <v>27600</v>
      </c>
      <c r="F77" s="92">
        <f>SUM(F78:F79)</f>
        <v>75646</v>
      </c>
      <c r="G77" s="92">
        <f>G78+G79</f>
        <v>9000</v>
      </c>
      <c r="H77" s="92">
        <f>H78+H79</f>
        <v>9450</v>
      </c>
      <c r="I77" s="92">
        <v>9450</v>
      </c>
      <c r="J77" s="10"/>
      <c r="K77" s="46"/>
      <c r="L77" s="10"/>
    </row>
    <row r="78" spans="1:13" x14ac:dyDescent="0.25">
      <c r="A78" s="39"/>
      <c r="B78" s="39"/>
      <c r="C78" s="39">
        <v>11</v>
      </c>
      <c r="D78" s="39" t="s">
        <v>28</v>
      </c>
      <c r="E78" s="40">
        <v>13100</v>
      </c>
      <c r="F78" s="40">
        <v>10000</v>
      </c>
      <c r="G78" s="40">
        <v>9000</v>
      </c>
      <c r="H78" s="40">
        <v>9450</v>
      </c>
      <c r="I78" s="40">
        <v>9450</v>
      </c>
      <c r="J78" s="10"/>
      <c r="K78" s="46"/>
      <c r="L78" s="10"/>
    </row>
    <row r="79" spans="1:13" x14ac:dyDescent="0.25">
      <c r="A79" s="39"/>
      <c r="B79" s="39"/>
      <c r="C79" s="39">
        <v>50</v>
      </c>
      <c r="D79" s="39" t="s">
        <v>38</v>
      </c>
      <c r="E79" s="40">
        <v>14500</v>
      </c>
      <c r="F79" s="40">
        <v>65646</v>
      </c>
      <c r="G79" s="40">
        <v>0</v>
      </c>
      <c r="H79" s="40">
        <v>0</v>
      </c>
      <c r="I79" s="40">
        <v>0</v>
      </c>
      <c r="J79" s="10"/>
      <c r="K79" s="46"/>
      <c r="L79" s="10"/>
    </row>
    <row r="80" spans="1:13" x14ac:dyDescent="0.25">
      <c r="A80" s="91"/>
      <c r="B80" s="91">
        <v>37</v>
      </c>
      <c r="C80" s="91"/>
      <c r="D80" s="91" t="s">
        <v>161</v>
      </c>
      <c r="E80" s="92">
        <f>E81</f>
        <v>42600</v>
      </c>
      <c r="F80" s="92">
        <f>SUM(F81:F82)</f>
        <v>91450</v>
      </c>
      <c r="G80" s="92">
        <f>G81+G82</f>
        <v>78800</v>
      </c>
      <c r="H80" s="92">
        <f>H81+H82</f>
        <v>82740</v>
      </c>
      <c r="I80" s="92">
        <v>82740</v>
      </c>
      <c r="J80" s="10"/>
      <c r="K80" s="10"/>
      <c r="L80" s="10"/>
    </row>
    <row r="81" spans="1:12" x14ac:dyDescent="0.25">
      <c r="A81" s="41"/>
      <c r="B81" s="41"/>
      <c r="C81" s="39">
        <v>11</v>
      </c>
      <c r="D81" s="39" t="s">
        <v>28</v>
      </c>
      <c r="E81" s="40">
        <v>42600</v>
      </c>
      <c r="F81" s="40">
        <v>90150</v>
      </c>
      <c r="G81" s="40">
        <v>77500</v>
      </c>
      <c r="H81" s="40">
        <v>81375</v>
      </c>
      <c r="I81" s="40">
        <v>81375</v>
      </c>
      <c r="J81" s="10"/>
      <c r="K81" s="10"/>
      <c r="L81" s="10"/>
    </row>
    <row r="82" spans="1:12" x14ac:dyDescent="0.25">
      <c r="A82" s="41"/>
      <c r="B82" s="41"/>
      <c r="C82" s="41">
        <v>50</v>
      </c>
      <c r="D82" s="39" t="s">
        <v>38</v>
      </c>
      <c r="E82" s="40">
        <v>0</v>
      </c>
      <c r="F82" s="40">
        <v>1300</v>
      </c>
      <c r="G82" s="40">
        <v>1300</v>
      </c>
      <c r="H82" s="40">
        <v>1365</v>
      </c>
      <c r="I82" s="40">
        <v>1365</v>
      </c>
      <c r="J82" s="10"/>
      <c r="K82" s="10"/>
      <c r="L82" s="10"/>
    </row>
    <row r="83" spans="1:12" x14ac:dyDescent="0.25">
      <c r="A83" s="91"/>
      <c r="B83" s="91">
        <v>38</v>
      </c>
      <c r="C83" s="91"/>
      <c r="D83" s="91" t="s">
        <v>256</v>
      </c>
      <c r="E83" s="92">
        <f>SUM(E84:E87)</f>
        <v>215440</v>
      </c>
      <c r="F83" s="92">
        <f>SUM(F84:F87)</f>
        <v>280050</v>
      </c>
      <c r="G83" s="92">
        <f>G84+G85+G86+G87</f>
        <v>285234</v>
      </c>
      <c r="H83" s="92">
        <f>SUM(H84:H87)</f>
        <v>299495.7</v>
      </c>
      <c r="I83" s="92">
        <v>299495.7</v>
      </c>
      <c r="J83" s="10"/>
      <c r="K83" s="10"/>
      <c r="L83" s="10"/>
    </row>
    <row r="84" spans="1:12" x14ac:dyDescent="0.25">
      <c r="A84" s="41"/>
      <c r="B84" s="41"/>
      <c r="C84" s="39">
        <v>11</v>
      </c>
      <c r="D84" s="39" t="s">
        <v>28</v>
      </c>
      <c r="E84" s="40">
        <v>215110</v>
      </c>
      <c r="F84" s="40">
        <v>252608</v>
      </c>
      <c r="G84" s="40">
        <v>279400</v>
      </c>
      <c r="H84" s="40">
        <v>293370</v>
      </c>
      <c r="I84" s="40">
        <v>293370</v>
      </c>
      <c r="J84" s="10"/>
      <c r="K84" s="10"/>
      <c r="L84" s="10"/>
    </row>
    <row r="85" spans="1:12" x14ac:dyDescent="0.25">
      <c r="A85" s="41"/>
      <c r="B85" s="41"/>
      <c r="C85" s="39">
        <v>92</v>
      </c>
      <c r="D85" s="39" t="s">
        <v>213</v>
      </c>
      <c r="E85" s="40"/>
      <c r="F85" s="40">
        <v>25142</v>
      </c>
      <c r="G85" s="40">
        <v>0</v>
      </c>
      <c r="H85" s="40">
        <v>0</v>
      </c>
      <c r="I85" s="40">
        <v>0</v>
      </c>
      <c r="J85" s="10"/>
      <c r="K85" s="10"/>
      <c r="L85" s="10"/>
    </row>
    <row r="86" spans="1:12" x14ac:dyDescent="0.25">
      <c r="A86" s="41"/>
      <c r="B86" s="41"/>
      <c r="C86" s="39">
        <v>43</v>
      </c>
      <c r="D86" s="2" t="s">
        <v>230</v>
      </c>
      <c r="E86" s="40"/>
      <c r="F86" s="40">
        <v>2000</v>
      </c>
      <c r="G86" s="40">
        <v>5034</v>
      </c>
      <c r="H86" s="40">
        <v>5285.7</v>
      </c>
      <c r="I86" s="40">
        <v>5285.7</v>
      </c>
      <c r="J86" s="10"/>
      <c r="K86" s="10"/>
      <c r="L86" s="10"/>
    </row>
    <row r="87" spans="1:12" x14ac:dyDescent="0.25">
      <c r="A87" s="41"/>
      <c r="B87" s="41"/>
      <c r="C87" s="41">
        <v>50</v>
      </c>
      <c r="D87" s="39" t="s">
        <v>38</v>
      </c>
      <c r="E87" s="40">
        <v>330</v>
      </c>
      <c r="F87" s="40">
        <v>300</v>
      </c>
      <c r="G87" s="40">
        <v>800</v>
      </c>
      <c r="H87" s="40">
        <v>840</v>
      </c>
      <c r="I87" s="40">
        <v>840</v>
      </c>
      <c r="J87" s="10"/>
      <c r="K87" s="10"/>
      <c r="L87" s="10"/>
    </row>
    <row r="88" spans="1:12" x14ac:dyDescent="0.25">
      <c r="A88" s="90">
        <v>4</v>
      </c>
      <c r="B88" s="154"/>
      <c r="C88" s="90"/>
      <c r="D88" s="90" t="s">
        <v>40</v>
      </c>
      <c r="E88" s="132">
        <f>E89+E91+E102</f>
        <v>666400</v>
      </c>
      <c r="F88" s="132">
        <f>F89+F91+F102</f>
        <v>967200</v>
      </c>
      <c r="G88" s="132">
        <f>G89+G91+G102</f>
        <v>1064097</v>
      </c>
      <c r="H88" s="203">
        <f>H89+H91+H102</f>
        <v>821023</v>
      </c>
      <c r="I88" s="203">
        <v>821023</v>
      </c>
    </row>
    <row r="89" spans="1:12" x14ac:dyDescent="0.25">
      <c r="A89" s="122"/>
      <c r="B89" s="91">
        <v>41</v>
      </c>
      <c r="C89" s="122"/>
      <c r="D89" s="91" t="s">
        <v>199</v>
      </c>
      <c r="E89" s="92">
        <f>E90</f>
        <v>8000</v>
      </c>
      <c r="F89" s="92">
        <f>SUM(F90)</f>
        <v>15000</v>
      </c>
      <c r="G89" s="92">
        <f>G90</f>
        <v>60000</v>
      </c>
      <c r="H89" s="92">
        <f>H90</f>
        <v>60000</v>
      </c>
      <c r="I89" s="92">
        <v>60000</v>
      </c>
    </row>
    <row r="90" spans="1:12" x14ac:dyDescent="0.25">
      <c r="A90" s="121"/>
      <c r="B90" s="121"/>
      <c r="C90" s="123">
        <v>71</v>
      </c>
      <c r="D90" s="123" t="s">
        <v>198</v>
      </c>
      <c r="E90" s="131">
        <v>8000</v>
      </c>
      <c r="F90" s="131">
        <v>15000</v>
      </c>
      <c r="G90" s="40">
        <v>60000</v>
      </c>
      <c r="H90" s="40">
        <v>60000</v>
      </c>
      <c r="I90" s="40">
        <v>60000</v>
      </c>
    </row>
    <row r="91" spans="1:12" x14ac:dyDescent="0.25">
      <c r="A91" s="91"/>
      <c r="B91" s="91">
        <v>42</v>
      </c>
      <c r="C91" s="91"/>
      <c r="D91" s="91" t="s">
        <v>41</v>
      </c>
      <c r="E91" s="92">
        <f>SUM(E92:E100)</f>
        <v>438400</v>
      </c>
      <c r="F91" s="92">
        <f>SUM(F92:F101)</f>
        <v>942200</v>
      </c>
      <c r="G91" s="92">
        <f>SUM(G92:G101)</f>
        <v>989097</v>
      </c>
      <c r="H91" s="92">
        <f>SUM(H92:H101)</f>
        <v>747773</v>
      </c>
      <c r="I91" s="92">
        <v>747773</v>
      </c>
    </row>
    <row r="92" spans="1:12" x14ac:dyDescent="0.25">
      <c r="A92" s="39"/>
      <c r="B92" s="39"/>
      <c r="C92" s="39">
        <v>11</v>
      </c>
      <c r="D92" s="39" t="s">
        <v>28</v>
      </c>
      <c r="E92" s="40">
        <v>80700</v>
      </c>
      <c r="F92" s="40">
        <v>46295</v>
      </c>
      <c r="G92" s="40">
        <v>1000</v>
      </c>
      <c r="H92" s="40">
        <v>1050</v>
      </c>
      <c r="I92" s="40">
        <v>1050</v>
      </c>
    </row>
    <row r="93" spans="1:12" x14ac:dyDescent="0.25">
      <c r="A93" s="39"/>
      <c r="B93" s="39"/>
      <c r="C93" s="39">
        <v>31</v>
      </c>
      <c r="D93" s="39" t="s">
        <v>26</v>
      </c>
      <c r="E93" s="40">
        <v>4940</v>
      </c>
      <c r="F93" s="40">
        <v>96385</v>
      </c>
      <c r="G93" s="40">
        <v>81400</v>
      </c>
      <c r="H93" s="40">
        <v>11224</v>
      </c>
      <c r="I93" s="40">
        <v>11224</v>
      </c>
    </row>
    <row r="94" spans="1:12" x14ac:dyDescent="0.25">
      <c r="A94" s="39"/>
      <c r="B94" s="39"/>
      <c r="C94" s="39">
        <v>40</v>
      </c>
      <c r="D94" s="39" t="s">
        <v>237</v>
      </c>
      <c r="E94" s="40">
        <v>278500</v>
      </c>
      <c r="F94" s="40">
        <v>256400</v>
      </c>
      <c r="G94" s="40">
        <v>230000</v>
      </c>
      <c r="H94" s="40">
        <v>232000</v>
      </c>
      <c r="I94" s="40">
        <v>232000</v>
      </c>
    </row>
    <row r="95" spans="1:12" x14ac:dyDescent="0.25">
      <c r="A95" s="39"/>
      <c r="B95" s="39"/>
      <c r="C95" s="39">
        <v>43</v>
      </c>
      <c r="D95" s="2" t="s">
        <v>230</v>
      </c>
      <c r="E95" s="40"/>
      <c r="F95" s="40"/>
      <c r="G95" s="40">
        <v>94197</v>
      </c>
      <c r="H95" s="40">
        <v>91154</v>
      </c>
      <c r="I95" s="40">
        <v>91154</v>
      </c>
    </row>
    <row r="96" spans="1:12" x14ac:dyDescent="0.25">
      <c r="A96" s="39"/>
      <c r="B96" s="39"/>
      <c r="C96" s="39">
        <v>92</v>
      </c>
      <c r="D96" s="39" t="s">
        <v>213</v>
      </c>
      <c r="E96" s="40"/>
      <c r="F96" s="40">
        <v>43500</v>
      </c>
      <c r="G96" s="40">
        <v>0</v>
      </c>
      <c r="H96" s="40">
        <v>0</v>
      </c>
      <c r="I96" s="40">
        <v>0</v>
      </c>
    </row>
    <row r="97" spans="1:9" x14ac:dyDescent="0.25">
      <c r="A97" s="39"/>
      <c r="B97" s="39"/>
      <c r="C97" s="39">
        <v>50</v>
      </c>
      <c r="D97" s="39" t="s">
        <v>38</v>
      </c>
      <c r="E97" s="40">
        <v>61200</v>
      </c>
      <c r="F97" s="40">
        <v>474200</v>
      </c>
      <c r="G97" s="40">
        <v>272000</v>
      </c>
      <c r="H97" s="40">
        <v>238850</v>
      </c>
      <c r="I97" s="40">
        <v>238850</v>
      </c>
    </row>
    <row r="98" spans="1:9" x14ac:dyDescent="0.25">
      <c r="A98" s="39"/>
      <c r="B98" s="39"/>
      <c r="C98" s="39">
        <v>581</v>
      </c>
      <c r="D98" s="2" t="s">
        <v>228</v>
      </c>
      <c r="E98" s="40"/>
      <c r="F98" s="40"/>
      <c r="G98" s="40">
        <v>278000</v>
      </c>
      <c r="H98" s="40">
        <v>140000</v>
      </c>
      <c r="I98" s="40">
        <v>140000</v>
      </c>
    </row>
    <row r="99" spans="1:9" x14ac:dyDescent="0.25">
      <c r="A99" s="39"/>
      <c r="B99" s="39"/>
      <c r="C99" s="39">
        <v>61</v>
      </c>
      <c r="D99" s="39" t="s">
        <v>169</v>
      </c>
      <c r="E99" s="40">
        <v>100</v>
      </c>
      <c r="F99" s="40">
        <v>0</v>
      </c>
      <c r="G99" s="40">
        <v>0</v>
      </c>
      <c r="H99" s="40">
        <v>0</v>
      </c>
      <c r="I99" s="40">
        <v>0</v>
      </c>
    </row>
    <row r="100" spans="1:9" x14ac:dyDescent="0.25">
      <c r="A100" s="39"/>
      <c r="B100" s="39"/>
      <c r="C100" s="39">
        <v>71</v>
      </c>
      <c r="D100" s="39" t="s">
        <v>42</v>
      </c>
      <c r="E100" s="40">
        <v>12960</v>
      </c>
      <c r="F100" s="40">
        <v>10420</v>
      </c>
      <c r="G100" s="40">
        <v>32500</v>
      </c>
      <c r="H100" s="40">
        <v>33495</v>
      </c>
      <c r="I100" s="40">
        <v>33495</v>
      </c>
    </row>
    <row r="101" spans="1:9" x14ac:dyDescent="0.25">
      <c r="A101" s="39"/>
      <c r="B101" s="39"/>
      <c r="C101" s="39">
        <v>92</v>
      </c>
      <c r="D101" s="39" t="s">
        <v>213</v>
      </c>
      <c r="E101" s="40"/>
      <c r="F101" s="40">
        <v>15000</v>
      </c>
      <c r="G101" s="40">
        <v>0</v>
      </c>
      <c r="H101" s="40">
        <v>0</v>
      </c>
      <c r="I101" s="40">
        <v>0</v>
      </c>
    </row>
    <row r="102" spans="1:9" x14ac:dyDescent="0.25">
      <c r="A102" s="91"/>
      <c r="B102" s="91">
        <v>45</v>
      </c>
      <c r="C102" s="91"/>
      <c r="D102" s="91" t="s">
        <v>167</v>
      </c>
      <c r="E102" s="92">
        <f>SUM(E104:E104)</f>
        <v>220000</v>
      </c>
      <c r="F102" s="92">
        <f>SUM(F104:F104)</f>
        <v>10000</v>
      </c>
      <c r="G102" s="92">
        <f>G104+G103</f>
        <v>15000</v>
      </c>
      <c r="H102" s="92">
        <f>H103+H104</f>
        <v>13250</v>
      </c>
      <c r="I102" s="92">
        <v>13250</v>
      </c>
    </row>
    <row r="103" spans="1:9" x14ac:dyDescent="0.25">
      <c r="A103" s="39"/>
      <c r="B103" s="39"/>
      <c r="C103" s="39">
        <v>40</v>
      </c>
      <c r="D103" s="39" t="s">
        <v>237</v>
      </c>
      <c r="E103" s="40"/>
      <c r="F103" s="40"/>
      <c r="G103" s="40">
        <v>10000</v>
      </c>
      <c r="H103" s="40">
        <v>8000</v>
      </c>
      <c r="I103" s="40">
        <v>8000</v>
      </c>
    </row>
    <row r="104" spans="1:9" x14ac:dyDescent="0.25">
      <c r="A104" s="39"/>
      <c r="B104" s="39"/>
      <c r="C104" s="39">
        <v>43</v>
      </c>
      <c r="D104" s="2" t="s">
        <v>230</v>
      </c>
      <c r="E104" s="40">
        <v>220000</v>
      </c>
      <c r="F104" s="40">
        <v>10000</v>
      </c>
      <c r="G104" s="40">
        <v>5000</v>
      </c>
      <c r="H104" s="40">
        <v>5250</v>
      </c>
      <c r="I104" s="40">
        <v>5250</v>
      </c>
    </row>
    <row r="105" spans="1:9" ht="30" customHeight="1" x14ac:dyDescent="0.25">
      <c r="A105" s="250" t="s">
        <v>43</v>
      </c>
      <c r="B105" s="251"/>
      <c r="C105" s="251"/>
      <c r="D105" s="252"/>
      <c r="E105" s="178">
        <f>E88+E60</f>
        <v>1918250</v>
      </c>
      <c r="F105" s="178">
        <f>F60+F88</f>
        <v>2567220.1</v>
      </c>
      <c r="G105" s="178">
        <f>G88+G60</f>
        <v>2789231</v>
      </c>
      <c r="H105" s="178">
        <f>H88+H60</f>
        <v>2599597.7000000002</v>
      </c>
      <c r="I105" s="178">
        <f>I88+I60</f>
        <v>2600597.7000000002</v>
      </c>
    </row>
    <row r="106" spans="1:9" ht="20.100000000000001" customHeight="1" x14ac:dyDescent="0.25">
      <c r="F106" s="26"/>
    </row>
    <row r="107" spans="1:9" ht="15" customHeight="1" x14ac:dyDescent="0.25">
      <c r="F107" s="26"/>
    </row>
    <row r="108" spans="1:9" ht="15" customHeight="1" x14ac:dyDescent="0.25">
      <c r="A108" s="254" t="s">
        <v>190</v>
      </c>
      <c r="B108" s="266"/>
      <c r="C108" s="266"/>
      <c r="D108" s="266"/>
      <c r="E108" s="266"/>
      <c r="F108" s="266"/>
      <c r="G108" s="266"/>
      <c r="H108" s="266"/>
      <c r="I108" s="1"/>
    </row>
    <row r="109" spans="1:9" ht="30" customHeight="1" x14ac:dyDescent="0.25">
      <c r="A109" s="1"/>
      <c r="B109" s="253" t="s">
        <v>21</v>
      </c>
      <c r="C109" s="253"/>
      <c r="D109" s="12" t="s">
        <v>22</v>
      </c>
      <c r="E109" s="12" t="s">
        <v>208</v>
      </c>
      <c r="F109" s="13" t="s">
        <v>217</v>
      </c>
      <c r="G109" s="13" t="s">
        <v>218</v>
      </c>
      <c r="H109" s="13" t="s">
        <v>212</v>
      </c>
      <c r="I109" s="13" t="s">
        <v>219</v>
      </c>
    </row>
    <row r="110" spans="1:9" ht="15" customHeight="1" x14ac:dyDescent="0.25">
      <c r="A110" s="1"/>
      <c r="B110" s="255">
        <v>11</v>
      </c>
      <c r="C110" s="255"/>
      <c r="D110" s="2" t="s">
        <v>28</v>
      </c>
      <c r="E110" s="20">
        <f>E62+E65+E72+E76+E78+E81+E84+E92</f>
        <v>1002130</v>
      </c>
      <c r="F110" s="40">
        <f>F62+F65+F72+F76+F78+F81+F84+F92</f>
        <v>1203531</v>
      </c>
      <c r="G110" s="40">
        <f>G62+G65+G72+G76+G78+G81+G84+G92</f>
        <v>1332501</v>
      </c>
      <c r="H110" s="40">
        <f>H62+H65+H72+H76+H78+H81+H84+H92</f>
        <v>1371643.55</v>
      </c>
      <c r="I110" s="40">
        <v>1371643.55</v>
      </c>
    </row>
    <row r="111" spans="1:9" ht="15" customHeight="1" x14ac:dyDescent="0.25">
      <c r="A111" s="1"/>
      <c r="B111" s="255">
        <v>31</v>
      </c>
      <c r="C111" s="255"/>
      <c r="D111" s="2" t="s">
        <v>26</v>
      </c>
      <c r="E111" s="20">
        <f>E66+E93</f>
        <v>138118</v>
      </c>
      <c r="F111" s="40">
        <f>F66+F73+F93</f>
        <v>117385</v>
      </c>
      <c r="G111" s="40">
        <f>G66+G73+G93</f>
        <v>134905</v>
      </c>
      <c r="H111" s="40">
        <f>H66+H73+H93</f>
        <v>66829.75</v>
      </c>
      <c r="I111" s="40">
        <v>66829.75</v>
      </c>
    </row>
    <row r="112" spans="1:9" ht="15" customHeight="1" x14ac:dyDescent="0.25">
      <c r="A112" s="1"/>
      <c r="B112" s="255">
        <v>40</v>
      </c>
      <c r="C112" s="255"/>
      <c r="D112" s="2" t="s">
        <v>233</v>
      </c>
      <c r="E112" s="20">
        <v>581750</v>
      </c>
      <c r="F112" s="40">
        <f>F94+F103</f>
        <v>256400</v>
      </c>
      <c r="G112" s="40">
        <f>G94+G103</f>
        <v>240000</v>
      </c>
      <c r="H112" s="40">
        <f>H94+H103</f>
        <v>240000</v>
      </c>
      <c r="I112" s="40">
        <v>240000</v>
      </c>
    </row>
    <row r="113" spans="1:9" ht="15" customHeight="1" x14ac:dyDescent="0.25">
      <c r="A113" s="1"/>
      <c r="B113" s="259">
        <v>42</v>
      </c>
      <c r="C113" s="265"/>
      <c r="D113" s="2" t="s">
        <v>232</v>
      </c>
      <c r="E113" s="20"/>
      <c r="F113" s="40">
        <v>0</v>
      </c>
      <c r="G113" s="40">
        <v>0</v>
      </c>
      <c r="H113" s="40">
        <v>0</v>
      </c>
      <c r="I113" s="40">
        <v>0</v>
      </c>
    </row>
    <row r="114" spans="1:9" ht="15" customHeight="1" x14ac:dyDescent="0.25">
      <c r="A114" s="1"/>
      <c r="B114" s="259">
        <v>43</v>
      </c>
      <c r="C114" s="265"/>
      <c r="D114" s="2" t="s">
        <v>234</v>
      </c>
      <c r="E114" s="20"/>
      <c r="F114" s="40">
        <f>F104+F95+F86+F74+F67</f>
        <v>265500.09999999998</v>
      </c>
      <c r="G114" s="40">
        <f>G67+G74+G86+G95+G104</f>
        <v>377325</v>
      </c>
      <c r="H114" s="40">
        <f>H67+H74+H86+H95+H104</f>
        <v>384921.4</v>
      </c>
      <c r="I114" s="40">
        <v>384921.4</v>
      </c>
    </row>
    <row r="115" spans="1:9" ht="15" customHeight="1" x14ac:dyDescent="0.25">
      <c r="A115" s="1"/>
      <c r="B115" s="255">
        <v>50</v>
      </c>
      <c r="C115" s="255"/>
      <c r="D115" s="2" t="s">
        <v>38</v>
      </c>
      <c r="E115" s="20" t="e">
        <f>E63+E68+E79+E87+E97+#REF!</f>
        <v>#REF!</v>
      </c>
      <c r="F115" s="40">
        <f>F97+F87+F82+F79+F68+F63</f>
        <v>610842</v>
      </c>
      <c r="G115" s="40">
        <f>G63+G68+G79+G82+G87+G97</f>
        <v>331500</v>
      </c>
      <c r="H115" s="40">
        <f>H63+H68+H79+H82+H87+H97</f>
        <v>300083</v>
      </c>
      <c r="I115" s="40">
        <v>300083</v>
      </c>
    </row>
    <row r="116" spans="1:9" ht="15" customHeight="1" x14ac:dyDescent="0.25">
      <c r="A116" s="1"/>
      <c r="B116" s="259">
        <v>581</v>
      </c>
      <c r="C116" s="265"/>
      <c r="D116" s="2" t="s">
        <v>228</v>
      </c>
      <c r="E116" s="20"/>
      <c r="F116" s="40">
        <v>0</v>
      </c>
      <c r="G116" s="40">
        <f>G98</f>
        <v>278000</v>
      </c>
      <c r="H116" s="40">
        <f>H98</f>
        <v>140000</v>
      </c>
      <c r="I116" s="40">
        <v>140000</v>
      </c>
    </row>
    <row r="117" spans="1:9" ht="15" customHeight="1" x14ac:dyDescent="0.25">
      <c r="A117" s="1"/>
      <c r="B117" s="255">
        <v>61</v>
      </c>
      <c r="C117" s="255"/>
      <c r="D117" s="2" t="s">
        <v>169</v>
      </c>
      <c r="E117" s="20">
        <f>E69+E99</f>
        <v>600</v>
      </c>
      <c r="F117" s="40">
        <v>0</v>
      </c>
      <c r="G117" s="40">
        <v>0</v>
      </c>
      <c r="H117" s="40">
        <v>0</v>
      </c>
      <c r="I117" s="40">
        <v>1000</v>
      </c>
    </row>
    <row r="118" spans="1:9" ht="15" customHeight="1" x14ac:dyDescent="0.25">
      <c r="A118" s="1"/>
      <c r="B118" s="256">
        <v>71</v>
      </c>
      <c r="C118" s="256"/>
      <c r="D118" s="2" t="s">
        <v>29</v>
      </c>
      <c r="E118" s="20" t="e">
        <f>#REF!+E100+E90+E70</f>
        <v>#REF!</v>
      </c>
      <c r="F118" s="40">
        <f>F100+F90+F70</f>
        <v>29920</v>
      </c>
      <c r="G118" s="40">
        <f>G100+G90+G70</f>
        <v>95000</v>
      </c>
      <c r="H118" s="40">
        <f>H100+H90+H70</f>
        <v>96120</v>
      </c>
      <c r="I118" s="40">
        <v>96120</v>
      </c>
    </row>
    <row r="119" spans="1:9" ht="15" customHeight="1" x14ac:dyDescent="0.25">
      <c r="A119" s="1"/>
      <c r="B119" s="256">
        <v>92</v>
      </c>
      <c r="C119" s="256"/>
      <c r="D119" s="2" t="s">
        <v>189</v>
      </c>
      <c r="E119" s="20">
        <v>18962</v>
      </c>
      <c r="F119" s="40">
        <v>83642</v>
      </c>
      <c r="G119" s="20">
        <v>0</v>
      </c>
      <c r="H119" s="20">
        <v>0</v>
      </c>
      <c r="I119" s="153">
        <v>0</v>
      </c>
    </row>
    <row r="120" spans="1:9" x14ac:dyDescent="0.25">
      <c r="A120" s="179"/>
      <c r="B120" s="264"/>
      <c r="C120" s="264"/>
      <c r="D120" s="180" t="s">
        <v>191</v>
      </c>
      <c r="E120" s="181" t="e">
        <f>SUM(E110:E119)</f>
        <v>#REF!</v>
      </c>
      <c r="F120" s="181">
        <f>SUM(F110:F119)</f>
        <v>2567220.1</v>
      </c>
      <c r="G120" s="181">
        <f>SUM(G110:G119)</f>
        <v>2789231</v>
      </c>
      <c r="H120" s="181">
        <f>SUM(H110:H119)</f>
        <v>2599597.7000000002</v>
      </c>
      <c r="I120" s="181">
        <f>SUM(I110:I119)</f>
        <v>2600597.7000000002</v>
      </c>
    </row>
    <row r="121" spans="1:9" x14ac:dyDescent="0.25">
      <c r="B121" s="263"/>
      <c r="C121" s="263"/>
      <c r="D121" s="116"/>
      <c r="E121" s="116"/>
      <c r="F121" s="26"/>
    </row>
    <row r="124" spans="1:9" x14ac:dyDescent="0.25">
      <c r="D124" s="15" t="s">
        <v>16</v>
      </c>
      <c r="E124" s="15"/>
    </row>
    <row r="126" spans="1:9" x14ac:dyDescent="0.25">
      <c r="D126" s="15" t="s">
        <v>44</v>
      </c>
      <c r="E126" s="15"/>
    </row>
    <row r="127" spans="1:9" ht="30" customHeight="1" x14ac:dyDescent="0.25">
      <c r="A127" s="1"/>
      <c r="B127" s="1"/>
      <c r="C127" s="19" t="s">
        <v>128</v>
      </c>
      <c r="D127" s="209" t="s">
        <v>22</v>
      </c>
      <c r="E127" s="209" t="s">
        <v>208</v>
      </c>
      <c r="F127" s="210" t="s">
        <v>217</v>
      </c>
      <c r="G127" s="210" t="s">
        <v>218</v>
      </c>
      <c r="H127" s="210" t="s">
        <v>212</v>
      </c>
      <c r="I127" s="210" t="s">
        <v>219</v>
      </c>
    </row>
    <row r="128" spans="1:9" x14ac:dyDescent="0.25">
      <c r="A128" s="179"/>
      <c r="B128" s="179"/>
      <c r="C128" s="179"/>
      <c r="D128" s="182" t="s">
        <v>43</v>
      </c>
      <c r="E128" s="181">
        <f>E129+E132+E134+E136+E139+E142+E147+E149+E153+E156</f>
        <v>1968250</v>
      </c>
      <c r="F128" s="181">
        <f>F129+F132+F134+F136+F139+F142+F147+F149+F153+F156</f>
        <v>2567220.1</v>
      </c>
      <c r="G128" s="181">
        <f>G129+G132+G134+G136+G139+G142+G147+G149+G153+G156</f>
        <v>2781234</v>
      </c>
      <c r="H128" s="181">
        <f t="shared" ref="H128:I128" si="1">H129+H132+H134+H136+H139+H142+H147+H149+H153+H156</f>
        <v>2599597.7000000002</v>
      </c>
      <c r="I128" s="181">
        <f t="shared" si="1"/>
        <v>2600597.7000000002</v>
      </c>
    </row>
    <row r="129" spans="1:16" x14ac:dyDescent="0.25">
      <c r="A129" s="1"/>
      <c r="B129" s="1"/>
      <c r="C129" s="2">
        <v>1</v>
      </c>
      <c r="D129" s="16" t="s">
        <v>129</v>
      </c>
      <c r="E129" s="42">
        <f>SUM(E130:E131)</f>
        <v>301548</v>
      </c>
      <c r="F129" s="42">
        <f>SUM(F130:F131)</f>
        <v>425760</v>
      </c>
      <c r="G129" s="42">
        <f>SUM(G130:G131)</f>
        <v>436800</v>
      </c>
      <c r="H129" s="42">
        <f t="shared" ref="H129:I129" si="2">SUM(H130:H131)</f>
        <v>445140</v>
      </c>
      <c r="I129" s="42">
        <f t="shared" si="2"/>
        <v>446140</v>
      </c>
    </row>
    <row r="130" spans="1:16" x14ac:dyDescent="0.25">
      <c r="A130" s="1"/>
      <c r="B130" s="1"/>
      <c r="C130" s="2">
        <v>11</v>
      </c>
      <c r="D130" s="17" t="s">
        <v>130</v>
      </c>
      <c r="E130" s="40">
        <v>16000</v>
      </c>
      <c r="F130" s="40">
        <v>33800</v>
      </c>
      <c r="G130" s="40">
        <v>19800</v>
      </c>
      <c r="H130" s="20">
        <v>19800</v>
      </c>
      <c r="I130" s="40">
        <v>19800</v>
      </c>
    </row>
    <row r="131" spans="1:16" x14ac:dyDescent="0.25">
      <c r="A131" s="1"/>
      <c r="B131" s="1"/>
      <c r="C131" s="2">
        <v>13</v>
      </c>
      <c r="D131" s="17" t="s">
        <v>131</v>
      </c>
      <c r="E131" s="40">
        <v>285548</v>
      </c>
      <c r="F131" s="40">
        <v>391960</v>
      </c>
      <c r="G131" s="40">
        <v>417000</v>
      </c>
      <c r="H131" s="20">
        <v>425340</v>
      </c>
      <c r="I131" s="40">
        <v>426340</v>
      </c>
    </row>
    <row r="132" spans="1:16" x14ac:dyDescent="0.25">
      <c r="A132" s="1"/>
      <c r="B132" s="1"/>
      <c r="C132" s="2">
        <v>2</v>
      </c>
      <c r="D132" s="16" t="s">
        <v>132</v>
      </c>
      <c r="E132" s="42">
        <f>E133</f>
        <v>3320</v>
      </c>
      <c r="F132" s="42">
        <f>F133</f>
        <v>5000</v>
      </c>
      <c r="G132" s="42">
        <f>SUM(G133)</f>
        <v>5000</v>
      </c>
      <c r="H132" s="21">
        <f t="shared" ref="H132:I132" si="3">SUM(H133)</f>
        <v>5250</v>
      </c>
      <c r="I132" s="42">
        <f t="shared" si="3"/>
        <v>5250</v>
      </c>
    </row>
    <row r="133" spans="1:16" x14ac:dyDescent="0.25">
      <c r="A133" s="1"/>
      <c r="B133" s="1"/>
      <c r="C133" s="2">
        <v>22</v>
      </c>
      <c r="D133" s="17" t="s">
        <v>133</v>
      </c>
      <c r="E133" s="40">
        <v>3320</v>
      </c>
      <c r="F133" s="40">
        <v>5000</v>
      </c>
      <c r="G133" s="40">
        <v>5000</v>
      </c>
      <c r="H133" s="20">
        <f t="shared" ref="H133:H158" si="4">(G133*5%)+G133</f>
        <v>5250</v>
      </c>
      <c r="I133" s="40">
        <v>5250</v>
      </c>
    </row>
    <row r="134" spans="1:16" x14ac:dyDescent="0.25">
      <c r="A134" s="1"/>
      <c r="B134" s="1"/>
      <c r="C134" s="2">
        <v>3</v>
      </c>
      <c r="D134" s="16" t="s">
        <v>134</v>
      </c>
      <c r="E134" s="42">
        <f>E135</f>
        <v>76000</v>
      </c>
      <c r="F134" s="42">
        <f>F135</f>
        <v>110000</v>
      </c>
      <c r="G134" s="42">
        <f>SUM(G135)</f>
        <v>114034</v>
      </c>
      <c r="H134" s="21">
        <f t="shared" ref="H134:I134" si="5">SUM(H135)</f>
        <v>119735.7</v>
      </c>
      <c r="I134" s="42">
        <f t="shared" si="5"/>
        <v>119735.7</v>
      </c>
    </row>
    <row r="135" spans="1:16" x14ac:dyDescent="0.25">
      <c r="A135" s="1"/>
      <c r="B135" s="1"/>
      <c r="C135" s="2">
        <v>32</v>
      </c>
      <c r="D135" s="17" t="s">
        <v>135</v>
      </c>
      <c r="E135" s="40">
        <v>76000</v>
      </c>
      <c r="F135" s="40">
        <v>110000</v>
      </c>
      <c r="G135" s="40">
        <v>114034</v>
      </c>
      <c r="H135" s="20">
        <f t="shared" si="4"/>
        <v>119735.7</v>
      </c>
      <c r="I135" s="40">
        <v>119735.7</v>
      </c>
    </row>
    <row r="136" spans="1:16" x14ac:dyDescent="0.25">
      <c r="A136" s="1"/>
      <c r="B136" s="1"/>
      <c r="C136" s="2">
        <v>4</v>
      </c>
      <c r="D136" s="16" t="s">
        <v>136</v>
      </c>
      <c r="E136" s="42">
        <f>SUM(E137:E138)</f>
        <v>151110</v>
      </c>
      <c r="F136" s="42">
        <f>F137+F138</f>
        <v>199350</v>
      </c>
      <c r="G136" s="42">
        <f>SUM(G137:G138)</f>
        <v>167850</v>
      </c>
      <c r="H136" s="21">
        <f t="shared" ref="H136:I136" si="6">SUM(H137:H138)</f>
        <v>175035</v>
      </c>
      <c r="I136" s="42">
        <f t="shared" si="6"/>
        <v>175035</v>
      </c>
    </row>
    <row r="137" spans="1:16" x14ac:dyDescent="0.25">
      <c r="A137" s="1"/>
      <c r="B137" s="1"/>
      <c r="C137" s="2">
        <v>42</v>
      </c>
      <c r="D137" s="17" t="s">
        <v>137</v>
      </c>
      <c r="E137" s="40">
        <v>30660</v>
      </c>
      <c r="F137" s="40">
        <v>50600</v>
      </c>
      <c r="G137" s="40">
        <v>51600</v>
      </c>
      <c r="H137" s="20">
        <f t="shared" si="4"/>
        <v>54180</v>
      </c>
      <c r="I137" s="40">
        <v>54180</v>
      </c>
    </row>
    <row r="138" spans="1:16" x14ac:dyDescent="0.25">
      <c r="A138" s="1"/>
      <c r="B138" s="1"/>
      <c r="C138" s="2">
        <v>47</v>
      </c>
      <c r="D138" s="17" t="s">
        <v>138</v>
      </c>
      <c r="E138" s="40">
        <v>120450</v>
      </c>
      <c r="F138" s="40">
        <v>148750</v>
      </c>
      <c r="G138" s="40">
        <v>116250</v>
      </c>
      <c r="H138" s="20">
        <v>120855</v>
      </c>
      <c r="I138" s="20">
        <v>120855</v>
      </c>
      <c r="P138" s="33"/>
    </row>
    <row r="139" spans="1:16" x14ac:dyDescent="0.25">
      <c r="A139" s="1"/>
      <c r="B139" s="1"/>
      <c r="C139" s="2">
        <v>5</v>
      </c>
      <c r="D139" s="16" t="s">
        <v>139</v>
      </c>
      <c r="E139" s="42">
        <f>SUM(E140:E140)</f>
        <v>31100</v>
      </c>
      <c r="F139" s="42">
        <f>F140+F141</f>
        <v>51370</v>
      </c>
      <c r="G139" s="42">
        <f>SUM(G140:G141)</f>
        <v>55500</v>
      </c>
      <c r="H139" s="21">
        <f t="shared" ref="H139:I139" si="7">SUM(H140:H141)</f>
        <v>58275</v>
      </c>
      <c r="I139" s="42">
        <f t="shared" si="7"/>
        <v>58275</v>
      </c>
      <c r="P139" s="33"/>
    </row>
    <row r="140" spans="1:16" x14ac:dyDescent="0.25">
      <c r="A140" s="1"/>
      <c r="B140" s="1"/>
      <c r="C140" s="2">
        <v>51</v>
      </c>
      <c r="D140" s="17" t="s">
        <v>140</v>
      </c>
      <c r="E140" s="40">
        <v>31100</v>
      </c>
      <c r="F140" s="40">
        <v>45800</v>
      </c>
      <c r="G140" s="40">
        <v>54000</v>
      </c>
      <c r="H140" s="20">
        <f t="shared" si="4"/>
        <v>56700</v>
      </c>
      <c r="I140" s="20">
        <v>56700</v>
      </c>
      <c r="P140" s="33"/>
    </row>
    <row r="141" spans="1:16" x14ac:dyDescent="0.25">
      <c r="A141" s="1"/>
      <c r="B141" s="1"/>
      <c r="C141" s="2">
        <v>56</v>
      </c>
      <c r="D141" s="17" t="s">
        <v>139</v>
      </c>
      <c r="E141" s="40">
        <v>0</v>
      </c>
      <c r="F141" s="40">
        <v>5570</v>
      </c>
      <c r="G141" s="40">
        <v>1500</v>
      </c>
      <c r="H141" s="20">
        <f t="shared" si="4"/>
        <v>1575</v>
      </c>
      <c r="I141" s="40">
        <v>1575</v>
      </c>
      <c r="P141" s="33"/>
    </row>
    <row r="142" spans="1:16" x14ac:dyDescent="0.25">
      <c r="A142" s="1"/>
      <c r="B142" s="1"/>
      <c r="C142" s="2">
        <v>6</v>
      </c>
      <c r="D142" s="16" t="s">
        <v>141</v>
      </c>
      <c r="E142" s="42">
        <f>SUM(E143:E146)</f>
        <v>830012</v>
      </c>
      <c r="F142" s="42">
        <f>F143+F144+F145+F146</f>
        <v>784000</v>
      </c>
      <c r="G142" s="42">
        <f>SUM(G143:G146)</f>
        <v>936300</v>
      </c>
      <c r="H142" s="21">
        <f t="shared" ref="H142:I142" si="8">SUM(H143:H146)</f>
        <v>839465</v>
      </c>
      <c r="I142" s="42">
        <f t="shared" si="8"/>
        <v>839465</v>
      </c>
      <c r="P142" s="33"/>
    </row>
    <row r="143" spans="1:16" x14ac:dyDescent="0.25">
      <c r="A143" s="1"/>
      <c r="B143" s="1"/>
      <c r="C143" s="2">
        <v>62</v>
      </c>
      <c r="D143" s="17" t="s">
        <v>142</v>
      </c>
      <c r="E143" s="40">
        <v>472000</v>
      </c>
      <c r="F143" s="40">
        <v>411000</v>
      </c>
      <c r="G143" s="40">
        <v>521600</v>
      </c>
      <c r="H143" s="20">
        <v>402675</v>
      </c>
      <c r="I143" s="40">
        <v>402675</v>
      </c>
      <c r="P143" s="33"/>
    </row>
    <row r="144" spans="1:16" x14ac:dyDescent="0.25">
      <c r="A144" s="1"/>
      <c r="B144" s="1"/>
      <c r="C144" s="2">
        <v>64</v>
      </c>
      <c r="D144" s="17" t="s">
        <v>143</v>
      </c>
      <c r="E144" s="40">
        <v>56800</v>
      </c>
      <c r="F144" s="40">
        <v>68000</v>
      </c>
      <c r="G144" s="40">
        <v>66000</v>
      </c>
      <c r="H144" s="20">
        <v>132900</v>
      </c>
      <c r="I144" s="40">
        <v>132900</v>
      </c>
      <c r="P144" s="33"/>
    </row>
    <row r="145" spans="1:16" x14ac:dyDescent="0.25">
      <c r="A145" s="1"/>
      <c r="B145" s="1"/>
      <c r="C145" s="2">
        <v>65</v>
      </c>
      <c r="D145" s="17" t="s">
        <v>144</v>
      </c>
      <c r="E145" s="40">
        <v>126700</v>
      </c>
      <c r="F145" s="40">
        <v>188200</v>
      </c>
      <c r="G145" s="40">
        <v>191500</v>
      </c>
      <c r="H145" s="20">
        <v>193575</v>
      </c>
      <c r="I145" s="40">
        <v>193575</v>
      </c>
      <c r="P145" s="33"/>
    </row>
    <row r="146" spans="1:16" ht="26.25" x14ac:dyDescent="0.25">
      <c r="A146" s="1"/>
      <c r="B146" s="1"/>
      <c r="C146" s="211">
        <v>66</v>
      </c>
      <c r="D146" s="18" t="s">
        <v>145</v>
      </c>
      <c r="E146" s="40">
        <v>174512</v>
      </c>
      <c r="F146" s="40">
        <v>116800</v>
      </c>
      <c r="G146" s="40">
        <v>157200</v>
      </c>
      <c r="H146" s="20">
        <v>110315</v>
      </c>
      <c r="I146" s="40">
        <v>110315</v>
      </c>
      <c r="P146" s="33"/>
    </row>
    <row r="147" spans="1:16" x14ac:dyDescent="0.25">
      <c r="A147" s="1"/>
      <c r="B147" s="1"/>
      <c r="C147" s="11">
        <v>7</v>
      </c>
      <c r="D147" s="23" t="s">
        <v>170</v>
      </c>
      <c r="E147" s="42">
        <f>E148</f>
        <v>19350</v>
      </c>
      <c r="F147" s="42">
        <f>F148</f>
        <v>12250</v>
      </c>
      <c r="G147" s="42">
        <f>SUM(G148)</f>
        <v>14600</v>
      </c>
      <c r="H147" s="21">
        <f t="shared" ref="H147:I147" si="9">SUM(H148)</f>
        <v>15330</v>
      </c>
      <c r="I147" s="42">
        <f t="shared" si="9"/>
        <v>15330</v>
      </c>
      <c r="P147" s="33"/>
    </row>
    <row r="148" spans="1:16" x14ac:dyDescent="0.25">
      <c r="A148" s="1"/>
      <c r="B148" s="1"/>
      <c r="C148" s="2">
        <v>74</v>
      </c>
      <c r="D148" s="18" t="s">
        <v>170</v>
      </c>
      <c r="E148" s="40">
        <v>19350</v>
      </c>
      <c r="F148" s="40">
        <v>12250</v>
      </c>
      <c r="G148" s="40">
        <v>14600</v>
      </c>
      <c r="H148" s="20">
        <f t="shared" si="4"/>
        <v>15330</v>
      </c>
      <c r="I148" s="40">
        <v>15330</v>
      </c>
      <c r="P148" s="33"/>
    </row>
    <row r="149" spans="1:16" x14ac:dyDescent="0.25">
      <c r="A149" s="1"/>
      <c r="B149" s="1"/>
      <c r="C149" s="2">
        <v>8</v>
      </c>
      <c r="D149" s="16" t="s">
        <v>146</v>
      </c>
      <c r="E149" s="42">
        <f>SUM(E150:E152)</f>
        <v>97820</v>
      </c>
      <c r="F149" s="42">
        <f>F150+F151+F152</f>
        <v>378090</v>
      </c>
      <c r="G149" s="42">
        <f>SUM(G150:G152)</f>
        <v>387250</v>
      </c>
      <c r="H149" s="21">
        <f t="shared" ref="H149:I149" si="10">SUM(H150:H152)</f>
        <v>256083</v>
      </c>
      <c r="I149" s="42">
        <f t="shared" si="10"/>
        <v>256083</v>
      </c>
      <c r="P149" s="33"/>
    </row>
    <row r="150" spans="1:16" x14ac:dyDescent="0.25">
      <c r="A150" s="1"/>
      <c r="B150" s="1"/>
      <c r="C150" s="2">
        <v>81</v>
      </c>
      <c r="D150" s="17" t="s">
        <v>147</v>
      </c>
      <c r="E150" s="40">
        <v>39150</v>
      </c>
      <c r="F150" s="40">
        <v>45000</v>
      </c>
      <c r="G150" s="40">
        <v>46000</v>
      </c>
      <c r="H150" s="20">
        <f t="shared" si="4"/>
        <v>48300</v>
      </c>
      <c r="I150" s="40">
        <v>48300</v>
      </c>
      <c r="P150" s="33"/>
    </row>
    <row r="151" spans="1:16" x14ac:dyDescent="0.25">
      <c r="A151" s="1"/>
      <c r="B151" s="1"/>
      <c r="C151" s="2">
        <v>82</v>
      </c>
      <c r="D151" s="17" t="s">
        <v>148</v>
      </c>
      <c r="E151" s="40">
        <v>46870</v>
      </c>
      <c r="F151" s="40">
        <v>321790</v>
      </c>
      <c r="G151" s="40">
        <v>325250</v>
      </c>
      <c r="H151" s="20">
        <v>190983</v>
      </c>
      <c r="I151" s="40">
        <v>190983</v>
      </c>
      <c r="P151" s="33"/>
    </row>
    <row r="152" spans="1:16" x14ac:dyDescent="0.25">
      <c r="A152" s="1"/>
      <c r="B152" s="1"/>
      <c r="C152" s="2">
        <v>84</v>
      </c>
      <c r="D152" s="17" t="s">
        <v>149</v>
      </c>
      <c r="E152" s="40">
        <v>11800</v>
      </c>
      <c r="F152" s="40">
        <v>11300</v>
      </c>
      <c r="G152" s="40">
        <v>16000</v>
      </c>
      <c r="H152" s="20">
        <f t="shared" si="4"/>
        <v>16800</v>
      </c>
      <c r="I152" s="40">
        <v>16800</v>
      </c>
      <c r="P152" s="33"/>
    </row>
    <row r="153" spans="1:16" x14ac:dyDescent="0.25">
      <c r="A153" s="1"/>
      <c r="B153" s="1"/>
      <c r="C153" s="2">
        <v>9</v>
      </c>
      <c r="D153" s="16" t="s">
        <v>150</v>
      </c>
      <c r="E153" s="42">
        <f>SUM(E154:E155)</f>
        <v>445640</v>
      </c>
      <c r="F153" s="42">
        <f>F154+F155</f>
        <v>521900.1</v>
      </c>
      <c r="G153" s="42">
        <f>SUM(G154:G155)</f>
        <v>604100</v>
      </c>
      <c r="H153" s="21">
        <f t="shared" ref="H153:I153" si="11">SUM(H154:H155)</f>
        <v>622494</v>
      </c>
      <c r="I153" s="42">
        <f t="shared" si="11"/>
        <v>622494</v>
      </c>
      <c r="P153" s="33"/>
    </row>
    <row r="154" spans="1:16" x14ac:dyDescent="0.25">
      <c r="A154" s="1"/>
      <c r="B154" s="1"/>
      <c r="C154" s="2">
        <v>91</v>
      </c>
      <c r="D154" s="17" t="s">
        <v>171</v>
      </c>
      <c r="E154" s="40">
        <v>424390</v>
      </c>
      <c r="F154" s="40">
        <v>507900.1</v>
      </c>
      <c r="G154" s="40">
        <v>590100</v>
      </c>
      <c r="H154" s="20">
        <v>607794</v>
      </c>
      <c r="I154" s="40">
        <v>607794</v>
      </c>
      <c r="P154" s="33"/>
    </row>
    <row r="155" spans="1:16" x14ac:dyDescent="0.25">
      <c r="A155" s="1"/>
      <c r="B155" s="1"/>
      <c r="C155" s="2">
        <v>95</v>
      </c>
      <c r="D155" s="2" t="s">
        <v>151</v>
      </c>
      <c r="E155" s="40">
        <v>21250</v>
      </c>
      <c r="F155" s="40">
        <v>14000</v>
      </c>
      <c r="G155" s="40">
        <v>14000</v>
      </c>
      <c r="H155" s="20">
        <f t="shared" si="4"/>
        <v>14700</v>
      </c>
      <c r="I155" s="40">
        <v>14700</v>
      </c>
      <c r="P155" s="33"/>
    </row>
    <row r="156" spans="1:16" x14ac:dyDescent="0.25">
      <c r="A156" s="1"/>
      <c r="B156" s="1"/>
      <c r="C156" s="2">
        <v>10</v>
      </c>
      <c r="D156" s="11" t="s">
        <v>152</v>
      </c>
      <c r="E156" s="42">
        <f>E157</f>
        <v>12350</v>
      </c>
      <c r="F156" s="42">
        <f>F157+F158</f>
        <v>79500</v>
      </c>
      <c r="G156" s="42">
        <f>SUM(G157:G158)</f>
        <v>59800</v>
      </c>
      <c r="H156" s="21">
        <f t="shared" ref="H156:I156" si="12">SUM(H157:H158)</f>
        <v>62790</v>
      </c>
      <c r="I156" s="42">
        <f t="shared" si="12"/>
        <v>62790</v>
      </c>
    </row>
    <row r="157" spans="1:16" x14ac:dyDescent="0.25">
      <c r="A157" s="1"/>
      <c r="B157" s="1"/>
      <c r="C157" s="2">
        <v>104</v>
      </c>
      <c r="D157" s="2" t="s">
        <v>153</v>
      </c>
      <c r="E157" s="40">
        <v>12350</v>
      </c>
      <c r="F157" s="40">
        <v>65600</v>
      </c>
      <c r="G157" s="40">
        <v>52800</v>
      </c>
      <c r="H157" s="20">
        <f t="shared" si="4"/>
        <v>55440</v>
      </c>
      <c r="I157" s="40">
        <v>55440</v>
      </c>
    </row>
    <row r="158" spans="1:16" ht="26.25" x14ac:dyDescent="0.25">
      <c r="A158" s="1"/>
      <c r="B158" s="1"/>
      <c r="C158" s="2">
        <v>107</v>
      </c>
      <c r="D158" s="4" t="s">
        <v>203</v>
      </c>
      <c r="E158" s="47">
        <v>0</v>
      </c>
      <c r="F158" s="47">
        <v>13900</v>
      </c>
      <c r="G158" s="47">
        <v>7000</v>
      </c>
      <c r="H158" s="20">
        <f t="shared" si="4"/>
        <v>7350</v>
      </c>
      <c r="I158" s="40">
        <v>7350</v>
      </c>
    </row>
    <row r="160" spans="1:16" x14ac:dyDescent="0.25">
      <c r="D160" s="15" t="s">
        <v>45</v>
      </c>
      <c r="E160" s="15"/>
    </row>
    <row r="161" spans="1:9" x14ac:dyDescent="0.25">
      <c r="D161" s="15"/>
      <c r="E161" s="15"/>
    </row>
    <row r="162" spans="1:9" x14ac:dyDescent="0.25">
      <c r="D162" s="15" t="s">
        <v>46</v>
      </c>
      <c r="E162" s="15"/>
    </row>
    <row r="163" spans="1:9" ht="39" x14ac:dyDescent="0.25">
      <c r="A163" s="1"/>
      <c r="B163" s="1"/>
      <c r="C163" s="12" t="s">
        <v>21</v>
      </c>
      <c r="D163" s="12" t="s">
        <v>22</v>
      </c>
      <c r="E163" s="12" t="s">
        <v>208</v>
      </c>
      <c r="F163" s="13" t="s">
        <v>217</v>
      </c>
      <c r="G163" s="13" t="s">
        <v>218</v>
      </c>
      <c r="H163" s="13" t="s">
        <v>212</v>
      </c>
      <c r="I163" s="13" t="s">
        <v>219</v>
      </c>
    </row>
    <row r="164" spans="1:9" x14ac:dyDescent="0.25">
      <c r="A164" s="12" t="s">
        <v>19</v>
      </c>
      <c r="B164" s="12" t="s">
        <v>20</v>
      </c>
      <c r="C164" s="11"/>
      <c r="D164" s="11" t="s">
        <v>10</v>
      </c>
      <c r="E164" s="21">
        <v>0</v>
      </c>
      <c r="F164" s="42">
        <v>0</v>
      </c>
      <c r="G164" s="42">
        <v>0</v>
      </c>
      <c r="H164" s="42">
        <v>0</v>
      </c>
      <c r="I164" s="42">
        <v>0</v>
      </c>
    </row>
    <row r="165" spans="1:9" x14ac:dyDescent="0.25">
      <c r="A165" s="11">
        <v>8</v>
      </c>
      <c r="B165" s="11"/>
      <c r="C165" s="11"/>
      <c r="D165" s="11" t="s">
        <v>47</v>
      </c>
      <c r="E165" s="21">
        <v>0</v>
      </c>
      <c r="F165" s="42">
        <v>0</v>
      </c>
      <c r="G165" s="42">
        <v>0</v>
      </c>
      <c r="H165" s="42">
        <v>0</v>
      </c>
      <c r="I165" s="42">
        <v>0</v>
      </c>
    </row>
    <row r="166" spans="1:9" x14ac:dyDescent="0.25">
      <c r="A166" s="11"/>
      <c r="B166" s="11">
        <v>84</v>
      </c>
      <c r="C166" s="2">
        <v>8</v>
      </c>
      <c r="D166" s="2" t="s">
        <v>48</v>
      </c>
      <c r="E166" s="20">
        <v>0</v>
      </c>
      <c r="F166" s="40">
        <v>0</v>
      </c>
      <c r="G166" s="40">
        <v>0</v>
      </c>
      <c r="H166" s="40">
        <v>0</v>
      </c>
      <c r="I166" s="40">
        <v>0</v>
      </c>
    </row>
    <row r="167" spans="1:9" x14ac:dyDescent="0.25">
      <c r="A167" s="2"/>
      <c r="B167" s="2"/>
      <c r="C167" s="11"/>
      <c r="D167" s="11" t="s">
        <v>11</v>
      </c>
      <c r="E167" s="21">
        <v>0</v>
      </c>
      <c r="F167" s="42">
        <v>0</v>
      </c>
      <c r="G167" s="42">
        <v>0</v>
      </c>
      <c r="H167" s="42">
        <v>0</v>
      </c>
      <c r="I167" s="42">
        <v>0</v>
      </c>
    </row>
    <row r="168" spans="1:9" x14ac:dyDescent="0.25">
      <c r="A168" s="11">
        <v>5</v>
      </c>
      <c r="B168" s="11"/>
      <c r="C168" s="11"/>
      <c r="D168" s="11" t="s">
        <v>49</v>
      </c>
      <c r="E168" s="21">
        <v>0</v>
      </c>
      <c r="F168" s="42">
        <v>0</v>
      </c>
      <c r="G168" s="42">
        <v>0</v>
      </c>
      <c r="H168" s="42">
        <v>0</v>
      </c>
      <c r="I168" s="42">
        <v>0</v>
      </c>
    </row>
    <row r="169" spans="1:9" x14ac:dyDescent="0.25">
      <c r="A169" s="11"/>
      <c r="B169" s="11">
        <v>54</v>
      </c>
      <c r="C169" s="2">
        <v>1</v>
      </c>
      <c r="D169" s="2" t="s">
        <v>28</v>
      </c>
      <c r="E169" s="20">
        <v>0</v>
      </c>
      <c r="F169" s="40">
        <v>0</v>
      </c>
      <c r="G169" s="40">
        <v>0</v>
      </c>
      <c r="H169" s="40">
        <v>0</v>
      </c>
      <c r="I169" s="40">
        <v>0</v>
      </c>
    </row>
    <row r="170" spans="1:9" x14ac:dyDescent="0.25">
      <c r="A170" s="10"/>
      <c r="B170" s="10"/>
    </row>
  </sheetData>
  <mergeCells count="32">
    <mergeCell ref="B50:C50"/>
    <mergeCell ref="B47:C47"/>
    <mergeCell ref="B113:C113"/>
    <mergeCell ref="B114:C114"/>
    <mergeCell ref="B116:C116"/>
    <mergeCell ref="A108:H108"/>
    <mergeCell ref="B109:C109"/>
    <mergeCell ref="B110:C110"/>
    <mergeCell ref="B111:C111"/>
    <mergeCell ref="B112:C112"/>
    <mergeCell ref="B121:C121"/>
    <mergeCell ref="B115:C115"/>
    <mergeCell ref="B117:C117"/>
    <mergeCell ref="B118:C118"/>
    <mergeCell ref="B119:C119"/>
    <mergeCell ref="B120:C120"/>
    <mergeCell ref="A32:D32"/>
    <mergeCell ref="A34:H34"/>
    <mergeCell ref="A105:D105"/>
    <mergeCell ref="A42:H42"/>
    <mergeCell ref="B43:C43"/>
    <mergeCell ref="B44:C44"/>
    <mergeCell ref="B45:C45"/>
    <mergeCell ref="B48:C48"/>
    <mergeCell ref="B49:C49"/>
    <mergeCell ref="B51:C51"/>
    <mergeCell ref="B52:C52"/>
    <mergeCell ref="B54:C54"/>
    <mergeCell ref="B55:C55"/>
    <mergeCell ref="B53:C53"/>
    <mergeCell ref="A33:I33"/>
    <mergeCell ref="B46:C46"/>
  </mergeCells>
  <pageMargins left="0.7" right="0.7" top="0.75" bottom="0.6" header="0.3" footer="0.6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P385"/>
  <sheetViews>
    <sheetView tabSelected="1" zoomScale="110" zoomScaleNormal="110" workbookViewId="0">
      <selection activeCell="A385" sqref="A385"/>
    </sheetView>
  </sheetViews>
  <sheetFormatPr defaultRowHeight="15" x14ac:dyDescent="0.25"/>
  <cols>
    <col min="1" max="1" width="11.7109375" customWidth="1"/>
    <col min="2" max="2" width="44.140625" customWidth="1"/>
    <col min="3" max="4" width="16.7109375" customWidth="1"/>
    <col min="5" max="5" width="16.7109375" style="26" customWidth="1"/>
    <col min="6" max="7" width="16.7109375" customWidth="1"/>
    <col min="8" max="8" width="12.7109375" hidden="1" customWidth="1"/>
    <col min="9" max="9" width="15.5703125" hidden="1" customWidth="1"/>
    <col min="10" max="10" width="14.85546875" hidden="1" customWidth="1"/>
    <col min="11" max="11" width="14.140625" hidden="1" customWidth="1"/>
    <col min="12" max="12" width="13.7109375" hidden="1" customWidth="1"/>
    <col min="13" max="13" width="13.28515625" hidden="1" customWidth="1"/>
    <col min="14" max="14" width="15" hidden="1" customWidth="1"/>
    <col min="15" max="15" width="11.85546875" hidden="1" customWidth="1"/>
    <col min="16" max="32" width="0" hidden="1" customWidth="1"/>
    <col min="35" max="35" width="11.7109375" bestFit="1" customWidth="1"/>
    <col min="36" max="36" width="10.140625" bestFit="1" customWidth="1"/>
    <col min="37" max="37" width="11.85546875" bestFit="1" customWidth="1"/>
    <col min="42" max="42" width="10.140625" bestFit="1" customWidth="1"/>
  </cols>
  <sheetData>
    <row r="2" spans="1:6" x14ac:dyDescent="0.25">
      <c r="B2" s="104" t="s">
        <v>176</v>
      </c>
      <c r="C2" s="104"/>
    </row>
    <row r="3" spans="1:6" x14ac:dyDescent="0.25">
      <c r="B3" s="104"/>
      <c r="C3" s="104"/>
    </row>
    <row r="4" spans="1:6" x14ac:dyDescent="0.25">
      <c r="B4" s="104"/>
      <c r="C4" s="104"/>
    </row>
    <row r="5" spans="1:6" ht="15.75" x14ac:dyDescent="0.25">
      <c r="A5" s="268" t="s">
        <v>193</v>
      </c>
      <c r="B5" s="268"/>
      <c r="C5" s="268"/>
      <c r="D5" s="268"/>
      <c r="E5" s="268"/>
      <c r="F5" s="268"/>
    </row>
    <row r="6" spans="1:6" ht="15.75" x14ac:dyDescent="0.25">
      <c r="A6" s="120"/>
      <c r="B6" s="120"/>
      <c r="C6" s="120"/>
      <c r="D6" s="120"/>
      <c r="E6" s="120"/>
      <c r="F6" s="120"/>
    </row>
    <row r="7" spans="1:6" ht="30" customHeight="1" x14ac:dyDescent="0.25">
      <c r="A7" s="1"/>
      <c r="B7" s="184" t="s">
        <v>194</v>
      </c>
      <c r="C7" s="112" t="s">
        <v>220</v>
      </c>
      <c r="D7" s="112" t="s">
        <v>218</v>
      </c>
      <c r="E7" s="207" t="s">
        <v>209</v>
      </c>
      <c r="F7" s="208" t="s">
        <v>221</v>
      </c>
    </row>
    <row r="8" spans="1:6" ht="30" customHeight="1" x14ac:dyDescent="0.25">
      <c r="A8" s="1" t="s">
        <v>195</v>
      </c>
      <c r="B8" s="118" t="s">
        <v>197</v>
      </c>
      <c r="C8" s="138">
        <f>SUM(C9:C11)</f>
        <v>2567220.1</v>
      </c>
      <c r="D8" s="139">
        <f>D9+D10+D11</f>
        <v>2789231</v>
      </c>
      <c r="E8" s="139">
        <f t="shared" ref="E8:F8" si="0">E9+E10+E11</f>
        <v>2599597.7000000002</v>
      </c>
      <c r="F8" s="139">
        <f t="shared" si="0"/>
        <v>2600597.7000000002</v>
      </c>
    </row>
    <row r="9" spans="1:6" ht="30" customHeight="1" x14ac:dyDescent="0.25">
      <c r="A9" s="1" t="s">
        <v>196</v>
      </c>
      <c r="B9" s="118" t="s">
        <v>202</v>
      </c>
      <c r="C9" s="137">
        <v>2092130</v>
      </c>
      <c r="D9" s="119">
        <f>D19</f>
        <v>2195381</v>
      </c>
      <c r="E9" s="119">
        <f t="shared" ref="E9:F9" si="1">E19</f>
        <v>1991015.7</v>
      </c>
      <c r="F9" s="119">
        <f t="shared" si="1"/>
        <v>1992015.7</v>
      </c>
    </row>
    <row r="10" spans="1:6" ht="30" customHeight="1" x14ac:dyDescent="0.25">
      <c r="A10" s="1" t="s">
        <v>196</v>
      </c>
      <c r="B10" s="118" t="s">
        <v>253</v>
      </c>
      <c r="C10" s="137">
        <v>457300.1</v>
      </c>
      <c r="D10" s="119">
        <f>D301</f>
        <v>568600</v>
      </c>
      <c r="E10" s="119">
        <f t="shared" ref="E10:F10" si="2">E301</f>
        <v>582069</v>
      </c>
      <c r="F10" s="119">
        <f t="shared" si="2"/>
        <v>582069</v>
      </c>
    </row>
    <row r="11" spans="1:6" ht="30" customHeight="1" x14ac:dyDescent="0.25">
      <c r="A11" s="1" t="s">
        <v>196</v>
      </c>
      <c r="B11" s="118" t="s">
        <v>201</v>
      </c>
      <c r="C11" s="137">
        <v>17790</v>
      </c>
      <c r="D11" s="119">
        <f>D340</f>
        <v>25250</v>
      </c>
      <c r="E11" s="119">
        <f t="shared" ref="E11:F11" si="3">E340</f>
        <v>26513</v>
      </c>
      <c r="F11" s="119">
        <f t="shared" si="3"/>
        <v>26513</v>
      </c>
    </row>
    <row r="12" spans="1:6" x14ac:dyDescent="0.25">
      <c r="B12" s="104"/>
      <c r="C12" s="104"/>
    </row>
    <row r="13" spans="1:6" x14ac:dyDescent="0.25">
      <c r="B13" s="104"/>
      <c r="C13" s="104"/>
    </row>
    <row r="14" spans="1:6" x14ac:dyDescent="0.25">
      <c r="B14" s="104"/>
      <c r="C14" s="104"/>
    </row>
    <row r="15" spans="1:6" ht="15.75" x14ac:dyDescent="0.25">
      <c r="A15" s="268" t="s">
        <v>252</v>
      </c>
      <c r="B15" s="268"/>
      <c r="C15" s="268"/>
      <c r="D15" s="268"/>
      <c r="E15" s="268"/>
      <c r="F15" s="268"/>
    </row>
    <row r="17" spans="1:42" ht="39.950000000000003" customHeight="1" x14ac:dyDescent="0.25">
      <c r="A17" s="68" t="s">
        <v>50</v>
      </c>
      <c r="B17" s="68" t="s">
        <v>51</v>
      </c>
      <c r="C17" s="69">
        <f>C19+C301+C340</f>
        <v>2567220.1</v>
      </c>
      <c r="D17" s="69">
        <f>D19+D301+D340</f>
        <v>2789231</v>
      </c>
      <c r="E17" s="69">
        <f>E19+E301+E340</f>
        <v>2599597.7000000002</v>
      </c>
      <c r="F17" s="69">
        <f>F19+F301+F340</f>
        <v>2600597.7000000002</v>
      </c>
      <c r="I17" s="36"/>
      <c r="AI17" s="26"/>
    </row>
    <row r="18" spans="1:42" x14ac:dyDescent="0.25">
      <c r="A18" s="50"/>
      <c r="B18" s="51"/>
      <c r="C18" s="51"/>
      <c r="D18" s="51"/>
      <c r="E18" s="51"/>
      <c r="F18" s="51"/>
    </row>
    <row r="19" spans="1:42" ht="31.5" x14ac:dyDescent="0.25">
      <c r="A19" s="70" t="s">
        <v>52</v>
      </c>
      <c r="B19" s="71" t="s">
        <v>53</v>
      </c>
      <c r="C19" s="53">
        <f>C22+C56+C181+C200</f>
        <v>2092130</v>
      </c>
      <c r="D19" s="53">
        <f>D22+D56+D181+D200</f>
        <v>2195381</v>
      </c>
      <c r="E19" s="53">
        <f>E22+E56+E181+E200</f>
        <v>1991015.7</v>
      </c>
      <c r="F19" s="53">
        <f>F22+F56+F181+F200</f>
        <v>1992015.7</v>
      </c>
      <c r="J19" s="36"/>
      <c r="AI19" s="26"/>
    </row>
    <row r="20" spans="1:42" x14ac:dyDescent="0.25">
      <c r="A20" s="54"/>
      <c r="B20" s="55"/>
      <c r="C20" s="55"/>
      <c r="D20" s="55"/>
      <c r="E20" s="56"/>
      <c r="F20" s="57"/>
    </row>
    <row r="21" spans="1:42" ht="30" customHeight="1" x14ac:dyDescent="0.25">
      <c r="A21" s="112" t="s">
        <v>60</v>
      </c>
      <c r="B21" s="112" t="s">
        <v>22</v>
      </c>
      <c r="C21" s="112" t="s">
        <v>222</v>
      </c>
      <c r="D21" s="112" t="s">
        <v>218</v>
      </c>
      <c r="E21" s="183" t="s">
        <v>209</v>
      </c>
      <c r="F21" s="184" t="s">
        <v>221</v>
      </c>
      <c r="J21" s="36"/>
      <c r="AI21" s="26"/>
      <c r="AK21" s="26"/>
    </row>
    <row r="22" spans="1:42" ht="31.5" x14ac:dyDescent="0.25">
      <c r="A22" s="58" t="s">
        <v>54</v>
      </c>
      <c r="B22" s="187" t="s">
        <v>55</v>
      </c>
      <c r="C22" s="72">
        <f>C23+C34</f>
        <v>425760</v>
      </c>
      <c r="D22" s="72">
        <f t="shared" ref="D22:F22" si="4">D23+D34</f>
        <v>436800</v>
      </c>
      <c r="E22" s="72">
        <f t="shared" si="4"/>
        <v>445140</v>
      </c>
      <c r="F22" s="72">
        <f t="shared" si="4"/>
        <v>446140</v>
      </c>
      <c r="I22" s="26"/>
      <c r="J22" s="36"/>
      <c r="AK22" s="26"/>
    </row>
    <row r="23" spans="1:42" ht="15.75" customHeight="1" x14ac:dyDescent="0.25">
      <c r="A23" s="274" t="s">
        <v>56</v>
      </c>
      <c r="B23" s="274" t="s">
        <v>57</v>
      </c>
      <c r="C23" s="272">
        <f>C25+C28+C31</f>
        <v>33800</v>
      </c>
      <c r="D23" s="272">
        <f t="shared" ref="D23:F23" si="5">D25+D28+D31</f>
        <v>19800</v>
      </c>
      <c r="E23" s="272">
        <f t="shared" si="5"/>
        <v>19800</v>
      </c>
      <c r="F23" s="272">
        <f t="shared" si="5"/>
        <v>19800</v>
      </c>
      <c r="I23" s="26"/>
      <c r="AP23" s="26"/>
    </row>
    <row r="24" spans="1:42" ht="15.75" customHeight="1" x14ac:dyDescent="0.25">
      <c r="A24" s="274"/>
      <c r="B24" s="274"/>
      <c r="C24" s="273"/>
      <c r="D24" s="273"/>
      <c r="E24" s="273"/>
      <c r="F24" s="273"/>
      <c r="I24" s="26"/>
    </row>
    <row r="25" spans="1:42" x14ac:dyDescent="0.25">
      <c r="A25" s="59">
        <v>11</v>
      </c>
      <c r="B25" s="67" t="s">
        <v>28</v>
      </c>
      <c r="C25" s="60">
        <f>SUM(C26)</f>
        <v>26300</v>
      </c>
      <c r="D25" s="60">
        <f t="shared" ref="D25:F25" si="6">SUM(D26)</f>
        <v>18300</v>
      </c>
      <c r="E25" s="60">
        <f t="shared" si="6"/>
        <v>18300</v>
      </c>
      <c r="F25" s="60">
        <f t="shared" si="6"/>
        <v>18300</v>
      </c>
      <c r="I25" s="36"/>
      <c r="J25" s="33"/>
      <c r="K25" s="33"/>
      <c r="L25" s="33"/>
      <c r="M25" s="33"/>
      <c r="N25" s="36"/>
      <c r="O25" s="33"/>
    </row>
    <row r="26" spans="1:42" x14ac:dyDescent="0.25">
      <c r="A26" s="102">
        <v>3</v>
      </c>
      <c r="B26" s="103" t="s">
        <v>4</v>
      </c>
      <c r="C26" s="64">
        <f>C27</f>
        <v>26300</v>
      </c>
      <c r="D26" s="64">
        <f>D27</f>
        <v>18300</v>
      </c>
      <c r="E26" s="64">
        <f t="shared" ref="E26:F26" si="7">E27</f>
        <v>18300</v>
      </c>
      <c r="F26" s="64">
        <f t="shared" si="7"/>
        <v>18300</v>
      </c>
      <c r="I26" s="36"/>
      <c r="J26" s="33"/>
      <c r="K26" s="33"/>
      <c r="L26" s="33"/>
      <c r="M26" s="33"/>
      <c r="N26" s="36"/>
      <c r="O26" s="33"/>
    </row>
    <row r="27" spans="1:42" x14ac:dyDescent="0.25">
      <c r="A27" s="101">
        <v>32</v>
      </c>
      <c r="B27" s="101" t="s">
        <v>37</v>
      </c>
      <c r="C27" s="64">
        <v>26300</v>
      </c>
      <c r="D27" s="64">
        <f>SUM(H27:J27)</f>
        <v>18300</v>
      </c>
      <c r="E27" s="64">
        <v>18300</v>
      </c>
      <c r="F27" s="64">
        <v>18300</v>
      </c>
      <c r="H27" s="167">
        <v>1800</v>
      </c>
      <c r="I27" s="164">
        <v>15000</v>
      </c>
      <c r="J27" s="167">
        <v>1500</v>
      </c>
      <c r="K27" s="86"/>
      <c r="L27" s="33"/>
      <c r="M27" s="86"/>
      <c r="N27" s="36"/>
      <c r="O27" s="33"/>
      <c r="AK27" s="26"/>
    </row>
    <row r="28" spans="1:42" x14ac:dyDescent="0.25">
      <c r="A28" s="61">
        <v>31</v>
      </c>
      <c r="B28" s="87" t="s">
        <v>26</v>
      </c>
      <c r="C28" s="60">
        <f>SUM(C29)</f>
        <v>1500</v>
      </c>
      <c r="D28" s="214">
        <f t="shared" ref="D28:F28" si="8">SUM(D29)</f>
        <v>1500</v>
      </c>
      <c r="E28" s="214">
        <f t="shared" si="8"/>
        <v>1500</v>
      </c>
      <c r="F28" s="214">
        <f t="shared" si="8"/>
        <v>1500</v>
      </c>
      <c r="I28" s="36"/>
      <c r="J28" s="33"/>
      <c r="K28" s="33"/>
      <c r="L28" s="33"/>
      <c r="M28" s="33"/>
      <c r="N28" s="33"/>
      <c r="O28" s="33"/>
    </row>
    <row r="29" spans="1:42" x14ac:dyDescent="0.25">
      <c r="A29" s="102">
        <v>3</v>
      </c>
      <c r="B29" s="103" t="s">
        <v>4</v>
      </c>
      <c r="C29" s="64">
        <f>C30</f>
        <v>1500</v>
      </c>
      <c r="D29" s="215">
        <f>D30</f>
        <v>1500</v>
      </c>
      <c r="E29" s="215">
        <v>1500</v>
      </c>
      <c r="F29" s="215">
        <v>1500</v>
      </c>
      <c r="I29" s="36"/>
      <c r="J29" s="33"/>
      <c r="K29" s="33"/>
      <c r="L29" s="33"/>
      <c r="M29" s="33"/>
      <c r="N29" s="36"/>
      <c r="O29" s="33"/>
    </row>
    <row r="30" spans="1:42" ht="15" customHeight="1" x14ac:dyDescent="0.25">
      <c r="A30" s="101">
        <v>32</v>
      </c>
      <c r="B30" s="101" t="s">
        <v>37</v>
      </c>
      <c r="C30" s="100">
        <v>1500</v>
      </c>
      <c r="D30" s="160">
        <f>SUM(H30)</f>
        <v>1500</v>
      </c>
      <c r="E30" s="215">
        <v>1500</v>
      </c>
      <c r="F30" s="215">
        <v>1500</v>
      </c>
      <c r="H30" s="165">
        <v>1500</v>
      </c>
      <c r="I30" s="36"/>
      <c r="J30" s="33"/>
      <c r="K30" s="33"/>
      <c r="L30" s="33"/>
      <c r="M30" s="33"/>
      <c r="N30" s="36"/>
      <c r="O30" s="33"/>
    </row>
    <row r="31" spans="1:42" ht="15" customHeight="1" x14ac:dyDescent="0.25">
      <c r="A31" s="61">
        <v>50</v>
      </c>
      <c r="B31" s="87" t="s">
        <v>38</v>
      </c>
      <c r="C31" s="159">
        <f>SUM(C32)</f>
        <v>6000</v>
      </c>
      <c r="D31" s="159">
        <f t="shared" ref="D31:F31" si="9">SUM(D32)</f>
        <v>0</v>
      </c>
      <c r="E31" s="159">
        <f t="shared" si="9"/>
        <v>0</v>
      </c>
      <c r="F31" s="159">
        <f t="shared" si="9"/>
        <v>0</v>
      </c>
      <c r="H31" s="144"/>
      <c r="I31" s="36"/>
      <c r="J31" s="33"/>
      <c r="K31" s="33"/>
      <c r="L31" s="33"/>
      <c r="M31" s="33"/>
      <c r="N31" s="36"/>
      <c r="O31" s="33"/>
    </row>
    <row r="32" spans="1:42" ht="15" customHeight="1" x14ac:dyDescent="0.25">
      <c r="A32" s="102">
        <v>3</v>
      </c>
      <c r="B32" s="103" t="s">
        <v>4</v>
      </c>
      <c r="C32" s="100">
        <f>C33</f>
        <v>6000</v>
      </c>
      <c r="D32" s="160">
        <f>D33</f>
        <v>0</v>
      </c>
      <c r="E32" s="215">
        <f t="shared" ref="E32:E33" si="10">(D32*5%)+D32</f>
        <v>0</v>
      </c>
      <c r="F32" s="215">
        <f t="shared" ref="F32:F33" si="11">(E32*5%)+E32</f>
        <v>0</v>
      </c>
      <c r="H32" s="144"/>
      <c r="I32" s="36"/>
      <c r="J32" s="33"/>
      <c r="K32" s="33"/>
      <c r="L32" s="33"/>
      <c r="M32" s="33"/>
      <c r="N32" s="36"/>
      <c r="O32" s="33"/>
    </row>
    <row r="33" spans="1:42" ht="15" customHeight="1" x14ac:dyDescent="0.25">
      <c r="A33" s="101">
        <v>32</v>
      </c>
      <c r="B33" s="101" t="s">
        <v>37</v>
      </c>
      <c r="C33" s="100">
        <v>6000</v>
      </c>
      <c r="D33" s="160">
        <v>0</v>
      </c>
      <c r="E33" s="215">
        <f t="shared" si="10"/>
        <v>0</v>
      </c>
      <c r="F33" s="215">
        <f t="shared" si="11"/>
        <v>0</v>
      </c>
      <c r="H33" s="144"/>
      <c r="I33" s="36"/>
      <c r="J33" s="33"/>
      <c r="K33" s="33"/>
      <c r="L33" s="33"/>
      <c r="M33" s="33"/>
      <c r="N33" s="36"/>
      <c r="O33" s="33"/>
    </row>
    <row r="34" spans="1:42" ht="30" customHeight="1" x14ac:dyDescent="0.25">
      <c r="A34" s="73" t="s">
        <v>58</v>
      </c>
      <c r="B34" s="73" t="s">
        <v>59</v>
      </c>
      <c r="C34" s="74">
        <f>C35+C40+C50</f>
        <v>391960</v>
      </c>
      <c r="D34" s="74">
        <f>D35+D40+D45+D50</f>
        <v>417000</v>
      </c>
      <c r="E34" s="74">
        <f t="shared" ref="E34" si="12">E35+E40+E45+E50</f>
        <v>425340</v>
      </c>
      <c r="F34" s="74">
        <f>F35+F40+F45+F50+F53</f>
        <v>426340</v>
      </c>
      <c r="I34" s="36"/>
      <c r="J34" s="33"/>
      <c r="K34" s="33"/>
      <c r="L34" s="33"/>
      <c r="M34" s="33"/>
      <c r="N34" s="36"/>
      <c r="O34" s="33"/>
      <c r="AI34" s="26"/>
    </row>
    <row r="35" spans="1:42" ht="15" customHeight="1" x14ac:dyDescent="0.25">
      <c r="A35" s="59">
        <v>11</v>
      </c>
      <c r="B35" s="67" t="s">
        <v>28</v>
      </c>
      <c r="C35" s="60">
        <f>SUM(C37:C39)</f>
        <v>356564</v>
      </c>
      <c r="D35" s="60">
        <f>D36</f>
        <v>406750</v>
      </c>
      <c r="E35" s="60">
        <f t="shared" ref="E35:F35" si="13">E36</f>
        <v>414885</v>
      </c>
      <c r="F35" s="60">
        <f t="shared" si="13"/>
        <v>414885</v>
      </c>
      <c r="I35" s="36"/>
      <c r="J35" s="33"/>
      <c r="K35" s="33"/>
      <c r="L35" s="33"/>
      <c r="M35" s="33"/>
      <c r="N35" s="36"/>
      <c r="O35" s="33"/>
      <c r="AJ35" s="26"/>
      <c r="AN35" s="26"/>
      <c r="AP35" s="26"/>
    </row>
    <row r="36" spans="1:42" ht="15" customHeight="1" x14ac:dyDescent="0.25">
      <c r="A36" s="102">
        <v>3</v>
      </c>
      <c r="B36" s="103" t="s">
        <v>4</v>
      </c>
      <c r="C36" s="64">
        <f>C37+C38+C39</f>
        <v>356564</v>
      </c>
      <c r="D36" s="64">
        <f>D37+D38+D39</f>
        <v>406750</v>
      </c>
      <c r="E36" s="64">
        <f>(D36*2%)+D36</f>
        <v>414885</v>
      </c>
      <c r="F36" s="64">
        <v>414885</v>
      </c>
      <c r="I36" s="36"/>
      <c r="J36" s="33"/>
      <c r="K36" s="33"/>
      <c r="L36" s="33"/>
      <c r="M36" s="33"/>
      <c r="N36" s="36"/>
      <c r="O36" s="33"/>
    </row>
    <row r="37" spans="1:42" ht="15" customHeight="1" x14ac:dyDescent="0.25">
      <c r="A37" s="101">
        <v>31</v>
      </c>
      <c r="B37" s="101" t="s">
        <v>36</v>
      </c>
      <c r="C37" s="100">
        <v>279900</v>
      </c>
      <c r="D37" s="100">
        <f>SUM(H37:L37)</f>
        <v>347800</v>
      </c>
      <c r="E37" s="64">
        <f>(D37*2%)+D37</f>
        <v>354756</v>
      </c>
      <c r="F37" s="64">
        <v>354756</v>
      </c>
      <c r="H37" s="163">
        <v>290000</v>
      </c>
      <c r="I37" s="164">
        <v>4800</v>
      </c>
      <c r="J37" s="163">
        <v>1500</v>
      </c>
      <c r="K37" s="163">
        <v>6500</v>
      </c>
      <c r="L37" s="163">
        <v>45000</v>
      </c>
      <c r="M37" s="33"/>
      <c r="N37" s="33"/>
      <c r="O37" s="33"/>
    </row>
    <row r="38" spans="1:42" x14ac:dyDescent="0.25">
      <c r="A38" s="101">
        <v>32</v>
      </c>
      <c r="B38" s="101" t="s">
        <v>37</v>
      </c>
      <c r="C38" s="100">
        <v>66064</v>
      </c>
      <c r="D38" s="100">
        <v>52950</v>
      </c>
      <c r="E38" s="64">
        <f t="shared" ref="E38:F52" si="14">(D38*2%)+D38</f>
        <v>54009</v>
      </c>
      <c r="F38" s="64">
        <v>54009</v>
      </c>
      <c r="H38" s="165">
        <v>500</v>
      </c>
      <c r="I38" s="164">
        <v>1000</v>
      </c>
      <c r="J38" s="163">
        <v>400</v>
      </c>
      <c r="K38" s="163">
        <v>1000</v>
      </c>
      <c r="L38" s="163">
        <v>500</v>
      </c>
      <c r="M38" s="163">
        <v>1000</v>
      </c>
      <c r="N38" s="163">
        <v>2500</v>
      </c>
      <c r="O38" s="163">
        <v>2000</v>
      </c>
      <c r="P38" s="163">
        <v>5000</v>
      </c>
      <c r="Q38" s="163">
        <v>1500</v>
      </c>
      <c r="R38" s="163">
        <v>500</v>
      </c>
      <c r="S38" s="163">
        <v>2000</v>
      </c>
      <c r="T38" s="163">
        <v>3300</v>
      </c>
      <c r="U38" s="163">
        <v>8000</v>
      </c>
      <c r="V38" s="163">
        <v>1500</v>
      </c>
      <c r="W38" s="163">
        <v>1000</v>
      </c>
      <c r="X38" s="163">
        <v>8000</v>
      </c>
      <c r="Y38" s="163">
        <v>14000</v>
      </c>
      <c r="Z38" s="163">
        <v>300</v>
      </c>
      <c r="AA38" s="163">
        <v>4600</v>
      </c>
      <c r="AB38" s="163">
        <v>720</v>
      </c>
      <c r="AC38" s="163">
        <v>500</v>
      </c>
      <c r="AD38" s="163">
        <v>600</v>
      </c>
      <c r="AE38" s="163">
        <v>500</v>
      </c>
      <c r="AF38" s="163">
        <v>30</v>
      </c>
    </row>
    <row r="39" spans="1:42" x14ac:dyDescent="0.25">
      <c r="A39" s="101">
        <v>34</v>
      </c>
      <c r="B39" s="101" t="s">
        <v>39</v>
      </c>
      <c r="C39" s="100">
        <v>10600</v>
      </c>
      <c r="D39" s="100">
        <f>SUM(H39:I39)</f>
        <v>6000</v>
      </c>
      <c r="E39" s="64">
        <f t="shared" si="14"/>
        <v>6120</v>
      </c>
      <c r="F39" s="64">
        <v>6120</v>
      </c>
      <c r="H39" s="166">
        <v>2000</v>
      </c>
      <c r="I39" s="164">
        <v>4000</v>
      </c>
      <c r="J39" s="33"/>
      <c r="K39" s="33"/>
      <c r="L39" s="33"/>
      <c r="M39" s="33"/>
      <c r="N39" s="33"/>
      <c r="O39" s="33"/>
    </row>
    <row r="40" spans="1:42" x14ac:dyDescent="0.25">
      <c r="A40" s="61">
        <v>31</v>
      </c>
      <c r="B40" s="87" t="s">
        <v>26</v>
      </c>
      <c r="C40" s="159">
        <v>0</v>
      </c>
      <c r="D40" s="159">
        <f>D41+D43</f>
        <v>9450</v>
      </c>
      <c r="E40" s="159">
        <f t="shared" ref="E40:F40" si="15">E41+E43</f>
        <v>9639</v>
      </c>
      <c r="F40" s="159">
        <f t="shared" si="15"/>
        <v>9639</v>
      </c>
      <c r="I40" s="36"/>
      <c r="J40" s="33"/>
      <c r="K40" s="33"/>
      <c r="L40" s="33"/>
      <c r="M40" s="33"/>
      <c r="N40" s="33"/>
      <c r="O40" s="33"/>
    </row>
    <row r="41" spans="1:42" x14ac:dyDescent="0.25">
      <c r="A41" s="102">
        <v>3</v>
      </c>
      <c r="B41" s="103" t="s">
        <v>4</v>
      </c>
      <c r="C41" s="160">
        <f>C42</f>
        <v>0</v>
      </c>
      <c r="D41" s="160">
        <f>D42</f>
        <v>8250</v>
      </c>
      <c r="E41" s="215">
        <f t="shared" si="14"/>
        <v>8415</v>
      </c>
      <c r="F41" s="215">
        <v>8415</v>
      </c>
      <c r="I41" s="36"/>
      <c r="J41" s="33"/>
      <c r="K41" s="33"/>
      <c r="L41" s="33"/>
      <c r="M41" s="33"/>
      <c r="N41" s="33"/>
      <c r="O41" s="33"/>
      <c r="AI41" s="26"/>
      <c r="AJ41" s="26"/>
    </row>
    <row r="42" spans="1:42" x14ac:dyDescent="0.25">
      <c r="A42" s="101">
        <v>32</v>
      </c>
      <c r="B42" s="101" t="s">
        <v>37</v>
      </c>
      <c r="C42" s="160">
        <v>0</v>
      </c>
      <c r="D42" s="160">
        <v>8250</v>
      </c>
      <c r="E42" s="215">
        <f t="shared" si="14"/>
        <v>8415</v>
      </c>
      <c r="F42" s="215">
        <v>8415</v>
      </c>
      <c r="H42" s="163">
        <v>250</v>
      </c>
      <c r="I42" s="36"/>
      <c r="J42" s="33"/>
      <c r="K42" s="33"/>
      <c r="L42" s="33"/>
      <c r="M42" s="33"/>
      <c r="N42" s="33"/>
      <c r="O42" s="33"/>
      <c r="AI42" s="26"/>
    </row>
    <row r="43" spans="1:42" x14ac:dyDescent="0.25">
      <c r="A43" s="39">
        <v>4</v>
      </c>
      <c r="B43" s="39" t="s">
        <v>5</v>
      </c>
      <c r="C43" s="160">
        <v>0</v>
      </c>
      <c r="D43" s="160">
        <f>D44</f>
        <v>1200</v>
      </c>
      <c r="E43" s="215">
        <f t="shared" si="14"/>
        <v>1224</v>
      </c>
      <c r="F43" s="215">
        <v>1224</v>
      </c>
      <c r="H43" s="163"/>
      <c r="I43" s="36"/>
      <c r="J43" s="33"/>
      <c r="K43" s="33"/>
      <c r="L43" s="33"/>
      <c r="M43" s="33"/>
      <c r="N43" s="33"/>
      <c r="O43" s="33"/>
      <c r="AI43" s="26"/>
    </row>
    <row r="44" spans="1:42" x14ac:dyDescent="0.25">
      <c r="A44" s="39">
        <v>42</v>
      </c>
      <c r="B44" s="39" t="s">
        <v>172</v>
      </c>
      <c r="C44" s="160">
        <v>0</v>
      </c>
      <c r="D44" s="160">
        <v>1200</v>
      </c>
      <c r="E44" s="215">
        <f t="shared" si="14"/>
        <v>1224</v>
      </c>
      <c r="F44" s="215">
        <v>1224</v>
      </c>
      <c r="H44" s="163"/>
      <c r="I44" s="36"/>
      <c r="J44" s="33"/>
      <c r="K44" s="33"/>
      <c r="L44" s="33"/>
      <c r="M44" s="33"/>
      <c r="N44" s="33"/>
      <c r="O44" s="33"/>
    </row>
    <row r="45" spans="1:42" x14ac:dyDescent="0.25">
      <c r="A45" s="84">
        <v>43</v>
      </c>
      <c r="B45" s="88" t="s">
        <v>230</v>
      </c>
      <c r="C45" s="160">
        <v>0</v>
      </c>
      <c r="D45" s="159">
        <f>D46+D48</f>
        <v>800</v>
      </c>
      <c r="E45" s="159">
        <f t="shared" ref="E45" si="16">E46+E48</f>
        <v>816</v>
      </c>
      <c r="F45" s="159">
        <v>816</v>
      </c>
      <c r="H45" s="163"/>
      <c r="I45" s="36"/>
      <c r="J45" s="33"/>
      <c r="K45" s="33"/>
      <c r="L45" s="33"/>
      <c r="M45" s="33"/>
      <c r="N45" s="33"/>
      <c r="O45" s="33"/>
      <c r="AI45" s="26"/>
    </row>
    <row r="46" spans="1:42" x14ac:dyDescent="0.25">
      <c r="A46" s="102">
        <v>3</v>
      </c>
      <c r="B46" s="103" t="s">
        <v>4</v>
      </c>
      <c r="C46" s="160">
        <v>0</v>
      </c>
      <c r="D46" s="160">
        <f>D47</f>
        <v>600</v>
      </c>
      <c r="E46" s="215">
        <f t="shared" si="14"/>
        <v>612</v>
      </c>
      <c r="F46" s="215">
        <v>612</v>
      </c>
      <c r="H46" s="163"/>
      <c r="I46" s="36"/>
      <c r="J46" s="33"/>
      <c r="K46" s="33"/>
      <c r="L46" s="33"/>
      <c r="M46" s="33"/>
      <c r="N46" s="33"/>
      <c r="O46" s="33"/>
    </row>
    <row r="47" spans="1:42" x14ac:dyDescent="0.25">
      <c r="A47" s="101">
        <v>32</v>
      </c>
      <c r="B47" s="101" t="s">
        <v>37</v>
      </c>
      <c r="C47" s="160">
        <v>0</v>
      </c>
      <c r="D47" s="160">
        <v>600</v>
      </c>
      <c r="E47" s="215">
        <f t="shared" si="14"/>
        <v>612</v>
      </c>
      <c r="F47" s="215">
        <v>612</v>
      </c>
      <c r="H47" s="163"/>
      <c r="I47" s="36"/>
      <c r="J47" s="33"/>
      <c r="K47" s="33"/>
      <c r="L47" s="33"/>
      <c r="M47" s="33"/>
      <c r="N47" s="33"/>
      <c r="O47" s="33"/>
      <c r="AI47" s="26"/>
    </row>
    <row r="48" spans="1:42" x14ac:dyDescent="0.25">
      <c r="A48" s="39">
        <v>4</v>
      </c>
      <c r="B48" s="39" t="s">
        <v>5</v>
      </c>
      <c r="C48" s="160">
        <v>0</v>
      </c>
      <c r="D48" s="160">
        <f>D49</f>
        <v>200</v>
      </c>
      <c r="E48" s="215">
        <f t="shared" si="14"/>
        <v>204</v>
      </c>
      <c r="F48" s="215">
        <v>204</v>
      </c>
      <c r="H48" s="163"/>
      <c r="I48" s="36"/>
      <c r="J48" s="33"/>
      <c r="K48" s="33"/>
      <c r="L48" s="33"/>
      <c r="M48" s="33"/>
      <c r="N48" s="33"/>
      <c r="O48" s="33"/>
      <c r="AI48" s="26"/>
    </row>
    <row r="49" spans="1:35" x14ac:dyDescent="0.25">
      <c r="A49" s="39">
        <v>42</v>
      </c>
      <c r="B49" s="39" t="s">
        <v>172</v>
      </c>
      <c r="C49" s="160">
        <v>0</v>
      </c>
      <c r="D49" s="160">
        <v>200</v>
      </c>
      <c r="E49" s="215">
        <f t="shared" si="14"/>
        <v>204</v>
      </c>
      <c r="F49" s="215">
        <v>204</v>
      </c>
      <c r="H49" s="163"/>
      <c r="I49" s="36"/>
      <c r="J49" s="33"/>
      <c r="K49" s="33"/>
      <c r="L49" s="33"/>
      <c r="M49" s="33"/>
      <c r="N49" s="33"/>
      <c r="O49" s="33"/>
      <c r="AI49" s="26"/>
    </row>
    <row r="50" spans="1:35" x14ac:dyDescent="0.25">
      <c r="A50" s="61">
        <v>50</v>
      </c>
      <c r="B50" s="87" t="s">
        <v>38</v>
      </c>
      <c r="C50" s="62">
        <v>35396</v>
      </c>
      <c r="D50" s="159">
        <f>D51</f>
        <v>0</v>
      </c>
      <c r="E50" s="214">
        <f t="shared" si="14"/>
        <v>0</v>
      </c>
      <c r="F50" s="214">
        <f t="shared" si="14"/>
        <v>0</v>
      </c>
    </row>
    <row r="51" spans="1:35" x14ac:dyDescent="0.25">
      <c r="A51" s="98">
        <v>3</v>
      </c>
      <c r="B51" s="99" t="s">
        <v>4</v>
      </c>
      <c r="C51" s="64">
        <v>35396</v>
      </c>
      <c r="D51" s="160">
        <f>D52</f>
        <v>0</v>
      </c>
      <c r="E51" s="215">
        <f t="shared" si="14"/>
        <v>0</v>
      </c>
      <c r="F51" s="215">
        <f t="shared" si="14"/>
        <v>0</v>
      </c>
    </row>
    <row r="52" spans="1:35" x14ac:dyDescent="0.25">
      <c r="A52" s="101">
        <v>36</v>
      </c>
      <c r="B52" s="101" t="s">
        <v>182</v>
      </c>
      <c r="C52" s="64">
        <v>35396</v>
      </c>
      <c r="D52" s="160">
        <v>0</v>
      </c>
      <c r="E52" s="215">
        <f t="shared" si="14"/>
        <v>0</v>
      </c>
      <c r="F52" s="215">
        <f t="shared" si="14"/>
        <v>0</v>
      </c>
    </row>
    <row r="53" spans="1:35" x14ac:dyDescent="0.25">
      <c r="A53" s="61">
        <v>61</v>
      </c>
      <c r="B53" s="213" t="s">
        <v>169</v>
      </c>
      <c r="C53" s="60"/>
      <c r="D53" s="159"/>
      <c r="E53" s="60"/>
      <c r="F53" s="60">
        <f>F54</f>
        <v>1000</v>
      </c>
    </row>
    <row r="54" spans="1:35" x14ac:dyDescent="0.25">
      <c r="A54" s="102">
        <v>3</v>
      </c>
      <c r="B54" s="103" t="s">
        <v>4</v>
      </c>
      <c r="C54" s="64"/>
      <c r="D54" s="160"/>
      <c r="E54" s="64"/>
      <c r="F54" s="64">
        <f>F55</f>
        <v>1000</v>
      </c>
    </row>
    <row r="55" spans="1:35" x14ac:dyDescent="0.25">
      <c r="A55" s="101">
        <v>32</v>
      </c>
      <c r="B55" s="101" t="s">
        <v>37</v>
      </c>
      <c r="C55" s="64"/>
      <c r="D55" s="160"/>
      <c r="E55" s="64"/>
      <c r="F55" s="64">
        <v>1000</v>
      </c>
    </row>
    <row r="56" spans="1:35" ht="31.5" customHeight="1" x14ac:dyDescent="0.25">
      <c r="A56" s="63" t="s">
        <v>61</v>
      </c>
      <c r="B56" s="63" t="s">
        <v>62</v>
      </c>
      <c r="C56" s="75">
        <f>SUM(C57,C81,C94,C115,C125,C135,C144,C169)</f>
        <v>849050</v>
      </c>
      <c r="D56" s="75">
        <f>SUM(D57,D81,D94,D115,D125,D135,D144,D169)</f>
        <v>974547</v>
      </c>
      <c r="E56" s="75">
        <f t="shared" ref="E56:F56" si="17">SUM(E57,E81,E94,E115,E125,E135,E144,E169)</f>
        <v>873170</v>
      </c>
      <c r="F56" s="75">
        <f t="shared" si="17"/>
        <v>873170</v>
      </c>
      <c r="I56" s="33"/>
      <c r="AI56" s="26"/>
    </row>
    <row r="57" spans="1:35" ht="31.5" x14ac:dyDescent="0.25">
      <c r="A57" s="73" t="s">
        <v>63</v>
      </c>
      <c r="B57" s="76" t="s">
        <v>64</v>
      </c>
      <c r="C57" s="74">
        <f>C61+C67+C72+C73+C78</f>
        <v>391000</v>
      </c>
      <c r="D57" s="74">
        <f>D58+D61+D64+D67+D72+D73+D78</f>
        <v>506500</v>
      </c>
      <c r="E57" s="74">
        <f t="shared" ref="E57:F57" si="18">E58+E61+E64+E67+E72+E73+E78</f>
        <v>387325</v>
      </c>
      <c r="F57" s="74">
        <f t="shared" si="18"/>
        <v>387325</v>
      </c>
      <c r="I57" s="36"/>
      <c r="J57" s="26"/>
    </row>
    <row r="58" spans="1:35" x14ac:dyDescent="0.25">
      <c r="A58" s="83">
        <v>11</v>
      </c>
      <c r="B58" s="79" t="s">
        <v>183</v>
      </c>
      <c r="C58" s="89">
        <v>0</v>
      </c>
      <c r="D58" s="89">
        <f>D59</f>
        <v>3451</v>
      </c>
      <c r="E58" s="89">
        <f>(D58*5%)+D58</f>
        <v>3623.55</v>
      </c>
      <c r="F58" s="89">
        <v>3623.55</v>
      </c>
      <c r="I58" s="36"/>
      <c r="J58" s="26"/>
    </row>
    <row r="59" spans="1:35" x14ac:dyDescent="0.25">
      <c r="A59" s="95">
        <v>3</v>
      </c>
      <c r="B59" s="94" t="s">
        <v>4</v>
      </c>
      <c r="C59" s="85">
        <v>0</v>
      </c>
      <c r="D59" s="85">
        <f>D60</f>
        <v>3451</v>
      </c>
      <c r="E59" s="85">
        <f>(D59*5%)+D59</f>
        <v>3623.55</v>
      </c>
      <c r="F59" s="85">
        <v>3623.55</v>
      </c>
      <c r="I59" s="36"/>
      <c r="J59" s="26"/>
    </row>
    <row r="60" spans="1:35" x14ac:dyDescent="0.25">
      <c r="A60" s="96">
        <v>32</v>
      </c>
      <c r="B60" s="96" t="s">
        <v>37</v>
      </c>
      <c r="C60" s="85">
        <v>0</v>
      </c>
      <c r="D60" s="85">
        <v>3451</v>
      </c>
      <c r="E60" s="85">
        <f t="shared" ref="E60:E80" si="19">(D60*5%)+D60</f>
        <v>3623.55</v>
      </c>
      <c r="F60" s="85">
        <v>3623.55</v>
      </c>
      <c r="I60" s="36"/>
      <c r="J60" s="26"/>
    </row>
    <row r="61" spans="1:35" x14ac:dyDescent="0.25">
      <c r="A61" s="61">
        <v>31</v>
      </c>
      <c r="B61" s="87" t="s">
        <v>26</v>
      </c>
      <c r="C61" s="42">
        <f>C62</f>
        <v>96385</v>
      </c>
      <c r="D61" s="21">
        <f>D62</f>
        <v>60000</v>
      </c>
      <c r="E61" s="149">
        <v>10000</v>
      </c>
      <c r="F61" s="149">
        <v>10000</v>
      </c>
      <c r="H61" s="26"/>
      <c r="I61" s="33"/>
    </row>
    <row r="62" spans="1:35" x14ac:dyDescent="0.25">
      <c r="A62" s="39">
        <v>4</v>
      </c>
      <c r="B62" s="39" t="s">
        <v>5</v>
      </c>
      <c r="C62" s="20">
        <f>C63</f>
        <v>96385</v>
      </c>
      <c r="D62" s="20">
        <f>D63</f>
        <v>60000</v>
      </c>
      <c r="E62" s="150">
        <v>10000</v>
      </c>
      <c r="F62" s="150">
        <v>10000</v>
      </c>
      <c r="H62" s="26"/>
      <c r="I62" s="33"/>
    </row>
    <row r="63" spans="1:35" x14ac:dyDescent="0.25">
      <c r="A63" s="39">
        <v>42</v>
      </c>
      <c r="B63" s="39" t="s">
        <v>172</v>
      </c>
      <c r="C63" s="20">
        <v>96385</v>
      </c>
      <c r="D63" s="20">
        <v>60000</v>
      </c>
      <c r="E63" s="150">
        <v>10000</v>
      </c>
      <c r="F63" s="150">
        <v>10000</v>
      </c>
      <c r="H63" s="171">
        <v>50000</v>
      </c>
      <c r="I63" s="172">
        <v>10000</v>
      </c>
    </row>
    <row r="64" spans="1:35" x14ac:dyDescent="0.25">
      <c r="A64" s="48">
        <v>40</v>
      </c>
      <c r="B64" s="41" t="s">
        <v>235</v>
      </c>
      <c r="C64" s="20">
        <v>0</v>
      </c>
      <c r="D64" s="21">
        <f>D65</f>
        <v>200000</v>
      </c>
      <c r="E64" s="149">
        <v>160000</v>
      </c>
      <c r="F64" s="149">
        <v>160000</v>
      </c>
      <c r="H64" s="171"/>
      <c r="I64" s="172"/>
    </row>
    <row r="65" spans="1:34" x14ac:dyDescent="0.25">
      <c r="A65" s="39">
        <v>4</v>
      </c>
      <c r="B65" s="39" t="s">
        <v>5</v>
      </c>
      <c r="C65" s="20">
        <v>0</v>
      </c>
      <c r="D65" s="20">
        <f>D66</f>
        <v>200000</v>
      </c>
      <c r="E65" s="150">
        <v>160000</v>
      </c>
      <c r="F65" s="150">
        <v>160000</v>
      </c>
      <c r="H65" s="171"/>
      <c r="I65" s="172"/>
    </row>
    <row r="66" spans="1:34" x14ac:dyDescent="0.25">
      <c r="A66" s="39">
        <v>42</v>
      </c>
      <c r="B66" s="39" t="s">
        <v>172</v>
      </c>
      <c r="C66" s="20">
        <v>0</v>
      </c>
      <c r="D66" s="20">
        <v>200000</v>
      </c>
      <c r="E66" s="150">
        <v>160000</v>
      </c>
      <c r="F66" s="150">
        <v>160000</v>
      </c>
      <c r="H66" s="171"/>
      <c r="I66" s="172"/>
    </row>
    <row r="67" spans="1:34" x14ac:dyDescent="0.25">
      <c r="A67" s="84">
        <v>43</v>
      </c>
      <c r="B67" s="88" t="s">
        <v>230</v>
      </c>
      <c r="C67" s="21">
        <f>C68+C70</f>
        <v>106115</v>
      </c>
      <c r="D67" s="21">
        <f>D68+D70</f>
        <v>11549</v>
      </c>
      <c r="E67" s="149">
        <f t="shared" si="19"/>
        <v>12126.45</v>
      </c>
      <c r="F67" s="149">
        <v>12126.45</v>
      </c>
    </row>
    <row r="68" spans="1:34" x14ac:dyDescent="0.25">
      <c r="A68" s="102">
        <v>3</v>
      </c>
      <c r="B68" s="103" t="s">
        <v>4</v>
      </c>
      <c r="C68" s="20">
        <f>C69</f>
        <v>16000</v>
      </c>
      <c r="D68" s="20">
        <f>D69</f>
        <v>11549</v>
      </c>
      <c r="E68" s="150">
        <f t="shared" si="19"/>
        <v>12126.45</v>
      </c>
      <c r="F68" s="150">
        <v>12126.45</v>
      </c>
    </row>
    <row r="69" spans="1:34" x14ac:dyDescent="0.25">
      <c r="A69" s="101">
        <v>32</v>
      </c>
      <c r="B69" s="101" t="s">
        <v>37</v>
      </c>
      <c r="C69" s="20">
        <v>16000</v>
      </c>
      <c r="D69" s="20">
        <v>11549</v>
      </c>
      <c r="E69" s="150">
        <f t="shared" si="19"/>
        <v>12126.45</v>
      </c>
      <c r="F69" s="150">
        <v>12126.45</v>
      </c>
      <c r="H69" s="155">
        <v>5000</v>
      </c>
      <c r="I69" s="155">
        <v>10000</v>
      </c>
    </row>
    <row r="70" spans="1:34" x14ac:dyDescent="0.25">
      <c r="A70" s="39">
        <v>4</v>
      </c>
      <c r="B70" s="39" t="s">
        <v>5</v>
      </c>
      <c r="C70" s="20">
        <f>C71</f>
        <v>90115</v>
      </c>
      <c r="D70" s="20">
        <f>D71</f>
        <v>0</v>
      </c>
      <c r="E70" s="150">
        <f t="shared" si="19"/>
        <v>0</v>
      </c>
      <c r="F70" s="150">
        <f t="shared" ref="F70:F75" si="20">(E70*5%)+E70</f>
        <v>0</v>
      </c>
      <c r="I70" s="26"/>
    </row>
    <row r="71" spans="1:34" x14ac:dyDescent="0.25">
      <c r="A71" s="39">
        <v>42</v>
      </c>
      <c r="B71" s="39" t="s">
        <v>172</v>
      </c>
      <c r="C71" s="20">
        <v>90115</v>
      </c>
      <c r="D71" s="20">
        <v>0</v>
      </c>
      <c r="E71" s="150">
        <f t="shared" si="19"/>
        <v>0</v>
      </c>
      <c r="F71" s="150">
        <f t="shared" si="20"/>
        <v>0</v>
      </c>
      <c r="I71" s="26"/>
    </row>
    <row r="72" spans="1:34" x14ac:dyDescent="0.25">
      <c r="A72" s="136">
        <v>92</v>
      </c>
      <c r="B72" s="142" t="s">
        <v>216</v>
      </c>
      <c r="C72" s="21">
        <v>43500</v>
      </c>
      <c r="D72" s="21">
        <v>0</v>
      </c>
      <c r="E72" s="149">
        <f t="shared" si="19"/>
        <v>0</v>
      </c>
      <c r="F72" s="149">
        <f t="shared" si="20"/>
        <v>0</v>
      </c>
      <c r="I72" s="26"/>
    </row>
    <row r="73" spans="1:34" x14ac:dyDescent="0.25">
      <c r="A73" s="48">
        <v>50</v>
      </c>
      <c r="B73" s="49" t="s">
        <v>38</v>
      </c>
      <c r="C73" s="21">
        <f>C74+C76</f>
        <v>145000</v>
      </c>
      <c r="D73" s="21">
        <f>D74+D76</f>
        <v>230000</v>
      </c>
      <c r="E73" s="149">
        <v>200000</v>
      </c>
      <c r="F73" s="149">
        <v>200000</v>
      </c>
      <c r="I73" s="26"/>
    </row>
    <row r="74" spans="1:34" x14ac:dyDescent="0.25">
      <c r="A74" s="95">
        <v>3</v>
      </c>
      <c r="B74" s="94" t="s">
        <v>4</v>
      </c>
      <c r="C74" s="40">
        <f>C75</f>
        <v>10000</v>
      </c>
      <c r="D74" s="20">
        <f>D75</f>
        <v>0</v>
      </c>
      <c r="E74" s="150">
        <f t="shared" si="19"/>
        <v>0</v>
      </c>
      <c r="F74" s="150">
        <f t="shared" si="20"/>
        <v>0</v>
      </c>
      <c r="I74" s="26"/>
    </row>
    <row r="75" spans="1:34" x14ac:dyDescent="0.25">
      <c r="A75" s="96">
        <v>32</v>
      </c>
      <c r="B75" s="96" t="s">
        <v>37</v>
      </c>
      <c r="C75" s="40">
        <v>10000</v>
      </c>
      <c r="D75" s="20">
        <v>0</v>
      </c>
      <c r="E75" s="150">
        <f t="shared" si="19"/>
        <v>0</v>
      </c>
      <c r="F75" s="150">
        <f t="shared" si="20"/>
        <v>0</v>
      </c>
      <c r="I75" s="26"/>
    </row>
    <row r="76" spans="1:34" x14ac:dyDescent="0.25">
      <c r="A76" s="39">
        <v>4</v>
      </c>
      <c r="B76" s="39" t="s">
        <v>5</v>
      </c>
      <c r="C76" s="40">
        <f>C77</f>
        <v>135000</v>
      </c>
      <c r="D76" s="20">
        <f>D77</f>
        <v>230000</v>
      </c>
      <c r="E76" s="150">
        <v>200000</v>
      </c>
      <c r="F76" s="150">
        <v>200000</v>
      </c>
      <c r="I76" s="26"/>
    </row>
    <row r="77" spans="1:34" x14ac:dyDescent="0.25">
      <c r="A77" s="39">
        <v>42</v>
      </c>
      <c r="B77" s="39" t="s">
        <v>172</v>
      </c>
      <c r="C77" s="40">
        <v>135000</v>
      </c>
      <c r="D77" s="20">
        <v>230000</v>
      </c>
      <c r="E77" s="150">
        <v>200000</v>
      </c>
      <c r="F77" s="150">
        <v>200000</v>
      </c>
      <c r="I77" s="26"/>
    </row>
    <row r="78" spans="1:34" x14ac:dyDescent="0.25">
      <c r="A78" s="48">
        <v>71</v>
      </c>
      <c r="B78" s="49" t="s">
        <v>155</v>
      </c>
      <c r="C78" s="161">
        <f>C79</f>
        <v>0</v>
      </c>
      <c r="D78" s="147">
        <f>D79</f>
        <v>1500</v>
      </c>
      <c r="E78" s="149">
        <f t="shared" si="19"/>
        <v>1575</v>
      </c>
      <c r="F78" s="149">
        <v>1575</v>
      </c>
      <c r="I78" s="26"/>
      <c r="AH78" s="26"/>
    </row>
    <row r="79" spans="1:34" x14ac:dyDescent="0.25">
      <c r="A79" s="39">
        <v>4</v>
      </c>
      <c r="B79" s="39" t="s">
        <v>5</v>
      </c>
      <c r="C79" s="110">
        <f>C80</f>
        <v>0</v>
      </c>
      <c r="D79" s="148">
        <f>D80</f>
        <v>1500</v>
      </c>
      <c r="E79" s="150">
        <f t="shared" si="19"/>
        <v>1575</v>
      </c>
      <c r="F79" s="150">
        <v>1575</v>
      </c>
      <c r="I79" s="26"/>
    </row>
    <row r="80" spans="1:34" x14ac:dyDescent="0.25">
      <c r="A80" s="39">
        <v>42</v>
      </c>
      <c r="B80" s="39" t="s">
        <v>172</v>
      </c>
      <c r="C80" s="64">
        <v>0</v>
      </c>
      <c r="D80" s="20">
        <v>1500</v>
      </c>
      <c r="E80" s="150">
        <f t="shared" si="19"/>
        <v>1575</v>
      </c>
      <c r="F80" s="150">
        <v>1575</v>
      </c>
      <c r="H80" s="163">
        <v>1500</v>
      </c>
      <c r="I80" s="26"/>
    </row>
    <row r="81" spans="1:10" ht="31.5" x14ac:dyDescent="0.25">
      <c r="A81" s="77" t="s">
        <v>65</v>
      </c>
      <c r="B81" s="78" t="s">
        <v>66</v>
      </c>
      <c r="C81" s="74">
        <f>C82+C88</f>
        <v>68000</v>
      </c>
      <c r="D81" s="151">
        <f>D82+D88+D85</f>
        <v>66000</v>
      </c>
      <c r="E81" s="151">
        <f t="shared" ref="E81:F81" si="21">E82+E88+E85</f>
        <v>132900</v>
      </c>
      <c r="F81" s="151">
        <f t="shared" si="21"/>
        <v>132900</v>
      </c>
      <c r="I81" s="26"/>
    </row>
    <row r="82" spans="1:10" x14ac:dyDescent="0.25">
      <c r="A82" s="84">
        <v>31</v>
      </c>
      <c r="B82" s="88" t="s">
        <v>26</v>
      </c>
      <c r="C82" s="42">
        <f>C83</f>
        <v>9800</v>
      </c>
      <c r="D82" s="21">
        <f>D83</f>
        <v>13855</v>
      </c>
      <c r="E82" s="214">
        <f>(D82*5%)+D82</f>
        <v>14547.75</v>
      </c>
      <c r="F82" s="214">
        <v>14547.75</v>
      </c>
    </row>
    <row r="83" spans="1:10" x14ac:dyDescent="0.25">
      <c r="A83" s="95">
        <v>3</v>
      </c>
      <c r="B83" s="94" t="s">
        <v>4</v>
      </c>
      <c r="C83" s="40">
        <f>C84</f>
        <v>9800</v>
      </c>
      <c r="D83" s="20">
        <f>D84</f>
        <v>13855</v>
      </c>
      <c r="E83" s="215">
        <f>(D83*5%)+D83</f>
        <v>14547.75</v>
      </c>
      <c r="F83" s="215">
        <v>14547.75</v>
      </c>
    </row>
    <row r="84" spans="1:10" x14ac:dyDescent="0.25">
      <c r="A84" s="96">
        <v>32</v>
      </c>
      <c r="B84" s="96" t="s">
        <v>37</v>
      </c>
      <c r="C84" s="40">
        <v>9800</v>
      </c>
      <c r="D84" s="20">
        <v>13855</v>
      </c>
      <c r="E84" s="215">
        <f t="shared" ref="E84:E93" si="22">(D84*5%)+D84</f>
        <v>14547.75</v>
      </c>
      <c r="F84" s="215">
        <v>14547.75</v>
      </c>
      <c r="H84" s="163">
        <v>10000</v>
      </c>
    </row>
    <row r="85" spans="1:10" x14ac:dyDescent="0.25">
      <c r="A85" s="48">
        <v>40</v>
      </c>
      <c r="B85" s="41" t="s">
        <v>235</v>
      </c>
      <c r="C85" s="40">
        <v>0</v>
      </c>
      <c r="D85" s="20">
        <v>0</v>
      </c>
      <c r="E85" s="215">
        <f>E86</f>
        <v>63600</v>
      </c>
      <c r="F85" s="215">
        <v>63600</v>
      </c>
      <c r="H85" s="163"/>
    </row>
    <row r="86" spans="1:10" x14ac:dyDescent="0.25">
      <c r="A86" s="39">
        <v>4</v>
      </c>
      <c r="B86" s="39" t="s">
        <v>5</v>
      </c>
      <c r="C86" s="40">
        <v>0</v>
      </c>
      <c r="D86" s="20">
        <v>0</v>
      </c>
      <c r="E86" s="215">
        <f>E87</f>
        <v>63600</v>
      </c>
      <c r="F86" s="215">
        <v>63600</v>
      </c>
      <c r="H86" s="163"/>
    </row>
    <row r="87" spans="1:10" x14ac:dyDescent="0.25">
      <c r="A87" s="39">
        <v>42</v>
      </c>
      <c r="B87" s="39" t="s">
        <v>172</v>
      </c>
      <c r="C87" s="40">
        <v>0</v>
      </c>
      <c r="D87" s="20">
        <v>0</v>
      </c>
      <c r="E87" s="215">
        <v>63600</v>
      </c>
      <c r="F87" s="215">
        <v>63600</v>
      </c>
      <c r="H87" s="163"/>
    </row>
    <row r="88" spans="1:10" x14ac:dyDescent="0.25">
      <c r="A88" s="84">
        <v>43</v>
      </c>
      <c r="B88" s="88" t="s">
        <v>230</v>
      </c>
      <c r="C88" s="21">
        <f>C89+C92</f>
        <v>58200</v>
      </c>
      <c r="D88" s="21">
        <f>D89+D92</f>
        <v>52145</v>
      </c>
      <c r="E88" s="214">
        <f t="shared" si="22"/>
        <v>54752.25</v>
      </c>
      <c r="F88" s="214">
        <v>54752.25</v>
      </c>
    </row>
    <row r="89" spans="1:10" x14ac:dyDescent="0.25">
      <c r="A89" s="102">
        <v>3</v>
      </c>
      <c r="B89" s="103" t="s">
        <v>4</v>
      </c>
      <c r="C89" s="40">
        <f>C90</f>
        <v>50200</v>
      </c>
      <c r="D89" s="20">
        <f>D90</f>
        <v>52145</v>
      </c>
      <c r="E89" s="215">
        <f t="shared" si="22"/>
        <v>54752.25</v>
      </c>
      <c r="F89" s="215">
        <v>54752.25</v>
      </c>
    </row>
    <row r="90" spans="1:10" x14ac:dyDescent="0.25">
      <c r="A90" s="101">
        <v>32</v>
      </c>
      <c r="B90" s="101" t="s">
        <v>37</v>
      </c>
      <c r="C90" s="40">
        <v>50200</v>
      </c>
      <c r="D90" s="20">
        <v>52145</v>
      </c>
      <c r="E90" s="215">
        <f t="shared" si="22"/>
        <v>54752.25</v>
      </c>
      <c r="F90" s="215">
        <v>54752.25</v>
      </c>
      <c r="H90" s="155">
        <v>45000</v>
      </c>
      <c r="I90" s="155">
        <v>6000</v>
      </c>
      <c r="J90" s="155">
        <v>5000</v>
      </c>
    </row>
    <row r="91" spans="1:10" x14ac:dyDescent="0.25">
      <c r="A91" s="196">
        <v>92</v>
      </c>
      <c r="B91" s="197" t="s">
        <v>245</v>
      </c>
      <c r="C91" s="192">
        <v>0</v>
      </c>
      <c r="D91" s="192">
        <v>41758</v>
      </c>
      <c r="E91" s="195">
        <v>0</v>
      </c>
      <c r="F91" s="195">
        <v>0</v>
      </c>
      <c r="H91" s="155"/>
      <c r="I91" s="155"/>
      <c r="J91" s="155"/>
    </row>
    <row r="92" spans="1:10" x14ac:dyDescent="0.25">
      <c r="A92" s="39">
        <v>4</v>
      </c>
      <c r="B92" s="39" t="s">
        <v>5</v>
      </c>
      <c r="C92" s="40">
        <f>C93</f>
        <v>8000</v>
      </c>
      <c r="D92" s="20">
        <f>D93</f>
        <v>0</v>
      </c>
      <c r="E92" s="215">
        <f t="shared" si="22"/>
        <v>0</v>
      </c>
      <c r="F92" s="215">
        <f t="shared" ref="F92:F93" si="23">(E92*5%)+E92</f>
        <v>0</v>
      </c>
    </row>
    <row r="93" spans="1:10" x14ac:dyDescent="0.25">
      <c r="A93" s="39">
        <v>42</v>
      </c>
      <c r="B93" s="39" t="s">
        <v>172</v>
      </c>
      <c r="C93" s="40">
        <v>8000</v>
      </c>
      <c r="D93" s="20">
        <v>0</v>
      </c>
      <c r="E93" s="215">
        <f t="shared" si="22"/>
        <v>0</v>
      </c>
      <c r="F93" s="215">
        <f t="shared" si="23"/>
        <v>0</v>
      </c>
    </row>
    <row r="94" spans="1:10" ht="31.5" x14ac:dyDescent="0.25">
      <c r="A94" s="73" t="s">
        <v>67</v>
      </c>
      <c r="B94" s="76" t="s">
        <v>68</v>
      </c>
      <c r="C94" s="74">
        <f>C95+C103+C107+C110</f>
        <v>171500</v>
      </c>
      <c r="D94" s="151">
        <f>D95+D100+D103+D107+D110</f>
        <v>171500</v>
      </c>
      <c r="E94" s="151">
        <f t="shared" ref="E94:F94" si="24">E95+E100+E103+E107+E110</f>
        <v>172575</v>
      </c>
      <c r="F94" s="151">
        <f t="shared" si="24"/>
        <v>172575</v>
      </c>
      <c r="I94" s="26"/>
      <c r="J94" s="26"/>
    </row>
    <row r="95" spans="1:10" x14ac:dyDescent="0.25">
      <c r="A95" s="83">
        <v>11</v>
      </c>
      <c r="B95" s="79" t="s">
        <v>183</v>
      </c>
      <c r="C95" s="42">
        <f>C96+C98</f>
        <v>61795</v>
      </c>
      <c r="D95" s="21">
        <f>D96+D98</f>
        <v>7500</v>
      </c>
      <c r="E95" s="214">
        <f>(D95*5%)+D95</f>
        <v>7875</v>
      </c>
      <c r="F95" s="214">
        <v>7875</v>
      </c>
    </row>
    <row r="96" spans="1:10" x14ac:dyDescent="0.25">
      <c r="A96" s="95">
        <v>3</v>
      </c>
      <c r="B96" s="94" t="s">
        <v>4</v>
      </c>
      <c r="C96" s="40">
        <f>C97</f>
        <v>16500</v>
      </c>
      <c r="D96" s="20">
        <f>D97</f>
        <v>7500</v>
      </c>
      <c r="E96" s="215">
        <f>(D96*5%)+D96</f>
        <v>7875</v>
      </c>
      <c r="F96" s="215">
        <v>7875</v>
      </c>
    </row>
    <row r="97" spans="1:10" x14ac:dyDescent="0.25">
      <c r="A97" s="96">
        <v>32</v>
      </c>
      <c r="B97" s="96" t="s">
        <v>37</v>
      </c>
      <c r="C97" s="40">
        <v>16500</v>
      </c>
      <c r="D97" s="20">
        <v>7500</v>
      </c>
      <c r="E97" s="215">
        <f t="shared" ref="E97:E113" si="25">(D97*5%)+D97</f>
        <v>7875</v>
      </c>
      <c r="F97" s="215">
        <v>7875</v>
      </c>
      <c r="H97" s="163">
        <v>14000</v>
      </c>
      <c r="I97" s="163">
        <v>2500</v>
      </c>
      <c r="J97" s="163">
        <v>5000</v>
      </c>
    </row>
    <row r="98" spans="1:10" x14ac:dyDescent="0.25">
      <c r="A98" s="39">
        <v>4</v>
      </c>
      <c r="B98" s="39" t="s">
        <v>5</v>
      </c>
      <c r="C98" s="40">
        <f>C99</f>
        <v>45295</v>
      </c>
      <c r="D98" s="20">
        <f>D99</f>
        <v>0</v>
      </c>
      <c r="E98" s="215">
        <f t="shared" si="25"/>
        <v>0</v>
      </c>
      <c r="F98" s="215">
        <f t="shared" ref="F98:F113" si="26">(E98*5%)+E98</f>
        <v>0</v>
      </c>
    </row>
    <row r="99" spans="1:10" x14ac:dyDescent="0.25">
      <c r="A99" s="39">
        <v>42</v>
      </c>
      <c r="B99" s="39" t="s">
        <v>172</v>
      </c>
      <c r="C99" s="40">
        <v>45295</v>
      </c>
      <c r="D99" s="20">
        <v>0</v>
      </c>
      <c r="E99" s="215">
        <f t="shared" si="25"/>
        <v>0</v>
      </c>
      <c r="F99" s="215">
        <f t="shared" si="26"/>
        <v>0</v>
      </c>
    </row>
    <row r="100" spans="1:10" x14ac:dyDescent="0.25">
      <c r="A100" s="84">
        <v>31</v>
      </c>
      <c r="B100" s="88" t="s">
        <v>26</v>
      </c>
      <c r="C100" s="42">
        <v>0</v>
      </c>
      <c r="D100" s="21">
        <f>D101</f>
        <v>14000</v>
      </c>
      <c r="E100" s="214">
        <f t="shared" si="25"/>
        <v>14700</v>
      </c>
      <c r="F100" s="214">
        <v>14700</v>
      </c>
    </row>
    <row r="101" spans="1:10" x14ac:dyDescent="0.25">
      <c r="A101" s="95">
        <v>3</v>
      </c>
      <c r="B101" s="94" t="s">
        <v>4</v>
      </c>
      <c r="C101" s="40">
        <v>0</v>
      </c>
      <c r="D101" s="20">
        <f>D102</f>
        <v>14000</v>
      </c>
      <c r="E101" s="215">
        <f t="shared" si="25"/>
        <v>14700</v>
      </c>
      <c r="F101" s="215">
        <v>14700</v>
      </c>
    </row>
    <row r="102" spans="1:10" x14ac:dyDescent="0.25">
      <c r="A102" s="96">
        <v>32</v>
      </c>
      <c r="B102" s="96" t="s">
        <v>37</v>
      </c>
      <c r="C102" s="40">
        <v>0</v>
      </c>
      <c r="D102" s="20">
        <v>14000</v>
      </c>
      <c r="E102" s="215">
        <f t="shared" si="25"/>
        <v>14700</v>
      </c>
      <c r="F102" s="215">
        <v>14700</v>
      </c>
    </row>
    <row r="103" spans="1:10" x14ac:dyDescent="0.25">
      <c r="A103" s="84">
        <v>43</v>
      </c>
      <c r="B103" s="88" t="s">
        <v>230</v>
      </c>
      <c r="C103" s="21">
        <f>C104</f>
        <v>44285</v>
      </c>
      <c r="D103" s="21">
        <v>50000</v>
      </c>
      <c r="E103" s="60">
        <v>50000</v>
      </c>
      <c r="F103" s="60">
        <v>50000</v>
      </c>
    </row>
    <row r="104" spans="1:10" x14ac:dyDescent="0.25">
      <c r="A104" s="39">
        <v>4</v>
      </c>
      <c r="B104" s="39" t="s">
        <v>5</v>
      </c>
      <c r="C104" s="20">
        <f>C105</f>
        <v>44285</v>
      </c>
      <c r="D104" s="20">
        <f>D105</f>
        <v>50000</v>
      </c>
      <c r="E104" s="64">
        <v>50000</v>
      </c>
      <c r="F104" s="64">
        <v>50000</v>
      </c>
    </row>
    <row r="105" spans="1:10" x14ac:dyDescent="0.25">
      <c r="A105" s="39">
        <v>42</v>
      </c>
      <c r="B105" s="39" t="s">
        <v>172</v>
      </c>
      <c r="C105" s="20">
        <v>44285</v>
      </c>
      <c r="D105" s="20">
        <v>50000</v>
      </c>
      <c r="E105" s="64">
        <v>50000</v>
      </c>
      <c r="F105" s="64">
        <v>50000</v>
      </c>
    </row>
    <row r="106" spans="1:10" ht="15.75" thickBot="1" x14ac:dyDescent="0.3">
      <c r="A106" s="216">
        <v>92</v>
      </c>
      <c r="B106" s="217" t="s">
        <v>241</v>
      </c>
      <c r="C106" s="218">
        <v>0</v>
      </c>
      <c r="D106" s="218">
        <v>50000</v>
      </c>
      <c r="E106" s="219">
        <v>0</v>
      </c>
      <c r="F106" s="219">
        <v>0</v>
      </c>
    </row>
    <row r="107" spans="1:10" x14ac:dyDescent="0.25">
      <c r="A107" s="232">
        <v>581</v>
      </c>
      <c r="B107" s="233" t="s">
        <v>228</v>
      </c>
      <c r="C107" s="235">
        <f>C108</f>
        <v>40000</v>
      </c>
      <c r="D107" s="235">
        <f>D108</f>
        <v>40000</v>
      </c>
      <c r="E107" s="236">
        <v>40000</v>
      </c>
      <c r="F107" s="237">
        <v>40000</v>
      </c>
    </row>
    <row r="108" spans="1:10" x14ac:dyDescent="0.25">
      <c r="A108" s="247">
        <v>4</v>
      </c>
      <c r="B108" s="220" t="s">
        <v>5</v>
      </c>
      <c r="C108" s="221">
        <f>C109</f>
        <v>40000</v>
      </c>
      <c r="D108" s="222">
        <f>D109</f>
        <v>40000</v>
      </c>
      <c r="E108" s="223">
        <v>40000</v>
      </c>
      <c r="F108" s="248">
        <v>40000</v>
      </c>
    </row>
    <row r="109" spans="1:10" ht="15.75" thickBot="1" x14ac:dyDescent="0.3">
      <c r="A109" s="240">
        <v>42</v>
      </c>
      <c r="B109" s="241" t="s">
        <v>172</v>
      </c>
      <c r="C109" s="242">
        <v>40000</v>
      </c>
      <c r="D109" s="243">
        <v>40000</v>
      </c>
      <c r="E109" s="244">
        <v>40000</v>
      </c>
      <c r="F109" s="245">
        <v>40000</v>
      </c>
    </row>
    <row r="110" spans="1:10" x14ac:dyDescent="0.25">
      <c r="A110" s="228">
        <v>71</v>
      </c>
      <c r="B110" s="229" t="s">
        <v>155</v>
      </c>
      <c r="C110" s="246">
        <f>C111</f>
        <v>25420</v>
      </c>
      <c r="D110" s="230">
        <f>D111</f>
        <v>60000</v>
      </c>
      <c r="E110" s="231">
        <v>60000</v>
      </c>
      <c r="F110" s="231">
        <v>60000</v>
      </c>
    </row>
    <row r="111" spans="1:10" x14ac:dyDescent="0.25">
      <c r="A111" s="39">
        <v>4</v>
      </c>
      <c r="B111" s="39" t="s">
        <v>5</v>
      </c>
      <c r="C111" s="40">
        <f>C112+C113</f>
        <v>25420</v>
      </c>
      <c r="D111" s="20">
        <f>D112+D113</f>
        <v>60000</v>
      </c>
      <c r="E111" s="64">
        <v>60000</v>
      </c>
      <c r="F111" s="64">
        <v>60000</v>
      </c>
    </row>
    <row r="112" spans="1:10" x14ac:dyDescent="0.25">
      <c r="A112" s="39">
        <v>41</v>
      </c>
      <c r="B112" s="39" t="s">
        <v>210</v>
      </c>
      <c r="C112" s="40">
        <v>15000</v>
      </c>
      <c r="D112" s="20">
        <v>60000</v>
      </c>
      <c r="E112" s="64">
        <v>60000</v>
      </c>
      <c r="F112" s="64">
        <v>60000</v>
      </c>
    </row>
    <row r="113" spans="1:10" x14ac:dyDescent="0.25">
      <c r="A113" s="39">
        <v>42</v>
      </c>
      <c r="B113" s="39" t="s">
        <v>172</v>
      </c>
      <c r="C113" s="40">
        <v>10420</v>
      </c>
      <c r="D113" s="20">
        <v>0</v>
      </c>
      <c r="E113" s="64">
        <f t="shared" si="25"/>
        <v>0</v>
      </c>
      <c r="F113" s="64">
        <f t="shared" si="26"/>
        <v>0</v>
      </c>
    </row>
    <row r="114" spans="1:10" x14ac:dyDescent="0.25">
      <c r="A114" s="193">
        <v>92</v>
      </c>
      <c r="B114" s="194" t="s">
        <v>246</v>
      </c>
      <c r="C114" s="192"/>
      <c r="D114" s="192">
        <v>30000</v>
      </c>
      <c r="E114" s="195">
        <v>0</v>
      </c>
      <c r="F114" s="195">
        <v>0</v>
      </c>
    </row>
    <row r="115" spans="1:10" ht="31.5" x14ac:dyDescent="0.25">
      <c r="A115" s="73" t="s">
        <v>69</v>
      </c>
      <c r="B115" s="73" t="s">
        <v>70</v>
      </c>
      <c r="C115" s="74">
        <f>C116+C119+C122</f>
        <v>12000</v>
      </c>
      <c r="D115" s="74">
        <f t="shared" ref="D115:F115" si="27">D116+D119+D122</f>
        <v>13000</v>
      </c>
      <c r="E115" s="74">
        <f t="shared" si="27"/>
        <v>13650</v>
      </c>
      <c r="F115" s="74">
        <f t="shared" si="27"/>
        <v>13650</v>
      </c>
    </row>
    <row r="116" spans="1:10" x14ac:dyDescent="0.25">
      <c r="A116" s="83">
        <v>11</v>
      </c>
      <c r="B116" s="79" t="s">
        <v>28</v>
      </c>
      <c r="C116" s="42">
        <f>C117</f>
        <v>800</v>
      </c>
      <c r="D116" s="42">
        <f>D117</f>
        <v>4000</v>
      </c>
      <c r="E116" s="60">
        <f>(D116*5%)+D116</f>
        <v>4200</v>
      </c>
      <c r="F116" s="60">
        <v>4200</v>
      </c>
    </row>
    <row r="117" spans="1:10" x14ac:dyDescent="0.25">
      <c r="A117" s="95">
        <v>3</v>
      </c>
      <c r="B117" s="94" t="s">
        <v>4</v>
      </c>
      <c r="C117" s="40">
        <f>C118</f>
        <v>800</v>
      </c>
      <c r="D117" s="40">
        <f>D118</f>
        <v>4000</v>
      </c>
      <c r="E117" s="64">
        <f>(D117*5%)+D117</f>
        <v>4200</v>
      </c>
      <c r="F117" s="64">
        <v>4200</v>
      </c>
    </row>
    <row r="118" spans="1:10" x14ac:dyDescent="0.25">
      <c r="A118" s="96">
        <v>32</v>
      </c>
      <c r="B118" s="96" t="s">
        <v>37</v>
      </c>
      <c r="C118" s="40">
        <v>800</v>
      </c>
      <c r="D118" s="40">
        <v>4000</v>
      </c>
      <c r="E118" s="64">
        <f t="shared" ref="E118:E124" si="28">(D118*5%)+D118</f>
        <v>4200</v>
      </c>
      <c r="F118" s="64">
        <v>4200</v>
      </c>
      <c r="H118" s="163">
        <v>1200</v>
      </c>
      <c r="I118" s="163">
        <v>300</v>
      </c>
    </row>
    <row r="119" spans="1:10" x14ac:dyDescent="0.25">
      <c r="A119" s="84">
        <v>31</v>
      </c>
      <c r="B119" s="88" t="s">
        <v>26</v>
      </c>
      <c r="C119" s="42">
        <f>C120</f>
        <v>6700</v>
      </c>
      <c r="D119" s="21">
        <f>D120</f>
        <v>7500</v>
      </c>
      <c r="E119" s="214">
        <f t="shared" si="28"/>
        <v>7875</v>
      </c>
      <c r="F119" s="214">
        <v>7875</v>
      </c>
    </row>
    <row r="120" spans="1:10" x14ac:dyDescent="0.25">
      <c r="A120" s="95">
        <v>3</v>
      </c>
      <c r="B120" s="94" t="s">
        <v>4</v>
      </c>
      <c r="C120" s="40">
        <f>C121</f>
        <v>6700</v>
      </c>
      <c r="D120" s="20">
        <f>D121</f>
        <v>7500</v>
      </c>
      <c r="E120" s="215">
        <f t="shared" si="28"/>
        <v>7875</v>
      </c>
      <c r="F120" s="215">
        <v>7875</v>
      </c>
    </row>
    <row r="121" spans="1:10" x14ac:dyDescent="0.25">
      <c r="A121" s="96">
        <v>32</v>
      </c>
      <c r="B121" s="96" t="s">
        <v>37</v>
      </c>
      <c r="C121" s="40">
        <v>6700</v>
      </c>
      <c r="D121" s="20">
        <f>SUM(H121:I121)</f>
        <v>7500</v>
      </c>
      <c r="E121" s="215">
        <f t="shared" si="28"/>
        <v>7875</v>
      </c>
      <c r="F121" s="215">
        <v>7875</v>
      </c>
      <c r="H121" s="163">
        <v>3500</v>
      </c>
      <c r="I121" s="163">
        <v>4000</v>
      </c>
    </row>
    <row r="122" spans="1:10" x14ac:dyDescent="0.25">
      <c r="A122" s="84">
        <v>43</v>
      </c>
      <c r="B122" s="88" t="s">
        <v>230</v>
      </c>
      <c r="C122" s="21">
        <f>C123</f>
        <v>4500</v>
      </c>
      <c r="D122" s="21">
        <f>D123</f>
        <v>1500</v>
      </c>
      <c r="E122" s="214">
        <f t="shared" si="28"/>
        <v>1575</v>
      </c>
      <c r="F122" s="214">
        <v>1575</v>
      </c>
    </row>
    <row r="123" spans="1:10" x14ac:dyDescent="0.25">
      <c r="A123" s="102">
        <v>3</v>
      </c>
      <c r="B123" s="103" t="s">
        <v>4</v>
      </c>
      <c r="C123" s="40">
        <f>C124</f>
        <v>4500</v>
      </c>
      <c r="D123" s="20">
        <f>D124</f>
        <v>1500</v>
      </c>
      <c r="E123" s="215">
        <f t="shared" si="28"/>
        <v>1575</v>
      </c>
      <c r="F123" s="215">
        <v>1575</v>
      </c>
    </row>
    <row r="124" spans="1:10" x14ac:dyDescent="0.25">
      <c r="A124" s="101">
        <v>32</v>
      </c>
      <c r="B124" s="101" t="s">
        <v>37</v>
      </c>
      <c r="C124" s="40">
        <v>4500</v>
      </c>
      <c r="D124" s="20">
        <v>1500</v>
      </c>
      <c r="E124" s="215">
        <f t="shared" si="28"/>
        <v>1575</v>
      </c>
      <c r="F124" s="215">
        <v>1575</v>
      </c>
      <c r="H124" s="155">
        <v>2500</v>
      </c>
      <c r="I124" s="155">
        <v>1500</v>
      </c>
    </row>
    <row r="125" spans="1:10" ht="31.5" x14ac:dyDescent="0.25">
      <c r="A125" s="73" t="s">
        <v>71</v>
      </c>
      <c r="B125" s="73" t="s">
        <v>72</v>
      </c>
      <c r="C125" s="74">
        <f>C126+C129+C132</f>
        <v>69750</v>
      </c>
      <c r="D125" s="74">
        <f t="shared" ref="D125:F125" si="29">D126+D129+D132</f>
        <v>40250</v>
      </c>
      <c r="E125" s="74">
        <f t="shared" si="29"/>
        <v>41055</v>
      </c>
      <c r="F125" s="74">
        <f t="shared" si="29"/>
        <v>41055</v>
      </c>
      <c r="I125" s="26"/>
      <c r="J125" s="26"/>
    </row>
    <row r="126" spans="1:10" x14ac:dyDescent="0.25">
      <c r="A126" s="83">
        <v>11</v>
      </c>
      <c r="B126" s="79" t="s">
        <v>28</v>
      </c>
      <c r="C126" s="42">
        <f>C127</f>
        <v>21250</v>
      </c>
      <c r="D126" s="42">
        <f>D127</f>
        <v>26250</v>
      </c>
      <c r="E126" s="60">
        <f t="shared" ref="E126:E127" si="30">(D126*2%)+D126</f>
        <v>26775</v>
      </c>
      <c r="F126" s="60">
        <v>26775</v>
      </c>
    </row>
    <row r="127" spans="1:10" x14ac:dyDescent="0.25">
      <c r="A127" s="95">
        <v>3</v>
      </c>
      <c r="B127" s="94" t="s">
        <v>4</v>
      </c>
      <c r="C127" s="40">
        <f>C128</f>
        <v>21250</v>
      </c>
      <c r="D127" s="40">
        <f>D128</f>
        <v>26250</v>
      </c>
      <c r="E127" s="64">
        <f t="shared" si="30"/>
        <v>26775</v>
      </c>
      <c r="F127" s="64">
        <v>26775</v>
      </c>
    </row>
    <row r="128" spans="1:10" x14ac:dyDescent="0.25">
      <c r="A128" s="96">
        <v>32</v>
      </c>
      <c r="B128" s="96" t="s">
        <v>37</v>
      </c>
      <c r="C128" s="40">
        <v>21250</v>
      </c>
      <c r="D128" s="40">
        <f>SUM(H128:I128)</f>
        <v>26250</v>
      </c>
      <c r="E128" s="64">
        <f>(D128*2%)+D128</f>
        <v>26775</v>
      </c>
      <c r="F128" s="64">
        <v>26775</v>
      </c>
      <c r="H128" s="163">
        <v>750</v>
      </c>
      <c r="I128" s="163">
        <v>25500</v>
      </c>
    </row>
    <row r="129" spans="1:10" x14ac:dyDescent="0.25">
      <c r="A129" s="84">
        <v>43</v>
      </c>
      <c r="B129" s="88" t="s">
        <v>230</v>
      </c>
      <c r="C129" s="21">
        <f>C130</f>
        <v>8500</v>
      </c>
      <c r="D129" s="21">
        <f>D130</f>
        <v>14000</v>
      </c>
      <c r="E129" s="60">
        <f t="shared" ref="E129:E131" si="31">(D129*2%)+D129</f>
        <v>14280</v>
      </c>
      <c r="F129" s="60">
        <v>14280</v>
      </c>
    </row>
    <row r="130" spans="1:10" x14ac:dyDescent="0.25">
      <c r="A130" s="95">
        <v>3</v>
      </c>
      <c r="B130" s="94" t="s">
        <v>4</v>
      </c>
      <c r="C130" s="40">
        <f>C131</f>
        <v>8500</v>
      </c>
      <c r="D130" s="20">
        <f>D131</f>
        <v>14000</v>
      </c>
      <c r="E130" s="64">
        <f t="shared" si="31"/>
        <v>14280</v>
      </c>
      <c r="F130" s="64">
        <v>14280</v>
      </c>
    </row>
    <row r="131" spans="1:10" x14ac:dyDescent="0.25">
      <c r="A131" s="96">
        <v>32</v>
      </c>
      <c r="B131" s="96" t="s">
        <v>37</v>
      </c>
      <c r="C131" s="40">
        <v>8500</v>
      </c>
      <c r="D131" s="20">
        <f>SUM(H131:I131)</f>
        <v>14000</v>
      </c>
      <c r="E131" s="64">
        <f t="shared" si="31"/>
        <v>14280</v>
      </c>
      <c r="F131" s="64">
        <v>14280</v>
      </c>
      <c r="H131" s="155">
        <v>4000</v>
      </c>
      <c r="I131" s="155">
        <v>10000</v>
      </c>
    </row>
    <row r="132" spans="1:10" x14ac:dyDescent="0.25">
      <c r="A132" s="48">
        <v>50</v>
      </c>
      <c r="B132" s="49" t="s">
        <v>38</v>
      </c>
      <c r="C132" s="21">
        <f>C133</f>
        <v>40000</v>
      </c>
      <c r="D132" s="21">
        <f>D133</f>
        <v>0</v>
      </c>
      <c r="E132" s="60">
        <f t="shared" ref="E132:E134" si="32">(D132*5%)+D132</f>
        <v>0</v>
      </c>
      <c r="F132" s="60">
        <f t="shared" ref="F132:F134" si="33">(E132*5%)+E132</f>
        <v>0</v>
      </c>
    </row>
    <row r="133" spans="1:10" x14ac:dyDescent="0.25">
      <c r="A133" s="39">
        <v>4</v>
      </c>
      <c r="B133" s="39" t="s">
        <v>5</v>
      </c>
      <c r="C133" s="20">
        <f>C134</f>
        <v>40000</v>
      </c>
      <c r="D133" s="20">
        <f>D134</f>
        <v>0</v>
      </c>
      <c r="E133" s="64">
        <f t="shared" si="32"/>
        <v>0</v>
      </c>
      <c r="F133" s="64">
        <f t="shared" si="33"/>
        <v>0</v>
      </c>
    </row>
    <row r="134" spans="1:10" x14ac:dyDescent="0.25">
      <c r="A134" s="39">
        <v>42</v>
      </c>
      <c r="B134" s="39" t="s">
        <v>172</v>
      </c>
      <c r="C134" s="20">
        <v>40000</v>
      </c>
      <c r="D134" s="20">
        <v>0</v>
      </c>
      <c r="E134" s="64">
        <f t="shared" si="32"/>
        <v>0</v>
      </c>
      <c r="F134" s="64">
        <f t="shared" si="33"/>
        <v>0</v>
      </c>
      <c r="H134" s="145"/>
      <c r="I134" s="36"/>
    </row>
    <row r="135" spans="1:10" ht="31.5" x14ac:dyDescent="0.25">
      <c r="A135" s="73" t="s">
        <v>73</v>
      </c>
      <c r="B135" s="73" t="s">
        <v>74</v>
      </c>
      <c r="C135" s="151">
        <f>C136+C141</f>
        <v>20000</v>
      </c>
      <c r="D135" s="151">
        <f t="shared" ref="D135:F135" si="34">D136+D141</f>
        <v>15100</v>
      </c>
      <c r="E135" s="151">
        <f t="shared" si="34"/>
        <v>15350</v>
      </c>
      <c r="F135" s="151">
        <f t="shared" si="34"/>
        <v>15350</v>
      </c>
    </row>
    <row r="136" spans="1:10" x14ac:dyDescent="0.25">
      <c r="A136" s="84">
        <v>43</v>
      </c>
      <c r="B136" s="88" t="s">
        <v>230</v>
      </c>
      <c r="C136" s="21">
        <f>C137</f>
        <v>10000</v>
      </c>
      <c r="D136" s="21">
        <f>D137++D139</f>
        <v>15100</v>
      </c>
      <c r="E136" s="21">
        <f t="shared" ref="E136" si="35">E137++E139</f>
        <v>15350</v>
      </c>
      <c r="F136" s="21">
        <v>15350</v>
      </c>
    </row>
    <row r="137" spans="1:10" x14ac:dyDescent="0.25">
      <c r="A137" s="95">
        <v>3</v>
      </c>
      <c r="B137" s="94" t="s">
        <v>4</v>
      </c>
      <c r="C137" s="20">
        <f>C138</f>
        <v>10000</v>
      </c>
      <c r="D137" s="20">
        <f>D138</f>
        <v>10100</v>
      </c>
      <c r="E137" s="64">
        <v>10100</v>
      </c>
      <c r="F137" s="20">
        <v>15350</v>
      </c>
    </row>
    <row r="138" spans="1:10" x14ac:dyDescent="0.25">
      <c r="A138" s="96">
        <v>32</v>
      </c>
      <c r="B138" s="96" t="s">
        <v>37</v>
      </c>
      <c r="C138" s="20">
        <v>10000</v>
      </c>
      <c r="D138" s="20">
        <v>10100</v>
      </c>
      <c r="E138" s="64">
        <v>10100</v>
      </c>
      <c r="F138" s="20">
        <v>15350</v>
      </c>
      <c r="H138" s="155">
        <v>10000</v>
      </c>
      <c r="I138" s="155">
        <v>100</v>
      </c>
    </row>
    <row r="139" spans="1:10" x14ac:dyDescent="0.25">
      <c r="A139" s="39">
        <v>4</v>
      </c>
      <c r="B139" s="39" t="s">
        <v>5</v>
      </c>
      <c r="C139" s="20">
        <v>0</v>
      </c>
      <c r="D139" s="20">
        <f>D140</f>
        <v>5000</v>
      </c>
      <c r="E139" s="64">
        <f t="shared" ref="E139:E143" si="36">(D139*5%)+D139</f>
        <v>5250</v>
      </c>
      <c r="F139" s="64">
        <v>5250</v>
      </c>
    </row>
    <row r="140" spans="1:10" x14ac:dyDescent="0.25">
      <c r="A140" s="96">
        <v>45</v>
      </c>
      <c r="B140" s="96" t="s">
        <v>227</v>
      </c>
      <c r="C140" s="20">
        <v>0</v>
      </c>
      <c r="D140" s="20">
        <v>5000</v>
      </c>
      <c r="E140" s="64">
        <f t="shared" si="36"/>
        <v>5250</v>
      </c>
      <c r="F140" s="64">
        <v>5250</v>
      </c>
      <c r="H140" s="163">
        <v>100</v>
      </c>
    </row>
    <row r="141" spans="1:10" x14ac:dyDescent="0.25">
      <c r="A141" s="48">
        <v>50</v>
      </c>
      <c r="B141" s="49" t="s">
        <v>38</v>
      </c>
      <c r="C141" s="21">
        <f>C142</f>
        <v>10000</v>
      </c>
      <c r="D141" s="21">
        <f>D142</f>
        <v>0</v>
      </c>
      <c r="E141" s="60">
        <f t="shared" si="36"/>
        <v>0</v>
      </c>
      <c r="F141" s="60">
        <f t="shared" ref="F141:F143" si="37">(E141*5%)+E141</f>
        <v>0</v>
      </c>
    </row>
    <row r="142" spans="1:10" x14ac:dyDescent="0.25">
      <c r="A142" s="95">
        <v>3</v>
      </c>
      <c r="B142" s="94" t="s">
        <v>4</v>
      </c>
      <c r="C142" s="40">
        <f>C143</f>
        <v>10000</v>
      </c>
      <c r="D142" s="20">
        <f>D143</f>
        <v>0</v>
      </c>
      <c r="E142" s="64">
        <f t="shared" si="36"/>
        <v>0</v>
      </c>
      <c r="F142" s="64">
        <f t="shared" si="37"/>
        <v>0</v>
      </c>
    </row>
    <row r="143" spans="1:10" x14ac:dyDescent="0.25">
      <c r="A143" s="96">
        <v>32</v>
      </c>
      <c r="B143" s="96" t="s">
        <v>37</v>
      </c>
      <c r="C143" s="40">
        <v>10000</v>
      </c>
      <c r="D143" s="20">
        <v>0</v>
      </c>
      <c r="E143" s="64">
        <f t="shared" si="36"/>
        <v>0</v>
      </c>
      <c r="F143" s="64">
        <f t="shared" si="37"/>
        <v>0</v>
      </c>
    </row>
    <row r="144" spans="1:10" ht="31.5" x14ac:dyDescent="0.25">
      <c r="A144" s="73" t="s">
        <v>75</v>
      </c>
      <c r="B144" s="73" t="s">
        <v>76</v>
      </c>
      <c r="C144" s="74">
        <f>C145+C148+C156+C163+C166</f>
        <v>85800</v>
      </c>
      <c r="D144" s="74">
        <f>D145+D148+D153+D156+D163+D166</f>
        <v>149697</v>
      </c>
      <c r="E144" s="74">
        <f t="shared" ref="E144:F144" si="38">E145+E148+E153+E156+E163+E166</f>
        <v>99690</v>
      </c>
      <c r="F144" s="74">
        <f t="shared" si="38"/>
        <v>99690</v>
      </c>
      <c r="I144" s="26"/>
      <c r="J144" s="26"/>
    </row>
    <row r="145" spans="1:33" x14ac:dyDescent="0.25">
      <c r="A145" s="83">
        <v>11</v>
      </c>
      <c r="B145" s="79" t="s">
        <v>28</v>
      </c>
      <c r="C145" s="89">
        <f>C146</f>
        <v>7800</v>
      </c>
      <c r="D145" s="89">
        <f>D146</f>
        <v>17800</v>
      </c>
      <c r="E145" s="60">
        <f>(D145*2%)+D145</f>
        <v>18156</v>
      </c>
      <c r="F145" s="60">
        <v>18156</v>
      </c>
    </row>
    <row r="146" spans="1:33" x14ac:dyDescent="0.25">
      <c r="A146" s="95">
        <v>3</v>
      </c>
      <c r="B146" s="94" t="s">
        <v>4</v>
      </c>
      <c r="C146" s="85">
        <f>C147</f>
        <v>7800</v>
      </c>
      <c r="D146" s="85">
        <f>D147</f>
        <v>17800</v>
      </c>
      <c r="E146" s="64">
        <f>(D146*2%)+D146</f>
        <v>18156</v>
      </c>
      <c r="F146" s="64">
        <v>18156</v>
      </c>
      <c r="AG146" s="9"/>
    </row>
    <row r="147" spans="1:33" x14ac:dyDescent="0.25">
      <c r="A147" s="96">
        <v>32</v>
      </c>
      <c r="B147" s="96" t="s">
        <v>37</v>
      </c>
      <c r="C147" s="85">
        <v>7800</v>
      </c>
      <c r="D147" s="85">
        <v>17800</v>
      </c>
      <c r="E147" s="64">
        <f t="shared" ref="E147:F159" si="39">(D147*2%)+D147</f>
        <v>18156</v>
      </c>
      <c r="F147" s="64">
        <v>18156</v>
      </c>
      <c r="H147" s="163">
        <v>2000</v>
      </c>
      <c r="I147" s="163">
        <v>500</v>
      </c>
      <c r="J147" s="163">
        <v>4000</v>
      </c>
      <c r="K147" s="163">
        <v>300</v>
      </c>
    </row>
    <row r="148" spans="1:33" x14ac:dyDescent="0.25">
      <c r="A148" s="84">
        <v>31</v>
      </c>
      <c r="B148" s="88" t="s">
        <v>26</v>
      </c>
      <c r="C148" s="89">
        <f>SUM(C149,C151)</f>
        <v>3000</v>
      </c>
      <c r="D148" s="149">
        <f>SUM(D149,D151)</f>
        <v>28600</v>
      </c>
      <c r="E148" s="149">
        <f t="shared" ref="E148" si="40">SUM(E149,E151)</f>
        <v>8568</v>
      </c>
      <c r="F148" s="149">
        <v>8568</v>
      </c>
    </row>
    <row r="149" spans="1:33" x14ac:dyDescent="0.25">
      <c r="A149" s="95">
        <v>3</v>
      </c>
      <c r="B149" s="94" t="s">
        <v>4</v>
      </c>
      <c r="C149" s="85">
        <f>C150</f>
        <v>3000</v>
      </c>
      <c r="D149" s="150">
        <f>D150</f>
        <v>8400</v>
      </c>
      <c r="E149" s="215">
        <f t="shared" si="39"/>
        <v>8568</v>
      </c>
      <c r="F149" s="150">
        <v>8568</v>
      </c>
    </row>
    <row r="150" spans="1:33" x14ac:dyDescent="0.25">
      <c r="A150" s="96">
        <v>32</v>
      </c>
      <c r="B150" s="96" t="s">
        <v>37</v>
      </c>
      <c r="C150" s="85">
        <v>3000</v>
      </c>
      <c r="D150" s="150">
        <v>8400</v>
      </c>
      <c r="E150" s="215">
        <f t="shared" si="39"/>
        <v>8568</v>
      </c>
      <c r="F150" s="150">
        <v>8568</v>
      </c>
      <c r="H150" s="163">
        <v>4000</v>
      </c>
    </row>
    <row r="151" spans="1:33" x14ac:dyDescent="0.25">
      <c r="A151" s="39">
        <v>4</v>
      </c>
      <c r="B151" s="39" t="s">
        <v>5</v>
      </c>
      <c r="C151" s="150">
        <f>C152</f>
        <v>0</v>
      </c>
      <c r="D151" s="150">
        <f>D152</f>
        <v>20200</v>
      </c>
      <c r="E151" s="215">
        <v>0</v>
      </c>
      <c r="F151" s="215">
        <v>0</v>
      </c>
      <c r="N151" s="168"/>
    </row>
    <row r="152" spans="1:33" x14ac:dyDescent="0.25">
      <c r="A152" s="191">
        <v>42</v>
      </c>
      <c r="B152" s="39" t="s">
        <v>172</v>
      </c>
      <c r="C152" s="150">
        <v>0</v>
      </c>
      <c r="D152" s="150">
        <v>20200</v>
      </c>
      <c r="E152" s="215">
        <v>0</v>
      </c>
      <c r="F152" s="215">
        <v>0</v>
      </c>
      <c r="H152" s="172">
        <v>200</v>
      </c>
      <c r="I152" s="172">
        <v>20000</v>
      </c>
      <c r="N152" s="169"/>
    </row>
    <row r="153" spans="1:33" x14ac:dyDescent="0.25">
      <c r="A153" s="48">
        <v>40</v>
      </c>
      <c r="B153" s="41" t="s">
        <v>236</v>
      </c>
      <c r="C153" s="150">
        <v>0</v>
      </c>
      <c r="D153" s="149">
        <f>D154</f>
        <v>22000</v>
      </c>
      <c r="E153" s="214">
        <v>0</v>
      </c>
      <c r="F153" s="214">
        <v>0</v>
      </c>
      <c r="H153" s="172"/>
      <c r="I153" s="172"/>
      <c r="N153" s="169"/>
    </row>
    <row r="154" spans="1:33" x14ac:dyDescent="0.25">
      <c r="A154" s="39">
        <v>4</v>
      </c>
      <c r="B154" s="39" t="s">
        <v>5</v>
      </c>
      <c r="C154" s="150">
        <v>0</v>
      </c>
      <c r="D154" s="150">
        <f>D155</f>
        <v>22000</v>
      </c>
      <c r="E154" s="215">
        <v>0</v>
      </c>
      <c r="F154" s="215">
        <v>0</v>
      </c>
      <c r="H154" s="172"/>
      <c r="I154" s="172"/>
      <c r="N154" s="169"/>
    </row>
    <row r="155" spans="1:33" x14ac:dyDescent="0.25">
      <c r="A155" s="191">
        <v>42</v>
      </c>
      <c r="B155" s="39" t="s">
        <v>172</v>
      </c>
      <c r="C155" s="150">
        <v>0</v>
      </c>
      <c r="D155" s="150">
        <v>22000</v>
      </c>
      <c r="E155" s="215">
        <v>0</v>
      </c>
      <c r="F155" s="215">
        <v>0</v>
      </c>
      <c r="H155" s="172"/>
      <c r="I155" s="172"/>
      <c r="N155" s="169"/>
    </row>
    <row r="156" spans="1:33" x14ac:dyDescent="0.25">
      <c r="A156" s="84">
        <v>43</v>
      </c>
      <c r="B156" s="88" t="s">
        <v>230</v>
      </c>
      <c r="C156" s="149">
        <f>C157+C159</f>
        <v>75000</v>
      </c>
      <c r="D156" s="149">
        <f>D157+D159</f>
        <v>68297</v>
      </c>
      <c r="E156" s="149">
        <f t="shared" ref="E156" si="41">E157+E159</f>
        <v>64566</v>
      </c>
      <c r="F156" s="149">
        <v>64566</v>
      </c>
      <c r="N156" s="46"/>
    </row>
    <row r="157" spans="1:33" x14ac:dyDescent="0.25">
      <c r="A157" s="95">
        <v>3</v>
      </c>
      <c r="B157" s="94" t="s">
        <v>4</v>
      </c>
      <c r="C157" s="150">
        <f>C158</f>
        <v>50000</v>
      </c>
      <c r="D157" s="150">
        <f>D158</f>
        <v>63300</v>
      </c>
      <c r="E157" s="215">
        <f t="shared" si="39"/>
        <v>64566</v>
      </c>
      <c r="F157" s="150">
        <v>64566</v>
      </c>
      <c r="N157" s="46"/>
    </row>
    <row r="158" spans="1:33" x14ac:dyDescent="0.25">
      <c r="A158" s="96">
        <v>32</v>
      </c>
      <c r="B158" s="96" t="s">
        <v>37</v>
      </c>
      <c r="C158" s="20">
        <v>50000</v>
      </c>
      <c r="D158" s="20">
        <v>63300</v>
      </c>
      <c r="E158" s="215">
        <f t="shared" si="39"/>
        <v>64566</v>
      </c>
      <c r="F158" s="150">
        <v>64566</v>
      </c>
      <c r="H158" s="155">
        <v>4000</v>
      </c>
      <c r="I158" s="155">
        <v>15000</v>
      </c>
      <c r="J158" s="155">
        <v>10000</v>
      </c>
      <c r="K158" s="155">
        <v>40000</v>
      </c>
      <c r="L158" s="155">
        <v>9300</v>
      </c>
      <c r="N158" s="46"/>
    </row>
    <row r="159" spans="1:33" x14ac:dyDescent="0.25">
      <c r="A159" s="39">
        <v>4</v>
      </c>
      <c r="B159" s="39" t="s">
        <v>5</v>
      </c>
      <c r="C159" s="20">
        <f>C160</f>
        <v>25000</v>
      </c>
      <c r="D159" s="20">
        <f>D160</f>
        <v>4997</v>
      </c>
      <c r="E159" s="215">
        <v>0</v>
      </c>
      <c r="F159" s="215">
        <f t="shared" si="39"/>
        <v>0</v>
      </c>
      <c r="N159" s="170"/>
    </row>
    <row r="160" spans="1:33" x14ac:dyDescent="0.25">
      <c r="A160" s="39">
        <v>42</v>
      </c>
      <c r="B160" s="39" t="s">
        <v>172</v>
      </c>
      <c r="C160" s="20">
        <v>25000</v>
      </c>
      <c r="D160" s="20">
        <v>4997</v>
      </c>
      <c r="E160" s="215">
        <v>0</v>
      </c>
      <c r="F160" s="215">
        <v>0</v>
      </c>
      <c r="H160" s="163">
        <v>22000</v>
      </c>
      <c r="N160" s="46"/>
    </row>
    <row r="161" spans="1:14" x14ac:dyDescent="0.25">
      <c r="A161" s="193">
        <v>92</v>
      </c>
      <c r="B161" s="194" t="s">
        <v>242</v>
      </c>
      <c r="C161" s="192">
        <v>0</v>
      </c>
      <c r="D161" s="192">
        <v>1197.69</v>
      </c>
      <c r="E161" s="195">
        <v>0</v>
      </c>
      <c r="F161" s="195">
        <v>0</v>
      </c>
      <c r="H161" s="163"/>
      <c r="N161" s="46"/>
    </row>
    <row r="162" spans="1:14" x14ac:dyDescent="0.25">
      <c r="A162" s="193">
        <v>92</v>
      </c>
      <c r="B162" s="194" t="s">
        <v>243</v>
      </c>
      <c r="C162" s="192">
        <v>0</v>
      </c>
      <c r="D162" s="192">
        <v>3799.31</v>
      </c>
      <c r="E162" s="195">
        <v>0</v>
      </c>
      <c r="F162" s="195">
        <v>0</v>
      </c>
      <c r="H162" s="163"/>
      <c r="N162" s="46"/>
    </row>
    <row r="163" spans="1:14" x14ac:dyDescent="0.25">
      <c r="A163" s="48">
        <v>50</v>
      </c>
      <c r="B163" s="49" t="s">
        <v>38</v>
      </c>
      <c r="C163" s="20">
        <v>0</v>
      </c>
      <c r="D163" s="21">
        <f>D164</f>
        <v>5000</v>
      </c>
      <c r="E163" s="21">
        <f t="shared" ref="E163:F163" si="42">E164</f>
        <v>0</v>
      </c>
      <c r="F163" s="21">
        <f t="shared" si="42"/>
        <v>0</v>
      </c>
      <c r="N163" s="46"/>
    </row>
    <row r="164" spans="1:14" x14ac:dyDescent="0.25">
      <c r="A164" s="39">
        <v>4</v>
      </c>
      <c r="B164" s="39" t="s">
        <v>5</v>
      </c>
      <c r="C164" s="20">
        <v>0</v>
      </c>
      <c r="D164" s="20">
        <f>D165</f>
        <v>5000</v>
      </c>
      <c r="E164" s="64">
        <v>0</v>
      </c>
      <c r="F164" s="64">
        <f t="shared" ref="F164:F165" si="43">(E164*5%)+E164</f>
        <v>0</v>
      </c>
      <c r="N164" s="46"/>
    </row>
    <row r="165" spans="1:14" x14ac:dyDescent="0.25">
      <c r="A165" s="39">
        <v>42</v>
      </c>
      <c r="B165" s="39" t="s">
        <v>172</v>
      </c>
      <c r="C165" s="20">
        <v>0</v>
      </c>
      <c r="D165" s="20">
        <v>5000</v>
      </c>
      <c r="E165" s="64">
        <v>0</v>
      </c>
      <c r="F165" s="64">
        <f t="shared" si="43"/>
        <v>0</v>
      </c>
      <c r="N165" s="46"/>
    </row>
    <row r="166" spans="1:14" x14ac:dyDescent="0.25">
      <c r="A166" s="48">
        <v>71</v>
      </c>
      <c r="B166" s="49" t="s">
        <v>155</v>
      </c>
      <c r="C166" s="21">
        <f>C167</f>
        <v>0</v>
      </c>
      <c r="D166" s="21">
        <f>D167</f>
        <v>8000</v>
      </c>
      <c r="E166" s="60">
        <f t="shared" ref="E166:E168" si="44">(D166*5%)+D166</f>
        <v>8400</v>
      </c>
      <c r="F166" s="60">
        <v>8400</v>
      </c>
      <c r="N166" s="46"/>
    </row>
    <row r="167" spans="1:14" x14ac:dyDescent="0.25">
      <c r="A167" s="39">
        <v>4</v>
      </c>
      <c r="B167" s="39" t="s">
        <v>5</v>
      </c>
      <c r="C167" s="20">
        <f>C168</f>
        <v>0</v>
      </c>
      <c r="D167" s="20">
        <f>D168</f>
        <v>8000</v>
      </c>
      <c r="E167" s="64">
        <f t="shared" si="44"/>
        <v>8400</v>
      </c>
      <c r="F167" s="64">
        <v>8400</v>
      </c>
      <c r="N167" s="170"/>
    </row>
    <row r="168" spans="1:14" x14ac:dyDescent="0.25">
      <c r="A168" s="39">
        <v>42</v>
      </c>
      <c r="B168" s="39" t="s">
        <v>172</v>
      </c>
      <c r="C168" s="20">
        <v>0</v>
      </c>
      <c r="D168" s="20">
        <f>SUM(H168:I168)</f>
        <v>8000</v>
      </c>
      <c r="E168" s="64">
        <f t="shared" si="44"/>
        <v>8400</v>
      </c>
      <c r="F168" s="64">
        <v>8400</v>
      </c>
      <c r="H168" s="163">
        <v>4000</v>
      </c>
      <c r="I168" s="163">
        <v>4000</v>
      </c>
      <c r="N168" s="46"/>
    </row>
    <row r="169" spans="1:14" ht="31.5" x14ac:dyDescent="0.25">
      <c r="A169" s="73" t="s">
        <v>77</v>
      </c>
      <c r="B169" s="73" t="s">
        <v>78</v>
      </c>
      <c r="C169" s="151">
        <f>C170+C175+C178</f>
        <v>31000</v>
      </c>
      <c r="D169" s="151">
        <f t="shared" ref="D169:F169" si="45">D170+D175+D178</f>
        <v>12500</v>
      </c>
      <c r="E169" s="151">
        <f t="shared" si="45"/>
        <v>10625</v>
      </c>
      <c r="F169" s="151">
        <f t="shared" si="45"/>
        <v>10625</v>
      </c>
    </row>
    <row r="170" spans="1:14" x14ac:dyDescent="0.25">
      <c r="A170" s="84">
        <v>40</v>
      </c>
      <c r="B170" s="41" t="s">
        <v>236</v>
      </c>
      <c r="C170" s="21">
        <f>C171+C173</f>
        <v>11500</v>
      </c>
      <c r="D170" s="21">
        <f>D171+D173</f>
        <v>10000</v>
      </c>
      <c r="E170" s="21">
        <f t="shared" ref="E170" si="46">E171+E173</f>
        <v>8000</v>
      </c>
      <c r="F170" s="21">
        <v>8000</v>
      </c>
    </row>
    <row r="171" spans="1:14" x14ac:dyDescent="0.25">
      <c r="A171" s="95">
        <v>3</v>
      </c>
      <c r="B171" s="94" t="s">
        <v>4</v>
      </c>
      <c r="C171" s="20">
        <f>C172</f>
        <v>1500</v>
      </c>
      <c r="D171" s="20">
        <f>D172</f>
        <v>0</v>
      </c>
      <c r="E171" s="64">
        <f>(D171*5%)+D171</f>
        <v>0</v>
      </c>
      <c r="F171" s="64">
        <f>(E171*5%)+E171</f>
        <v>0</v>
      </c>
    </row>
    <row r="172" spans="1:14" x14ac:dyDescent="0.25">
      <c r="A172" s="96">
        <v>32</v>
      </c>
      <c r="B172" s="96" t="s">
        <v>37</v>
      </c>
      <c r="C172" s="20">
        <v>1500</v>
      </c>
      <c r="D172" s="20">
        <v>0</v>
      </c>
      <c r="E172" s="64">
        <f t="shared" ref="E172:E180" si="47">(D172*5%)+D172</f>
        <v>0</v>
      </c>
      <c r="F172" s="64">
        <f t="shared" ref="F172:F180" si="48">(E172*5%)+E172</f>
        <v>0</v>
      </c>
    </row>
    <row r="173" spans="1:14" x14ac:dyDescent="0.25">
      <c r="A173" s="39">
        <v>4</v>
      </c>
      <c r="B173" s="39" t="s">
        <v>5</v>
      </c>
      <c r="C173" s="20">
        <f>C174</f>
        <v>10000</v>
      </c>
      <c r="D173" s="20">
        <f>D174</f>
        <v>10000</v>
      </c>
      <c r="E173" s="64">
        <v>8000</v>
      </c>
      <c r="F173" s="64">
        <v>8000</v>
      </c>
    </row>
    <row r="174" spans="1:14" x14ac:dyDescent="0.25">
      <c r="A174" s="39">
        <v>45</v>
      </c>
      <c r="B174" s="39" t="s">
        <v>184</v>
      </c>
      <c r="C174" s="20">
        <v>10000</v>
      </c>
      <c r="D174" s="20">
        <v>10000</v>
      </c>
      <c r="E174" s="64">
        <v>8000</v>
      </c>
      <c r="F174" s="64">
        <v>8000</v>
      </c>
    </row>
    <row r="175" spans="1:14" x14ac:dyDescent="0.25">
      <c r="A175" s="48">
        <v>71</v>
      </c>
      <c r="B175" s="49" t="s">
        <v>155</v>
      </c>
      <c r="C175" s="42">
        <f>C176</f>
        <v>4500</v>
      </c>
      <c r="D175" s="21">
        <f>D176</f>
        <v>2500</v>
      </c>
      <c r="E175" s="60">
        <f t="shared" si="47"/>
        <v>2625</v>
      </c>
      <c r="F175" s="60">
        <v>2625</v>
      </c>
    </row>
    <row r="176" spans="1:14" x14ac:dyDescent="0.25">
      <c r="A176" s="95">
        <v>3</v>
      </c>
      <c r="B176" s="94" t="s">
        <v>4</v>
      </c>
      <c r="C176" s="40">
        <f>C177</f>
        <v>4500</v>
      </c>
      <c r="D176" s="20">
        <f>D177</f>
        <v>2500</v>
      </c>
      <c r="E176" s="64">
        <f t="shared" si="47"/>
        <v>2625</v>
      </c>
      <c r="F176" s="64">
        <v>2625</v>
      </c>
    </row>
    <row r="177" spans="1:10" x14ac:dyDescent="0.25">
      <c r="A177" s="96">
        <v>32</v>
      </c>
      <c r="B177" s="96" t="s">
        <v>37</v>
      </c>
      <c r="C177" s="40">
        <v>4500</v>
      </c>
      <c r="D177" s="20">
        <f>SUM(H177:I177)</f>
        <v>2500</v>
      </c>
      <c r="E177" s="64">
        <f t="shared" si="47"/>
        <v>2625</v>
      </c>
      <c r="F177" s="64">
        <v>2625</v>
      </c>
      <c r="H177" s="163">
        <v>500</v>
      </c>
      <c r="I177" s="163">
        <v>2000</v>
      </c>
    </row>
    <row r="178" spans="1:10" x14ac:dyDescent="0.25">
      <c r="A178" s="136">
        <v>92</v>
      </c>
      <c r="B178" s="142" t="s">
        <v>214</v>
      </c>
      <c r="C178" s="42">
        <f>C179</f>
        <v>15000</v>
      </c>
      <c r="D178" s="42">
        <f>D179</f>
        <v>0</v>
      </c>
      <c r="E178" s="60">
        <f t="shared" si="47"/>
        <v>0</v>
      </c>
      <c r="F178" s="60">
        <f t="shared" si="48"/>
        <v>0</v>
      </c>
    </row>
    <row r="179" spans="1:10" x14ac:dyDescent="0.25">
      <c r="A179" s="39">
        <v>4</v>
      </c>
      <c r="B179" s="39" t="s">
        <v>5</v>
      </c>
      <c r="C179" s="40">
        <f>C180</f>
        <v>15000</v>
      </c>
      <c r="D179" s="40">
        <f>D180</f>
        <v>0</v>
      </c>
      <c r="E179" s="64">
        <f t="shared" si="47"/>
        <v>0</v>
      </c>
      <c r="F179" s="64">
        <f t="shared" si="48"/>
        <v>0</v>
      </c>
    </row>
    <row r="180" spans="1:10" x14ac:dyDescent="0.25">
      <c r="A180" s="39">
        <v>42</v>
      </c>
      <c r="B180" s="39" t="s">
        <v>172</v>
      </c>
      <c r="C180" s="20">
        <v>15000</v>
      </c>
      <c r="D180" s="20">
        <v>0</v>
      </c>
      <c r="E180" s="64">
        <f t="shared" si="47"/>
        <v>0</v>
      </c>
      <c r="F180" s="64">
        <f t="shared" si="48"/>
        <v>0</v>
      </c>
    </row>
    <row r="181" spans="1:10" ht="31.5" x14ac:dyDescent="0.25">
      <c r="A181" s="65" t="s">
        <v>80</v>
      </c>
      <c r="B181" s="66" t="s">
        <v>81</v>
      </c>
      <c r="C181" s="113">
        <f>C182+C189+C193</f>
        <v>53870</v>
      </c>
      <c r="D181" s="113">
        <f t="shared" ref="D181:F181" si="49">D182+D189+D193</f>
        <v>59500</v>
      </c>
      <c r="E181" s="113">
        <f t="shared" si="49"/>
        <v>62475</v>
      </c>
      <c r="F181" s="113">
        <f t="shared" si="49"/>
        <v>62475</v>
      </c>
    </row>
    <row r="182" spans="1:10" ht="31.5" customHeight="1" x14ac:dyDescent="0.25">
      <c r="A182" s="73" t="s">
        <v>82</v>
      </c>
      <c r="B182" s="80" t="s">
        <v>83</v>
      </c>
      <c r="C182" s="111">
        <f>C186+C183</f>
        <v>45800</v>
      </c>
      <c r="D182" s="111">
        <f t="shared" ref="D182:F182" si="50">D186+D183</f>
        <v>54000</v>
      </c>
      <c r="E182" s="111">
        <f t="shared" si="50"/>
        <v>56700</v>
      </c>
      <c r="F182" s="111">
        <f t="shared" si="50"/>
        <v>56700</v>
      </c>
    </row>
    <row r="183" spans="1:10" x14ac:dyDescent="0.25">
      <c r="A183" s="84">
        <v>43</v>
      </c>
      <c r="B183" s="88" t="s">
        <v>230</v>
      </c>
      <c r="C183" s="21">
        <f>C184</f>
        <v>45800</v>
      </c>
      <c r="D183" s="21">
        <f>D184</f>
        <v>52000</v>
      </c>
      <c r="E183" s="60">
        <f t="shared" ref="E183:E184" si="51">(D183*5%)+D183</f>
        <v>54600</v>
      </c>
      <c r="F183" s="60">
        <v>54600</v>
      </c>
    </row>
    <row r="184" spans="1:10" x14ac:dyDescent="0.25">
      <c r="A184" s="95">
        <v>3</v>
      </c>
      <c r="B184" s="94" t="s">
        <v>4</v>
      </c>
      <c r="C184" s="40">
        <f>C185</f>
        <v>45800</v>
      </c>
      <c r="D184" s="20">
        <f>D185</f>
        <v>52000</v>
      </c>
      <c r="E184" s="64">
        <f t="shared" si="51"/>
        <v>54600</v>
      </c>
      <c r="F184" s="64">
        <v>54600</v>
      </c>
    </row>
    <row r="185" spans="1:10" x14ac:dyDescent="0.25">
      <c r="A185" s="96">
        <v>32</v>
      </c>
      <c r="B185" s="96" t="s">
        <v>37</v>
      </c>
      <c r="C185" s="40">
        <v>45800</v>
      </c>
      <c r="D185" s="20">
        <f>SUM(H185:J185)</f>
        <v>52000</v>
      </c>
      <c r="E185" s="64">
        <f>(D185*5%)+D185</f>
        <v>54600</v>
      </c>
      <c r="F185" s="64">
        <v>54600</v>
      </c>
      <c r="H185" s="155">
        <v>7000</v>
      </c>
      <c r="I185" s="155">
        <v>38000</v>
      </c>
      <c r="J185" s="155">
        <v>7000</v>
      </c>
    </row>
    <row r="186" spans="1:10" x14ac:dyDescent="0.25">
      <c r="A186" s="48">
        <v>71</v>
      </c>
      <c r="B186" s="49" t="s">
        <v>155</v>
      </c>
      <c r="C186" s="162">
        <f>C187</f>
        <v>0</v>
      </c>
      <c r="D186" s="21">
        <f>D187</f>
        <v>2000</v>
      </c>
      <c r="E186" s="60">
        <f t="shared" ref="E186:E188" si="52">(D186*5%)+D186</f>
        <v>2100</v>
      </c>
      <c r="F186" s="60">
        <v>2100</v>
      </c>
    </row>
    <row r="187" spans="1:10" x14ac:dyDescent="0.25">
      <c r="A187" s="39">
        <v>4</v>
      </c>
      <c r="B187" s="39" t="s">
        <v>5</v>
      </c>
      <c r="C187" s="21">
        <f>C188</f>
        <v>0</v>
      </c>
      <c r="D187" s="20">
        <f>D188</f>
        <v>2000</v>
      </c>
      <c r="E187" s="64">
        <f t="shared" si="52"/>
        <v>2100</v>
      </c>
      <c r="F187" s="64">
        <v>2100</v>
      </c>
    </row>
    <row r="188" spans="1:10" x14ac:dyDescent="0.25">
      <c r="A188" s="39">
        <v>42</v>
      </c>
      <c r="B188" s="39" t="s">
        <v>172</v>
      </c>
      <c r="C188" s="40">
        <v>0</v>
      </c>
      <c r="D188" s="20">
        <v>2000</v>
      </c>
      <c r="E188" s="64">
        <f t="shared" si="52"/>
        <v>2100</v>
      </c>
      <c r="F188" s="64">
        <f t="shared" ref="F188" si="53">(E188*5%)+E188</f>
        <v>2205</v>
      </c>
      <c r="H188" s="163">
        <v>2000</v>
      </c>
    </row>
    <row r="189" spans="1:10" ht="31.5" x14ac:dyDescent="0.25">
      <c r="A189" s="73" t="s">
        <v>185</v>
      </c>
      <c r="B189" s="81" t="s">
        <v>186</v>
      </c>
      <c r="C189" s="111">
        <f t="shared" ref="C189:F191" si="54">C190</f>
        <v>2500</v>
      </c>
      <c r="D189" s="111">
        <f t="shared" si="54"/>
        <v>4000</v>
      </c>
      <c r="E189" s="111">
        <f t="shared" si="54"/>
        <v>4200</v>
      </c>
      <c r="F189" s="111">
        <f t="shared" si="54"/>
        <v>4200</v>
      </c>
    </row>
    <row r="190" spans="1:10" ht="15" customHeight="1" x14ac:dyDescent="0.25">
      <c r="A190" s="84">
        <v>43</v>
      </c>
      <c r="B190" s="88" t="s">
        <v>230</v>
      </c>
      <c r="C190" s="21">
        <f t="shared" si="54"/>
        <v>2500</v>
      </c>
      <c r="D190" s="21">
        <f t="shared" si="54"/>
        <v>4000</v>
      </c>
      <c r="E190" s="60">
        <f t="shared" ref="E190:E191" si="55">(D190*5%)+D190</f>
        <v>4200</v>
      </c>
      <c r="F190" s="60">
        <v>4200</v>
      </c>
      <c r="I190" s="26"/>
      <c r="J190" s="26"/>
    </row>
    <row r="191" spans="1:10" x14ac:dyDescent="0.25">
      <c r="A191" s="95">
        <v>3</v>
      </c>
      <c r="B191" s="94" t="s">
        <v>4</v>
      </c>
      <c r="C191" s="40">
        <f t="shared" si="54"/>
        <v>2500</v>
      </c>
      <c r="D191" s="20">
        <f t="shared" si="54"/>
        <v>4000</v>
      </c>
      <c r="E191" s="64">
        <f t="shared" si="55"/>
        <v>4200</v>
      </c>
      <c r="F191" s="64">
        <v>4200</v>
      </c>
    </row>
    <row r="192" spans="1:10" x14ac:dyDescent="0.25">
      <c r="A192" s="96">
        <v>32</v>
      </c>
      <c r="B192" s="96" t="s">
        <v>37</v>
      </c>
      <c r="C192" s="40">
        <v>2500</v>
      </c>
      <c r="D192" s="20">
        <f>SUM(H192)</f>
        <v>4000</v>
      </c>
      <c r="E192" s="64">
        <f>(D192*5%)+D192</f>
        <v>4200</v>
      </c>
      <c r="F192" s="64">
        <v>4200</v>
      </c>
      <c r="H192" s="155">
        <v>4000</v>
      </c>
    </row>
    <row r="193" spans="1:12" ht="31.5" x14ac:dyDescent="0.25">
      <c r="A193" s="73" t="s">
        <v>204</v>
      </c>
      <c r="B193" s="135" t="s">
        <v>205</v>
      </c>
      <c r="C193" s="111">
        <f>C194+C197</f>
        <v>5570</v>
      </c>
      <c r="D193" s="111">
        <f>D194+D197</f>
        <v>1500</v>
      </c>
      <c r="E193" s="111">
        <f t="shared" ref="E193:F193" si="56">E194+E197</f>
        <v>1575</v>
      </c>
      <c r="F193" s="111">
        <f t="shared" si="56"/>
        <v>1575</v>
      </c>
    </row>
    <row r="194" spans="1:12" ht="15" customHeight="1" x14ac:dyDescent="0.25">
      <c r="A194" s="83">
        <v>11</v>
      </c>
      <c r="B194" s="79" t="s">
        <v>28</v>
      </c>
      <c r="C194" s="42">
        <f>C195</f>
        <v>4570</v>
      </c>
      <c r="D194" s="42">
        <f>D195</f>
        <v>500</v>
      </c>
      <c r="E194" s="60">
        <f>(D194*5%)+D194</f>
        <v>525</v>
      </c>
      <c r="F194" s="60">
        <v>525</v>
      </c>
    </row>
    <row r="195" spans="1:12" x14ac:dyDescent="0.25">
      <c r="A195" s="95">
        <v>3</v>
      </c>
      <c r="B195" s="94" t="s">
        <v>4</v>
      </c>
      <c r="C195" s="40">
        <f>C196</f>
        <v>4570</v>
      </c>
      <c r="D195" s="40">
        <f>D196</f>
        <v>500</v>
      </c>
      <c r="E195" s="64">
        <f>(D195*5%)+D195</f>
        <v>525</v>
      </c>
      <c r="F195" s="64">
        <v>525</v>
      </c>
    </row>
    <row r="196" spans="1:12" x14ac:dyDescent="0.25">
      <c r="A196" s="96">
        <v>32</v>
      </c>
      <c r="B196" s="96" t="s">
        <v>37</v>
      </c>
      <c r="C196" s="40">
        <v>4570</v>
      </c>
      <c r="D196" s="40">
        <f>SUM(H196)</f>
        <v>500</v>
      </c>
      <c r="E196" s="64">
        <f t="shared" ref="E196:E199" si="57">(D196*5%)+D196</f>
        <v>525</v>
      </c>
      <c r="F196" s="64">
        <v>525</v>
      </c>
      <c r="H196" s="163">
        <v>500</v>
      </c>
    </row>
    <row r="197" spans="1:12" x14ac:dyDescent="0.25">
      <c r="A197" s="84">
        <v>43</v>
      </c>
      <c r="B197" s="88" t="s">
        <v>230</v>
      </c>
      <c r="C197" s="42">
        <f>C198</f>
        <v>1000</v>
      </c>
      <c r="D197" s="21">
        <f>D198</f>
        <v>1000</v>
      </c>
      <c r="E197" s="60">
        <f t="shared" si="57"/>
        <v>1050</v>
      </c>
      <c r="F197" s="60">
        <v>1050</v>
      </c>
    </row>
    <row r="198" spans="1:12" x14ac:dyDescent="0.25">
      <c r="A198" s="95">
        <v>3</v>
      </c>
      <c r="B198" s="94" t="s">
        <v>4</v>
      </c>
      <c r="C198" s="40">
        <f>C199</f>
        <v>1000</v>
      </c>
      <c r="D198" s="20">
        <f>D199</f>
        <v>1000</v>
      </c>
      <c r="E198" s="64">
        <f t="shared" si="57"/>
        <v>1050</v>
      </c>
      <c r="F198" s="64">
        <v>1050</v>
      </c>
    </row>
    <row r="199" spans="1:12" x14ac:dyDescent="0.25">
      <c r="A199" s="96">
        <v>32</v>
      </c>
      <c r="B199" s="96" t="s">
        <v>37</v>
      </c>
      <c r="C199" s="20">
        <v>1000</v>
      </c>
      <c r="D199" s="20">
        <f>SUM(H199)</f>
        <v>1000</v>
      </c>
      <c r="E199" s="64">
        <f t="shared" si="57"/>
        <v>1050</v>
      </c>
      <c r="F199" s="64">
        <v>1050</v>
      </c>
      <c r="H199" s="155">
        <v>1000</v>
      </c>
    </row>
    <row r="200" spans="1:12" ht="47.25" x14ac:dyDescent="0.25">
      <c r="A200" s="188" t="s">
        <v>84</v>
      </c>
      <c r="B200" s="188" t="s">
        <v>85</v>
      </c>
      <c r="C200" s="113">
        <f>C201+C205+C213+C231+C242+C258+C262+C269+C274+C278+C282+C289+C296</f>
        <v>763450</v>
      </c>
      <c r="D200" s="113">
        <f>D201+D205+D213+D231+D242+D258+D262+D269+D274+D278+D282+D289+D296</f>
        <v>724534</v>
      </c>
      <c r="E200" s="113">
        <f t="shared" ref="E200:F200" si="58">E201+E205+E213+E231+E242+E258+E262+E269+E274+E278+E282+E289+E296</f>
        <v>610230.69999999995</v>
      </c>
      <c r="F200" s="113">
        <f t="shared" si="58"/>
        <v>610230.69999999995</v>
      </c>
    </row>
    <row r="201" spans="1:12" ht="30" customHeight="1" x14ac:dyDescent="0.25">
      <c r="A201" s="73" t="s">
        <v>86</v>
      </c>
      <c r="B201" s="82" t="s">
        <v>87</v>
      </c>
      <c r="C201" s="111">
        <f t="shared" ref="C201:C203" si="59">C202</f>
        <v>13900</v>
      </c>
      <c r="D201" s="111">
        <f t="shared" ref="D201:F201" si="60">D202</f>
        <v>7000</v>
      </c>
      <c r="E201" s="111">
        <f t="shared" si="60"/>
        <v>7350</v>
      </c>
      <c r="F201" s="111">
        <f t="shared" si="60"/>
        <v>7350</v>
      </c>
    </row>
    <row r="202" spans="1:12" ht="30" customHeight="1" x14ac:dyDescent="0.25">
      <c r="A202" s="83">
        <v>11</v>
      </c>
      <c r="B202" s="79" t="s">
        <v>28</v>
      </c>
      <c r="C202" s="42">
        <f t="shared" si="59"/>
        <v>13900</v>
      </c>
      <c r="D202" s="42">
        <f>D203</f>
        <v>7000</v>
      </c>
      <c r="E202" s="185">
        <f t="shared" ref="E202:E203" si="61">(D202*5%)+D202</f>
        <v>7350</v>
      </c>
      <c r="F202" s="185">
        <v>7350</v>
      </c>
      <c r="I202" s="26"/>
      <c r="J202" s="26"/>
    </row>
    <row r="203" spans="1:12" x14ac:dyDescent="0.25">
      <c r="A203" s="95">
        <v>3</v>
      </c>
      <c r="B203" s="94" t="s">
        <v>4</v>
      </c>
      <c r="C203" s="40">
        <f t="shared" si="59"/>
        <v>13900</v>
      </c>
      <c r="D203" s="40">
        <f>D204</f>
        <v>7000</v>
      </c>
      <c r="E203" s="64">
        <f t="shared" si="61"/>
        <v>7350</v>
      </c>
      <c r="F203" s="206">
        <v>7350</v>
      </c>
    </row>
    <row r="204" spans="1:12" x14ac:dyDescent="0.25">
      <c r="A204" s="97">
        <v>38</v>
      </c>
      <c r="B204" s="39" t="s">
        <v>257</v>
      </c>
      <c r="C204" s="40">
        <v>13900</v>
      </c>
      <c r="D204" s="40">
        <f>SUM(H204:L204)</f>
        <v>7000</v>
      </c>
      <c r="E204" s="64">
        <f>(D204*5%)+D204</f>
        <v>7350</v>
      </c>
      <c r="F204" s="206">
        <v>7350</v>
      </c>
      <c r="H204" s="163">
        <v>1500</v>
      </c>
      <c r="I204" s="163">
        <v>1500</v>
      </c>
      <c r="J204" s="163">
        <v>2000</v>
      </c>
      <c r="K204" s="163">
        <v>1000</v>
      </c>
      <c r="L204" s="163">
        <v>1000</v>
      </c>
    </row>
    <row r="205" spans="1:12" ht="31.5" x14ac:dyDescent="0.25">
      <c r="A205" s="73" t="s">
        <v>108</v>
      </c>
      <c r="B205" s="82" t="s">
        <v>88</v>
      </c>
      <c r="C205" s="111">
        <f>C206+C210</f>
        <v>50600</v>
      </c>
      <c r="D205" s="111">
        <f>D206+D210</f>
        <v>24500</v>
      </c>
      <c r="E205" s="111">
        <f t="shared" ref="E205:F205" si="62">E206+E210</f>
        <v>25725</v>
      </c>
      <c r="F205" s="111">
        <f t="shared" si="62"/>
        <v>25725</v>
      </c>
    </row>
    <row r="206" spans="1:12" ht="30" customHeight="1" x14ac:dyDescent="0.25">
      <c r="A206" s="83">
        <v>11</v>
      </c>
      <c r="B206" s="79" t="s">
        <v>28</v>
      </c>
      <c r="C206" s="42">
        <f>C207</f>
        <v>20350</v>
      </c>
      <c r="D206" s="42">
        <f>D207</f>
        <v>24500</v>
      </c>
      <c r="E206" s="42">
        <f>(D206*5%)+D206</f>
        <v>25725</v>
      </c>
      <c r="F206" s="42">
        <v>25725</v>
      </c>
      <c r="I206" s="26"/>
      <c r="J206" s="26"/>
    </row>
    <row r="207" spans="1:12" x14ac:dyDescent="0.25">
      <c r="A207" s="95">
        <v>3</v>
      </c>
      <c r="B207" s="94" t="s">
        <v>4</v>
      </c>
      <c r="C207" s="40">
        <f>C208+C209</f>
        <v>20350</v>
      </c>
      <c r="D207" s="40">
        <f>D208+D209</f>
        <v>24500</v>
      </c>
      <c r="E207" s="40">
        <f>(D207*5%)+D207</f>
        <v>25725</v>
      </c>
      <c r="F207" s="40">
        <v>25725</v>
      </c>
    </row>
    <row r="208" spans="1:12" x14ac:dyDescent="0.25">
      <c r="A208" s="39">
        <v>37</v>
      </c>
      <c r="B208" s="39" t="s">
        <v>161</v>
      </c>
      <c r="C208" s="40">
        <v>11850</v>
      </c>
      <c r="D208" s="40">
        <f>SUM(H208)</f>
        <v>12000</v>
      </c>
      <c r="E208" s="40">
        <f t="shared" ref="E208:E212" si="63">(D208*5%)+D208</f>
        <v>12600</v>
      </c>
      <c r="F208" s="40">
        <v>12600</v>
      </c>
      <c r="H208" s="163">
        <v>12000</v>
      </c>
    </row>
    <row r="209" spans="1:10" x14ac:dyDescent="0.25">
      <c r="A209" s="97">
        <v>38</v>
      </c>
      <c r="B209" s="39" t="s">
        <v>257</v>
      </c>
      <c r="C209" s="40">
        <v>8500</v>
      </c>
      <c r="D209" s="40">
        <v>12500</v>
      </c>
      <c r="E209" s="40">
        <f t="shared" si="63"/>
        <v>13125</v>
      </c>
      <c r="F209" s="40">
        <v>13125</v>
      </c>
      <c r="H209" s="163">
        <v>5000</v>
      </c>
      <c r="I209" s="163">
        <v>500</v>
      </c>
      <c r="J209" s="163">
        <v>4000</v>
      </c>
    </row>
    <row r="210" spans="1:10" x14ac:dyDescent="0.25">
      <c r="A210" s="48">
        <v>50</v>
      </c>
      <c r="B210" s="49" t="s">
        <v>38</v>
      </c>
      <c r="C210" s="21">
        <f>C211</f>
        <v>30250</v>
      </c>
      <c r="D210" s="21">
        <f>D211</f>
        <v>0</v>
      </c>
      <c r="E210" s="42">
        <f t="shared" si="63"/>
        <v>0</v>
      </c>
      <c r="F210" s="42">
        <f t="shared" ref="F210:F212" si="64">(E210*5%)+E210</f>
        <v>0</v>
      </c>
    </row>
    <row r="211" spans="1:10" x14ac:dyDescent="0.25">
      <c r="A211" s="95">
        <v>3</v>
      </c>
      <c r="B211" s="94" t="s">
        <v>4</v>
      </c>
      <c r="C211" s="20">
        <f>C212</f>
        <v>30250</v>
      </c>
      <c r="D211" s="20">
        <f>D212</f>
        <v>0</v>
      </c>
      <c r="E211" s="40">
        <f t="shared" si="63"/>
        <v>0</v>
      </c>
      <c r="F211" s="40">
        <f t="shared" si="64"/>
        <v>0</v>
      </c>
    </row>
    <row r="212" spans="1:10" x14ac:dyDescent="0.25">
      <c r="A212" s="97">
        <v>36</v>
      </c>
      <c r="B212" s="97" t="s">
        <v>160</v>
      </c>
      <c r="C212" s="20">
        <v>30250</v>
      </c>
      <c r="D212" s="20">
        <v>0</v>
      </c>
      <c r="E212" s="40">
        <f t="shared" si="63"/>
        <v>0</v>
      </c>
      <c r="F212" s="40">
        <f t="shared" si="64"/>
        <v>0</v>
      </c>
    </row>
    <row r="213" spans="1:10" ht="31.5" x14ac:dyDescent="0.25">
      <c r="A213" s="73" t="s">
        <v>109</v>
      </c>
      <c r="B213" s="82" t="s">
        <v>89</v>
      </c>
      <c r="C213" s="146">
        <f>C214+C217+C220</f>
        <v>304000</v>
      </c>
      <c r="D213" s="146">
        <f>D214+D217+D220+D225+D228</f>
        <v>300000</v>
      </c>
      <c r="E213" s="146">
        <f t="shared" ref="E213:F213" si="65">E214+E217+E220+E225+E228</f>
        <v>164470</v>
      </c>
      <c r="F213" s="146">
        <f t="shared" si="65"/>
        <v>164470</v>
      </c>
    </row>
    <row r="214" spans="1:10" ht="30" customHeight="1" x14ac:dyDescent="0.25">
      <c r="A214" s="83">
        <v>11</v>
      </c>
      <c r="B214" s="79" t="s">
        <v>28</v>
      </c>
      <c r="C214" s="21">
        <f>C215</f>
        <v>6000</v>
      </c>
      <c r="D214" s="21">
        <f>D215</f>
        <v>5000</v>
      </c>
      <c r="E214" s="185">
        <f>(D214*5%)+D214</f>
        <v>5250</v>
      </c>
      <c r="F214" s="185">
        <v>5250</v>
      </c>
    </row>
    <row r="215" spans="1:10" ht="15" customHeight="1" x14ac:dyDescent="0.25">
      <c r="A215" s="95">
        <v>3</v>
      </c>
      <c r="B215" s="94" t="s">
        <v>4</v>
      </c>
      <c r="C215" s="20">
        <f>C216</f>
        <v>6000</v>
      </c>
      <c r="D215" s="20">
        <f>D216</f>
        <v>5000</v>
      </c>
      <c r="E215" s="64">
        <f>(D215*5%)+D215</f>
        <v>5250</v>
      </c>
      <c r="F215" s="206">
        <v>5250</v>
      </c>
    </row>
    <row r="216" spans="1:10" ht="15" customHeight="1" x14ac:dyDescent="0.25">
      <c r="A216" s="97">
        <v>38</v>
      </c>
      <c r="B216" s="39" t="s">
        <v>257</v>
      </c>
      <c r="C216" s="20">
        <v>6000</v>
      </c>
      <c r="D216" s="20">
        <v>5000</v>
      </c>
      <c r="E216" s="64">
        <f t="shared" ref="E216:E224" si="66">(D216*5%)+D216</f>
        <v>5250</v>
      </c>
      <c r="F216" s="206">
        <v>5250</v>
      </c>
      <c r="H216" s="163">
        <v>2000</v>
      </c>
      <c r="I216" s="164">
        <v>3000</v>
      </c>
    </row>
    <row r="217" spans="1:10" ht="15" customHeight="1" x14ac:dyDescent="0.25">
      <c r="A217" s="84">
        <v>43</v>
      </c>
      <c r="B217" s="88" t="s">
        <v>230</v>
      </c>
      <c r="C217" s="21">
        <f>C218</f>
        <v>42000</v>
      </c>
      <c r="D217" s="21">
        <f>D218</f>
        <v>0</v>
      </c>
      <c r="E217" s="60">
        <f t="shared" si="66"/>
        <v>0</v>
      </c>
      <c r="F217" s="60">
        <f t="shared" ref="F217:F219" si="67">(E217*5%)+E217</f>
        <v>0</v>
      </c>
      <c r="H217" s="26"/>
      <c r="I217" s="36"/>
    </row>
    <row r="218" spans="1:10" ht="15" customHeight="1" x14ac:dyDescent="0.25">
      <c r="A218" s="39">
        <v>4</v>
      </c>
      <c r="B218" s="39" t="s">
        <v>5</v>
      </c>
      <c r="C218" s="20">
        <f>C219</f>
        <v>42000</v>
      </c>
      <c r="D218" s="20">
        <f>D219</f>
        <v>0</v>
      </c>
      <c r="E218" s="64">
        <f t="shared" si="66"/>
        <v>0</v>
      </c>
      <c r="F218" s="64">
        <f t="shared" si="67"/>
        <v>0</v>
      </c>
      <c r="H218" s="26"/>
      <c r="I218" s="36"/>
    </row>
    <row r="219" spans="1:10" ht="15" customHeight="1" x14ac:dyDescent="0.25">
      <c r="A219" s="39">
        <v>42</v>
      </c>
      <c r="B219" s="39" t="s">
        <v>172</v>
      </c>
      <c r="C219" s="20">
        <v>42000</v>
      </c>
      <c r="D219" s="20">
        <v>0</v>
      </c>
      <c r="E219" s="64">
        <f t="shared" si="66"/>
        <v>0</v>
      </c>
      <c r="F219" s="64">
        <f t="shared" si="67"/>
        <v>0</v>
      </c>
      <c r="H219" s="26"/>
      <c r="I219" s="36"/>
    </row>
    <row r="220" spans="1:10" ht="15" customHeight="1" x14ac:dyDescent="0.25">
      <c r="A220" s="48">
        <v>50</v>
      </c>
      <c r="B220" s="49" t="s">
        <v>38</v>
      </c>
      <c r="C220" s="21">
        <f>C221+C223</f>
        <v>256000</v>
      </c>
      <c r="D220" s="21">
        <f>D221+D223</f>
        <v>36000</v>
      </c>
      <c r="E220" s="60">
        <f t="shared" si="66"/>
        <v>37800</v>
      </c>
      <c r="F220" s="60">
        <v>37800</v>
      </c>
      <c r="H220" s="26"/>
      <c r="I220" s="36"/>
    </row>
    <row r="221" spans="1:10" x14ac:dyDescent="0.25">
      <c r="A221" s="95">
        <v>3</v>
      </c>
      <c r="B221" s="94" t="s">
        <v>4</v>
      </c>
      <c r="C221" s="40">
        <f>C222</f>
        <v>8000</v>
      </c>
      <c r="D221" s="20">
        <f>D222</f>
        <v>15000</v>
      </c>
      <c r="E221" s="64">
        <f t="shared" si="66"/>
        <v>15750</v>
      </c>
      <c r="F221" s="64">
        <v>15750</v>
      </c>
    </row>
    <row r="222" spans="1:10" x14ac:dyDescent="0.25">
      <c r="A222" s="96">
        <v>32</v>
      </c>
      <c r="B222" s="96" t="s">
        <v>37</v>
      </c>
      <c r="C222" s="40">
        <v>8000</v>
      </c>
      <c r="D222" s="20">
        <v>15000</v>
      </c>
      <c r="E222" s="64">
        <f t="shared" si="66"/>
        <v>15750</v>
      </c>
      <c r="F222" s="64">
        <v>15750</v>
      </c>
    </row>
    <row r="223" spans="1:10" x14ac:dyDescent="0.25">
      <c r="A223" s="39">
        <v>4</v>
      </c>
      <c r="B223" s="39" t="s">
        <v>5</v>
      </c>
      <c r="C223" s="40">
        <f>C224</f>
        <v>248000</v>
      </c>
      <c r="D223" s="20">
        <f>D224</f>
        <v>21000</v>
      </c>
      <c r="E223" s="64">
        <f t="shared" si="66"/>
        <v>22050</v>
      </c>
      <c r="F223" s="64">
        <v>22050</v>
      </c>
    </row>
    <row r="224" spans="1:10" ht="15.75" thickBot="1" x14ac:dyDescent="0.3">
      <c r="A224" s="224">
        <v>42</v>
      </c>
      <c r="B224" s="224" t="s">
        <v>172</v>
      </c>
      <c r="C224" s="225">
        <v>248000</v>
      </c>
      <c r="D224" s="226">
        <v>21000</v>
      </c>
      <c r="E224" s="227">
        <f t="shared" si="66"/>
        <v>22050</v>
      </c>
      <c r="F224" s="227">
        <v>22050</v>
      </c>
    </row>
    <row r="225" spans="1:33" x14ac:dyDescent="0.25">
      <c r="A225" s="232">
        <v>581</v>
      </c>
      <c r="B225" s="233" t="s">
        <v>228</v>
      </c>
      <c r="C225" s="234">
        <v>0</v>
      </c>
      <c r="D225" s="235">
        <f>D226</f>
        <v>238000</v>
      </c>
      <c r="E225" s="236">
        <v>100000</v>
      </c>
      <c r="F225" s="237">
        <v>100000</v>
      </c>
    </row>
    <row r="226" spans="1:33" x14ac:dyDescent="0.25">
      <c r="A226" s="238">
        <v>4</v>
      </c>
      <c r="B226" s="39" t="s">
        <v>5</v>
      </c>
      <c r="C226" s="40">
        <v>0</v>
      </c>
      <c r="D226" s="20">
        <f>D227</f>
        <v>238000</v>
      </c>
      <c r="E226" s="64">
        <v>100000</v>
      </c>
      <c r="F226" s="239">
        <v>100000</v>
      </c>
    </row>
    <row r="227" spans="1:33" ht="15.75" thickBot="1" x14ac:dyDescent="0.3">
      <c r="A227" s="240">
        <v>42</v>
      </c>
      <c r="B227" s="241" t="s">
        <v>172</v>
      </c>
      <c r="C227" s="242">
        <v>0</v>
      </c>
      <c r="D227" s="243">
        <v>238000</v>
      </c>
      <c r="E227" s="244">
        <v>100000</v>
      </c>
      <c r="F227" s="245">
        <v>100000</v>
      </c>
    </row>
    <row r="228" spans="1:33" x14ac:dyDescent="0.25">
      <c r="A228" s="228">
        <v>71</v>
      </c>
      <c r="B228" s="229" t="s">
        <v>155</v>
      </c>
      <c r="C228" s="221">
        <v>0</v>
      </c>
      <c r="D228" s="230">
        <f>D229</f>
        <v>21000</v>
      </c>
      <c r="E228" s="231">
        <f t="shared" ref="E228:E229" si="68">(D228*2%)+D228</f>
        <v>21420</v>
      </c>
      <c r="F228" s="231">
        <v>21420</v>
      </c>
    </row>
    <row r="229" spans="1:33" x14ac:dyDescent="0.25">
      <c r="A229" s="39">
        <v>4</v>
      </c>
      <c r="B229" s="39" t="s">
        <v>5</v>
      </c>
      <c r="C229" s="40">
        <v>0</v>
      </c>
      <c r="D229" s="20">
        <f>D230</f>
        <v>21000</v>
      </c>
      <c r="E229" s="64">
        <f t="shared" si="68"/>
        <v>21420</v>
      </c>
      <c r="F229" s="64">
        <v>21420</v>
      </c>
    </row>
    <row r="230" spans="1:33" x14ac:dyDescent="0.25">
      <c r="A230" s="39">
        <v>42</v>
      </c>
      <c r="B230" s="39" t="s">
        <v>172</v>
      </c>
      <c r="C230" s="40">
        <v>0</v>
      </c>
      <c r="D230" s="20">
        <v>21000</v>
      </c>
      <c r="E230" s="64">
        <f>(D230*2%)+D230</f>
        <v>21420</v>
      </c>
      <c r="F230" s="64">
        <v>21420</v>
      </c>
    </row>
    <row r="231" spans="1:33" ht="31.5" x14ac:dyDescent="0.25">
      <c r="A231" s="73" t="s">
        <v>107</v>
      </c>
      <c r="B231" s="82" t="s">
        <v>90</v>
      </c>
      <c r="C231" s="111">
        <f>C232+C239</f>
        <v>110000</v>
      </c>
      <c r="D231" s="111">
        <f>D232+D236+D239</f>
        <v>114034</v>
      </c>
      <c r="E231" s="111">
        <f t="shared" ref="E231:F231" si="69">E232+E236+E239</f>
        <v>119735.7</v>
      </c>
      <c r="F231" s="111">
        <f t="shared" si="69"/>
        <v>119735.7</v>
      </c>
    </row>
    <row r="232" spans="1:33" ht="30" customHeight="1" x14ac:dyDescent="0.25">
      <c r="A232" s="83">
        <v>11</v>
      </c>
      <c r="B232" s="79" t="s">
        <v>28</v>
      </c>
      <c r="C232" s="42">
        <f>C233</f>
        <v>84858</v>
      </c>
      <c r="D232" s="42">
        <f>D233</f>
        <v>109000</v>
      </c>
      <c r="E232" s="185">
        <f>(D232*5%)+D232</f>
        <v>114450</v>
      </c>
      <c r="F232" s="185">
        <v>114450</v>
      </c>
      <c r="AG232" s="33"/>
    </row>
    <row r="233" spans="1:33" x14ac:dyDescent="0.25">
      <c r="A233" s="95">
        <v>3</v>
      </c>
      <c r="B233" s="94" t="s">
        <v>4</v>
      </c>
      <c r="C233" s="40">
        <f>C234+C235</f>
        <v>84858</v>
      </c>
      <c r="D233" s="40">
        <f>D234+D235</f>
        <v>109000</v>
      </c>
      <c r="E233" s="64">
        <f>(D233*5%)+D233</f>
        <v>114450</v>
      </c>
      <c r="F233" s="206">
        <v>114450</v>
      </c>
    </row>
    <row r="234" spans="1:33" x14ac:dyDescent="0.25">
      <c r="A234" s="39">
        <v>36</v>
      </c>
      <c r="B234" s="39" t="s">
        <v>160</v>
      </c>
      <c r="C234" s="40">
        <v>10000</v>
      </c>
      <c r="D234" s="40">
        <f>SUM(H234)</f>
        <v>9000</v>
      </c>
      <c r="E234" s="64">
        <f t="shared" ref="E234:E241" si="70">(D234*5%)+D234</f>
        <v>9450</v>
      </c>
      <c r="F234" s="64">
        <v>9450</v>
      </c>
      <c r="H234" s="163">
        <v>9000</v>
      </c>
    </row>
    <row r="235" spans="1:33" x14ac:dyDescent="0.25">
      <c r="A235" s="97">
        <v>38</v>
      </c>
      <c r="B235" s="97" t="s">
        <v>162</v>
      </c>
      <c r="C235" s="40">
        <v>74858</v>
      </c>
      <c r="D235" s="40">
        <v>100000</v>
      </c>
      <c r="E235" s="64">
        <f t="shared" si="70"/>
        <v>105000</v>
      </c>
      <c r="F235" s="64">
        <v>105000</v>
      </c>
      <c r="H235" s="163">
        <v>100000</v>
      </c>
    </row>
    <row r="236" spans="1:33" x14ac:dyDescent="0.25">
      <c r="A236" s="84">
        <v>43</v>
      </c>
      <c r="B236" s="88" t="s">
        <v>230</v>
      </c>
      <c r="C236" s="42">
        <v>0</v>
      </c>
      <c r="D236" s="21">
        <f>D237</f>
        <v>5034</v>
      </c>
      <c r="E236" s="60">
        <f t="shared" si="70"/>
        <v>5285.7</v>
      </c>
      <c r="F236" s="60">
        <v>5285.7</v>
      </c>
      <c r="H236" s="163"/>
    </row>
    <row r="237" spans="1:33" x14ac:dyDescent="0.25">
      <c r="A237" s="95">
        <v>3</v>
      </c>
      <c r="B237" s="94" t="s">
        <v>4</v>
      </c>
      <c r="C237" s="40">
        <v>0</v>
      </c>
      <c r="D237" s="20">
        <f>D238</f>
        <v>5034</v>
      </c>
      <c r="E237" s="64">
        <f t="shared" si="70"/>
        <v>5285.7</v>
      </c>
      <c r="F237" s="64">
        <v>5285.7</v>
      </c>
      <c r="H237" s="163"/>
    </row>
    <row r="238" spans="1:33" x14ac:dyDescent="0.25">
      <c r="A238" s="97">
        <v>38</v>
      </c>
      <c r="B238" s="39" t="s">
        <v>257</v>
      </c>
      <c r="C238" s="40">
        <v>0</v>
      </c>
      <c r="D238" s="20">
        <v>5034</v>
      </c>
      <c r="E238" s="64">
        <f t="shared" si="70"/>
        <v>5285.7</v>
      </c>
      <c r="F238" s="64">
        <v>5285.7</v>
      </c>
      <c r="H238" s="163"/>
      <c r="AG238" s="33"/>
    </row>
    <row r="239" spans="1:33" x14ac:dyDescent="0.25">
      <c r="A239" s="136">
        <v>92</v>
      </c>
      <c r="B239" s="142" t="s">
        <v>215</v>
      </c>
      <c r="C239" s="42">
        <f>C240</f>
        <v>25142</v>
      </c>
      <c r="D239" s="42">
        <f>D240</f>
        <v>0</v>
      </c>
      <c r="E239" s="60">
        <f t="shared" si="70"/>
        <v>0</v>
      </c>
      <c r="F239" s="60">
        <f t="shared" ref="F239:F241" si="71">(E239*5%)+E239</f>
        <v>0</v>
      </c>
    </row>
    <row r="240" spans="1:33" x14ac:dyDescent="0.25">
      <c r="A240" s="95">
        <v>3</v>
      </c>
      <c r="B240" s="94" t="s">
        <v>4</v>
      </c>
      <c r="C240" s="40">
        <f>C241</f>
        <v>25142</v>
      </c>
      <c r="D240" s="40">
        <f>D241</f>
        <v>0</v>
      </c>
      <c r="E240" s="64">
        <f t="shared" si="70"/>
        <v>0</v>
      </c>
      <c r="F240" s="64">
        <f t="shared" si="71"/>
        <v>0</v>
      </c>
    </row>
    <row r="241" spans="1:8" x14ac:dyDescent="0.25">
      <c r="A241" s="97">
        <v>38</v>
      </c>
      <c r="B241" s="39" t="s">
        <v>257</v>
      </c>
      <c r="C241" s="20">
        <v>25142</v>
      </c>
      <c r="D241" s="20">
        <v>0</v>
      </c>
      <c r="E241" s="64">
        <f t="shared" si="70"/>
        <v>0</v>
      </c>
      <c r="F241" s="64">
        <f t="shared" si="71"/>
        <v>0</v>
      </c>
    </row>
    <row r="242" spans="1:8" ht="31.5" x14ac:dyDescent="0.25">
      <c r="A242" s="73" t="s">
        <v>110</v>
      </c>
      <c r="B242" s="82" t="s">
        <v>91</v>
      </c>
      <c r="C242" s="146">
        <f>C243+C249+C253</f>
        <v>50600</v>
      </c>
      <c r="D242" s="146">
        <f>D243+D246+D249+D253</f>
        <v>51600</v>
      </c>
      <c r="E242" s="146">
        <f t="shared" ref="E242:F242" si="72">E243+E246+E249+E253</f>
        <v>54180</v>
      </c>
      <c r="F242" s="146">
        <f t="shared" si="72"/>
        <v>54180</v>
      </c>
    </row>
    <row r="243" spans="1:8" ht="30" customHeight="1" x14ac:dyDescent="0.25">
      <c r="A243" s="83">
        <v>11</v>
      </c>
      <c r="B243" s="79" t="s">
        <v>28</v>
      </c>
      <c r="C243" s="147">
        <f>C244</f>
        <v>300</v>
      </c>
      <c r="D243" s="147">
        <f>D244</f>
        <v>800</v>
      </c>
      <c r="E243" s="185">
        <f>(D243*5%)+D243</f>
        <v>840</v>
      </c>
      <c r="F243" s="185">
        <v>840</v>
      </c>
    </row>
    <row r="244" spans="1:8" ht="15" customHeight="1" x14ac:dyDescent="0.25">
      <c r="A244" s="95">
        <v>3</v>
      </c>
      <c r="B244" s="94" t="s">
        <v>4</v>
      </c>
      <c r="C244" s="148">
        <f>C245</f>
        <v>300</v>
      </c>
      <c r="D244" s="148">
        <f>D245</f>
        <v>800</v>
      </c>
      <c r="E244" s="64">
        <f>(D244*5%)+D244</f>
        <v>840</v>
      </c>
      <c r="F244" s="206">
        <v>840</v>
      </c>
    </row>
    <row r="245" spans="1:8" ht="15" customHeight="1" x14ac:dyDescent="0.25">
      <c r="A245" s="97">
        <v>38</v>
      </c>
      <c r="B245" s="39" t="s">
        <v>257</v>
      </c>
      <c r="C245" s="148">
        <v>300</v>
      </c>
      <c r="D245" s="148">
        <f>SUM(H245)</f>
        <v>800</v>
      </c>
      <c r="E245" s="64">
        <f t="shared" ref="E245:E257" si="73">(D245*5%)+D245</f>
        <v>840</v>
      </c>
      <c r="F245" s="206">
        <v>840</v>
      </c>
      <c r="H245" s="163">
        <v>800</v>
      </c>
    </row>
    <row r="246" spans="1:8" ht="15" customHeight="1" x14ac:dyDescent="0.25">
      <c r="A246" s="84">
        <v>40</v>
      </c>
      <c r="B246" s="41" t="s">
        <v>236</v>
      </c>
      <c r="C246" s="148">
        <v>0</v>
      </c>
      <c r="D246" s="147">
        <f>D247</f>
        <v>8000</v>
      </c>
      <c r="E246" s="60">
        <f t="shared" si="73"/>
        <v>8400</v>
      </c>
      <c r="F246" s="60">
        <v>8400</v>
      </c>
      <c r="H246" s="163"/>
    </row>
    <row r="247" spans="1:8" ht="15" customHeight="1" x14ac:dyDescent="0.25">
      <c r="A247" s="39">
        <v>4</v>
      </c>
      <c r="B247" s="39" t="s">
        <v>5</v>
      </c>
      <c r="C247" s="148">
        <v>0</v>
      </c>
      <c r="D247" s="148">
        <f>D248</f>
        <v>8000</v>
      </c>
      <c r="E247" s="64">
        <f t="shared" si="73"/>
        <v>8400</v>
      </c>
      <c r="F247" s="64">
        <v>8400</v>
      </c>
      <c r="H247" s="163"/>
    </row>
    <row r="248" spans="1:8" ht="15" customHeight="1" x14ac:dyDescent="0.25">
      <c r="A248" s="39">
        <v>42</v>
      </c>
      <c r="B248" s="39" t="s">
        <v>172</v>
      </c>
      <c r="C248" s="148">
        <v>0</v>
      </c>
      <c r="D248" s="148">
        <v>8000</v>
      </c>
      <c r="E248" s="64">
        <f t="shared" si="73"/>
        <v>8400</v>
      </c>
      <c r="F248" s="64">
        <v>8400</v>
      </c>
      <c r="H248" s="163"/>
    </row>
    <row r="249" spans="1:8" ht="15" customHeight="1" x14ac:dyDescent="0.25">
      <c r="A249" s="84">
        <v>43</v>
      </c>
      <c r="B249" s="88" t="s">
        <v>230</v>
      </c>
      <c r="C249" s="21">
        <f>C250</f>
        <v>44000</v>
      </c>
      <c r="D249" s="21">
        <f>D250</f>
        <v>36000</v>
      </c>
      <c r="E249" s="60">
        <f t="shared" si="73"/>
        <v>37800</v>
      </c>
      <c r="F249" s="60">
        <v>37800</v>
      </c>
    </row>
    <row r="250" spans="1:8" x14ac:dyDescent="0.25">
      <c r="A250" s="39">
        <v>4</v>
      </c>
      <c r="B250" s="39" t="s">
        <v>5</v>
      </c>
      <c r="C250" s="20">
        <f>C251</f>
        <v>44000</v>
      </c>
      <c r="D250" s="20">
        <f>D251</f>
        <v>36000</v>
      </c>
      <c r="E250" s="64">
        <f t="shared" si="73"/>
        <v>37800</v>
      </c>
      <c r="F250" s="64">
        <v>37800</v>
      </c>
    </row>
    <row r="251" spans="1:8" x14ac:dyDescent="0.25">
      <c r="A251" s="39">
        <v>42</v>
      </c>
      <c r="B251" s="39" t="s">
        <v>172</v>
      </c>
      <c r="C251" s="20">
        <v>44000</v>
      </c>
      <c r="D251" s="20">
        <v>36000</v>
      </c>
      <c r="E251" s="64">
        <f t="shared" si="73"/>
        <v>37800</v>
      </c>
      <c r="F251" s="64">
        <v>37800</v>
      </c>
    </row>
    <row r="252" spans="1:8" x14ac:dyDescent="0.25">
      <c r="A252" s="193">
        <v>92</v>
      </c>
      <c r="B252" s="194" t="s">
        <v>244</v>
      </c>
      <c r="C252" s="192">
        <v>0</v>
      </c>
      <c r="D252" s="192">
        <v>36000</v>
      </c>
      <c r="E252" s="195">
        <v>0</v>
      </c>
      <c r="F252" s="195">
        <v>0</v>
      </c>
    </row>
    <row r="253" spans="1:8" x14ac:dyDescent="0.25">
      <c r="A253" s="48">
        <v>50</v>
      </c>
      <c r="B253" s="49" t="s">
        <v>38</v>
      </c>
      <c r="C253" s="21">
        <f>C254+C256</f>
        <v>6300</v>
      </c>
      <c r="D253" s="21">
        <f>D254+D256</f>
        <v>6800</v>
      </c>
      <c r="E253" s="60">
        <f t="shared" si="73"/>
        <v>7140</v>
      </c>
      <c r="F253" s="60">
        <v>7140</v>
      </c>
    </row>
    <row r="254" spans="1:8" x14ac:dyDescent="0.25">
      <c r="A254" s="95">
        <v>3</v>
      </c>
      <c r="B254" s="94" t="s">
        <v>4</v>
      </c>
      <c r="C254" s="40">
        <f>C255</f>
        <v>300</v>
      </c>
      <c r="D254" s="20">
        <f>D255</f>
        <v>800</v>
      </c>
      <c r="E254" s="64">
        <f t="shared" si="73"/>
        <v>840</v>
      </c>
      <c r="F254" s="64">
        <v>840</v>
      </c>
    </row>
    <row r="255" spans="1:8" x14ac:dyDescent="0.25">
      <c r="A255" s="97">
        <v>38</v>
      </c>
      <c r="B255" s="39" t="s">
        <v>257</v>
      </c>
      <c r="C255" s="40">
        <v>300</v>
      </c>
      <c r="D255" s="20">
        <v>800</v>
      </c>
      <c r="E255" s="64">
        <f t="shared" si="73"/>
        <v>840</v>
      </c>
      <c r="F255" s="64">
        <v>840</v>
      </c>
      <c r="H255" s="163">
        <v>800</v>
      </c>
    </row>
    <row r="256" spans="1:8" x14ac:dyDescent="0.25">
      <c r="A256" s="39">
        <v>4</v>
      </c>
      <c r="B256" s="39" t="s">
        <v>5</v>
      </c>
      <c r="C256" s="40">
        <f>C257</f>
        <v>6000</v>
      </c>
      <c r="D256" s="20">
        <f>D257</f>
        <v>6000</v>
      </c>
      <c r="E256" s="64">
        <f t="shared" si="73"/>
        <v>6300</v>
      </c>
      <c r="F256" s="64">
        <v>6300</v>
      </c>
    </row>
    <row r="257" spans="1:13" x14ac:dyDescent="0.25">
      <c r="A257" s="39">
        <v>42</v>
      </c>
      <c r="B257" s="39" t="s">
        <v>172</v>
      </c>
      <c r="C257" s="40">
        <v>6000</v>
      </c>
      <c r="D257" s="20">
        <v>6000</v>
      </c>
      <c r="E257" s="64">
        <f t="shared" si="73"/>
        <v>6300</v>
      </c>
      <c r="F257" s="64">
        <v>6300</v>
      </c>
    </row>
    <row r="258" spans="1:13" ht="31.5" x14ac:dyDescent="0.25">
      <c r="A258" s="73" t="s">
        <v>106</v>
      </c>
      <c r="B258" s="82" t="s">
        <v>206</v>
      </c>
      <c r="C258" s="111">
        <f t="shared" ref="C258:F260" si="74">C259</f>
        <v>11300</v>
      </c>
      <c r="D258" s="111">
        <f t="shared" si="74"/>
        <v>16000</v>
      </c>
      <c r="E258" s="111">
        <f t="shared" si="74"/>
        <v>16800</v>
      </c>
      <c r="F258" s="111">
        <f t="shared" si="74"/>
        <v>16800</v>
      </c>
    </row>
    <row r="259" spans="1:13" ht="30" customHeight="1" x14ac:dyDescent="0.25">
      <c r="A259" s="83">
        <v>11</v>
      </c>
      <c r="B259" s="79" t="s">
        <v>28</v>
      </c>
      <c r="C259" s="42">
        <f t="shared" si="74"/>
        <v>11300</v>
      </c>
      <c r="D259" s="42">
        <f t="shared" si="74"/>
        <v>16000</v>
      </c>
      <c r="E259" s="185">
        <f t="shared" ref="E259:E261" si="75">(D259*5%)+D259</f>
        <v>16800</v>
      </c>
      <c r="F259" s="185">
        <v>16800</v>
      </c>
    </row>
    <row r="260" spans="1:13" x14ac:dyDescent="0.25">
      <c r="A260" s="95">
        <v>3</v>
      </c>
      <c r="B260" s="94" t="s">
        <v>4</v>
      </c>
      <c r="C260" s="40">
        <f t="shared" si="74"/>
        <v>11300</v>
      </c>
      <c r="D260" s="40">
        <f t="shared" si="74"/>
        <v>16000</v>
      </c>
      <c r="E260" s="64">
        <f t="shared" si="75"/>
        <v>16800</v>
      </c>
      <c r="F260" s="206">
        <v>16800</v>
      </c>
    </row>
    <row r="261" spans="1:13" x14ac:dyDescent="0.25">
      <c r="A261" s="97">
        <v>38</v>
      </c>
      <c r="B261" s="39" t="s">
        <v>257</v>
      </c>
      <c r="C261" s="40">
        <v>11300</v>
      </c>
      <c r="D261" s="40">
        <f>SUM(H261:I261)</f>
        <v>16000</v>
      </c>
      <c r="E261" s="64">
        <f t="shared" si="75"/>
        <v>16800</v>
      </c>
      <c r="F261" s="206">
        <v>16800</v>
      </c>
      <c r="H261" s="163">
        <v>2000</v>
      </c>
      <c r="I261" s="163">
        <v>14000</v>
      </c>
    </row>
    <row r="262" spans="1:13" ht="31.5" x14ac:dyDescent="0.25">
      <c r="A262" s="73" t="s">
        <v>105</v>
      </c>
      <c r="B262" s="82" t="s">
        <v>92</v>
      </c>
      <c r="C262" s="111">
        <f>C263+C266</f>
        <v>45000</v>
      </c>
      <c r="D262" s="111">
        <f>D263+D266</f>
        <v>46000</v>
      </c>
      <c r="E262" s="111">
        <f t="shared" ref="E262:F262" si="76">E263+E266</f>
        <v>48300</v>
      </c>
      <c r="F262" s="111">
        <f t="shared" si="76"/>
        <v>48300</v>
      </c>
    </row>
    <row r="263" spans="1:13" ht="30" customHeight="1" x14ac:dyDescent="0.25">
      <c r="A263" s="83">
        <v>11</v>
      </c>
      <c r="B263" s="79" t="s">
        <v>28</v>
      </c>
      <c r="C263" s="42">
        <f>C264</f>
        <v>43000</v>
      </c>
      <c r="D263" s="42">
        <f>D264</f>
        <v>46000</v>
      </c>
      <c r="E263" s="185">
        <f>(D263*5%)+D263</f>
        <v>48300</v>
      </c>
      <c r="F263" s="185">
        <v>48300</v>
      </c>
    </row>
    <row r="264" spans="1:13" x14ac:dyDescent="0.25">
      <c r="A264" s="95">
        <v>3</v>
      </c>
      <c r="B264" s="94" t="s">
        <v>4</v>
      </c>
      <c r="C264" s="40">
        <f>C265</f>
        <v>43000</v>
      </c>
      <c r="D264" s="40">
        <f>D265</f>
        <v>46000</v>
      </c>
      <c r="E264" s="64">
        <f>(D264*5%)+D264</f>
        <v>48300</v>
      </c>
      <c r="F264" s="206">
        <v>48300</v>
      </c>
    </row>
    <row r="265" spans="1:13" x14ac:dyDescent="0.25">
      <c r="A265" s="97">
        <v>38</v>
      </c>
      <c r="B265" s="97" t="s">
        <v>162</v>
      </c>
      <c r="C265" s="40">
        <v>43000</v>
      </c>
      <c r="D265" s="40">
        <v>46000</v>
      </c>
      <c r="E265" s="64">
        <f t="shared" ref="E265:E268" si="77">(D265*5%)+D265</f>
        <v>48300</v>
      </c>
      <c r="F265" s="206">
        <v>48300</v>
      </c>
      <c r="H265" s="163">
        <v>1000</v>
      </c>
      <c r="I265" s="163">
        <v>36000</v>
      </c>
      <c r="J265" s="163">
        <v>2000</v>
      </c>
      <c r="K265" s="163">
        <v>2000</v>
      </c>
      <c r="L265" s="163">
        <v>2000</v>
      </c>
      <c r="M265" s="163">
        <v>1000</v>
      </c>
    </row>
    <row r="266" spans="1:13" x14ac:dyDescent="0.25">
      <c r="A266" s="84">
        <v>43</v>
      </c>
      <c r="B266" s="88" t="s">
        <v>230</v>
      </c>
      <c r="C266" s="21">
        <f>C267</f>
        <v>2000</v>
      </c>
      <c r="D266" s="21">
        <f>D267</f>
        <v>0</v>
      </c>
      <c r="E266" s="60">
        <f t="shared" si="77"/>
        <v>0</v>
      </c>
      <c r="F266" s="64">
        <f t="shared" ref="F266:F268" si="78">(E266*5%)+E266</f>
        <v>0</v>
      </c>
    </row>
    <row r="267" spans="1:13" x14ac:dyDescent="0.25">
      <c r="A267" s="95">
        <v>3</v>
      </c>
      <c r="B267" s="94" t="s">
        <v>4</v>
      </c>
      <c r="C267" s="20">
        <f>C268</f>
        <v>2000</v>
      </c>
      <c r="D267" s="20">
        <f>D268</f>
        <v>0</v>
      </c>
      <c r="E267" s="64">
        <f t="shared" si="77"/>
        <v>0</v>
      </c>
      <c r="F267" s="64">
        <f t="shared" si="78"/>
        <v>0</v>
      </c>
    </row>
    <row r="268" spans="1:13" x14ac:dyDescent="0.25">
      <c r="A268" s="97">
        <v>38</v>
      </c>
      <c r="B268" s="39" t="s">
        <v>257</v>
      </c>
      <c r="C268" s="20">
        <v>2000</v>
      </c>
      <c r="D268" s="20">
        <v>0</v>
      </c>
      <c r="E268" s="64">
        <f t="shared" si="77"/>
        <v>0</v>
      </c>
      <c r="F268" s="64">
        <f t="shared" si="78"/>
        <v>0</v>
      </c>
      <c r="H268" s="163">
        <v>2000</v>
      </c>
    </row>
    <row r="269" spans="1:13" ht="31.5" x14ac:dyDescent="0.25">
      <c r="A269" s="73" t="s">
        <v>104</v>
      </c>
      <c r="B269" s="82" t="s">
        <v>93</v>
      </c>
      <c r="C269" s="146">
        <f>C270</f>
        <v>12250</v>
      </c>
      <c r="D269" s="146">
        <f t="shared" ref="D269:F269" si="79">D270</f>
        <v>14600</v>
      </c>
      <c r="E269" s="146">
        <f t="shared" si="79"/>
        <v>15330</v>
      </c>
      <c r="F269" s="146">
        <f t="shared" si="79"/>
        <v>15330</v>
      </c>
    </row>
    <row r="270" spans="1:13" ht="30" customHeight="1" x14ac:dyDescent="0.25">
      <c r="A270" s="83">
        <v>11</v>
      </c>
      <c r="B270" s="79" t="s">
        <v>28</v>
      </c>
      <c r="C270" s="21">
        <f>C271</f>
        <v>12250</v>
      </c>
      <c r="D270" s="21">
        <f t="shared" ref="D270" si="80">D271</f>
        <v>14600</v>
      </c>
      <c r="E270" s="185">
        <f>(D270*5%)+D270</f>
        <v>15330</v>
      </c>
      <c r="F270" s="185">
        <v>15330</v>
      </c>
    </row>
    <row r="271" spans="1:13" x14ac:dyDescent="0.25">
      <c r="A271" s="95">
        <v>3</v>
      </c>
      <c r="B271" s="94" t="s">
        <v>4</v>
      </c>
      <c r="C271" s="20">
        <f>C272+C273</f>
        <v>12250</v>
      </c>
      <c r="D271" s="20">
        <f>D272+D273</f>
        <v>14600</v>
      </c>
      <c r="E271" s="64">
        <f>(D271*5%)+D271</f>
        <v>15330</v>
      </c>
      <c r="F271" s="206">
        <v>15330</v>
      </c>
    </row>
    <row r="272" spans="1:13" x14ac:dyDescent="0.25">
      <c r="A272" s="96">
        <v>32</v>
      </c>
      <c r="B272" s="96" t="s">
        <v>37</v>
      </c>
      <c r="C272" s="20">
        <v>0</v>
      </c>
      <c r="D272" s="20">
        <v>2000</v>
      </c>
      <c r="E272" s="64">
        <f t="shared" ref="E272:E273" si="81">(D272*5%)+D272</f>
        <v>2100</v>
      </c>
      <c r="F272" s="64">
        <v>2100</v>
      </c>
    </row>
    <row r="273" spans="1:10" x14ac:dyDescent="0.25">
      <c r="A273" s="97">
        <v>38</v>
      </c>
      <c r="B273" s="39" t="s">
        <v>257</v>
      </c>
      <c r="C273" s="20">
        <v>12250</v>
      </c>
      <c r="D273" s="20">
        <f>SUM(H273:J273)</f>
        <v>12600</v>
      </c>
      <c r="E273" s="64">
        <f t="shared" si="81"/>
        <v>13230</v>
      </c>
      <c r="F273" s="64">
        <v>13230</v>
      </c>
      <c r="H273" s="163">
        <v>3600</v>
      </c>
      <c r="I273" s="163">
        <v>3000</v>
      </c>
      <c r="J273" s="163">
        <v>6000</v>
      </c>
    </row>
    <row r="274" spans="1:10" ht="31.5" x14ac:dyDescent="0.25">
      <c r="A274" s="73" t="s">
        <v>103</v>
      </c>
      <c r="B274" s="81" t="s">
        <v>94</v>
      </c>
      <c r="C274" s="146">
        <f t="shared" ref="C274:C276" si="82">C275</f>
        <v>2200</v>
      </c>
      <c r="D274" s="146">
        <f t="shared" ref="D274:F274" si="83">D275</f>
        <v>3000</v>
      </c>
      <c r="E274" s="146">
        <f t="shared" si="83"/>
        <v>3150</v>
      </c>
      <c r="F274" s="146">
        <f t="shared" si="83"/>
        <v>3150</v>
      </c>
    </row>
    <row r="275" spans="1:10" ht="30" customHeight="1" x14ac:dyDescent="0.25">
      <c r="A275" s="83">
        <v>11</v>
      </c>
      <c r="B275" s="79" t="s">
        <v>28</v>
      </c>
      <c r="C275" s="21">
        <f t="shared" si="82"/>
        <v>2200</v>
      </c>
      <c r="D275" s="21">
        <f>D276</f>
        <v>3000</v>
      </c>
      <c r="E275" s="185">
        <f t="shared" ref="E275:E277" si="84">(D275*5%)+D275</f>
        <v>3150</v>
      </c>
      <c r="F275" s="185">
        <v>3150</v>
      </c>
    </row>
    <row r="276" spans="1:10" x14ac:dyDescent="0.25">
      <c r="A276" s="95">
        <v>3</v>
      </c>
      <c r="B276" s="94" t="s">
        <v>4</v>
      </c>
      <c r="C276" s="20">
        <f t="shared" si="82"/>
        <v>2200</v>
      </c>
      <c r="D276" s="20">
        <f>D277</f>
        <v>3000</v>
      </c>
      <c r="E276" s="64">
        <f t="shared" si="84"/>
        <v>3150</v>
      </c>
      <c r="F276" s="206">
        <v>3150</v>
      </c>
    </row>
    <row r="277" spans="1:10" x14ac:dyDescent="0.25">
      <c r="A277" s="39">
        <v>35</v>
      </c>
      <c r="B277" s="39" t="s">
        <v>159</v>
      </c>
      <c r="C277" s="20">
        <v>2200</v>
      </c>
      <c r="D277" s="20">
        <v>3000</v>
      </c>
      <c r="E277" s="64">
        <f t="shared" si="84"/>
        <v>3150</v>
      </c>
      <c r="F277" s="206">
        <v>3150</v>
      </c>
    </row>
    <row r="278" spans="1:10" ht="31.5" x14ac:dyDescent="0.25">
      <c r="A278" s="73" t="s">
        <v>102</v>
      </c>
      <c r="B278" s="81" t="s">
        <v>95</v>
      </c>
      <c r="C278" s="111">
        <f t="shared" ref="C278:F280" si="85">C279</f>
        <v>79000</v>
      </c>
      <c r="D278" s="111">
        <f t="shared" si="85"/>
        <v>76000</v>
      </c>
      <c r="E278" s="111">
        <f t="shared" si="85"/>
        <v>79800</v>
      </c>
      <c r="F278" s="111">
        <f t="shared" si="85"/>
        <v>79800</v>
      </c>
    </row>
    <row r="279" spans="1:10" ht="30" customHeight="1" x14ac:dyDescent="0.25">
      <c r="A279" s="83">
        <v>11</v>
      </c>
      <c r="B279" s="79" t="s">
        <v>28</v>
      </c>
      <c r="C279" s="42">
        <f t="shared" si="85"/>
        <v>79000</v>
      </c>
      <c r="D279" s="42">
        <f t="shared" si="85"/>
        <v>76000</v>
      </c>
      <c r="E279" s="185">
        <f t="shared" ref="E279:E281" si="86">(D279*5%)+D279</f>
        <v>79800</v>
      </c>
      <c r="F279" s="185">
        <v>79800</v>
      </c>
    </row>
    <row r="280" spans="1:10" x14ac:dyDescent="0.25">
      <c r="A280" s="105">
        <v>3</v>
      </c>
      <c r="B280" s="106" t="s">
        <v>174</v>
      </c>
      <c r="C280" s="40">
        <f t="shared" si="85"/>
        <v>79000</v>
      </c>
      <c r="D280" s="40">
        <f t="shared" si="85"/>
        <v>76000</v>
      </c>
      <c r="E280" s="64">
        <f t="shared" si="86"/>
        <v>79800</v>
      </c>
      <c r="F280" s="206">
        <v>79800</v>
      </c>
    </row>
    <row r="281" spans="1:10" x14ac:dyDescent="0.25">
      <c r="A281" s="97">
        <v>38</v>
      </c>
      <c r="B281" s="39" t="s">
        <v>257</v>
      </c>
      <c r="C281" s="40">
        <v>79000</v>
      </c>
      <c r="D281" s="40">
        <f>SUM(H281:I281)</f>
        <v>76000</v>
      </c>
      <c r="E281" s="64">
        <f t="shared" si="86"/>
        <v>79800</v>
      </c>
      <c r="F281" s="206">
        <v>79800</v>
      </c>
      <c r="H281" s="163">
        <v>10000</v>
      </c>
      <c r="I281" s="163">
        <v>66000</v>
      </c>
    </row>
    <row r="282" spans="1:10" ht="31.5" x14ac:dyDescent="0.25">
      <c r="A282" s="73" t="s">
        <v>101</v>
      </c>
      <c r="B282" s="82" t="s">
        <v>96</v>
      </c>
      <c r="C282" s="146">
        <f>C283+C286</f>
        <v>5000</v>
      </c>
      <c r="D282" s="146">
        <f>D283+D286</f>
        <v>5000</v>
      </c>
      <c r="E282" s="146">
        <f t="shared" ref="E282:F282" si="87">E283+E286</f>
        <v>5250</v>
      </c>
      <c r="F282" s="146">
        <f t="shared" si="87"/>
        <v>5250</v>
      </c>
    </row>
    <row r="283" spans="1:10" ht="30" customHeight="1" x14ac:dyDescent="0.25">
      <c r="A283" s="83">
        <v>11</v>
      </c>
      <c r="B283" s="79" t="s">
        <v>28</v>
      </c>
      <c r="C283" s="21">
        <f>C284</f>
        <v>3500</v>
      </c>
      <c r="D283" s="21">
        <f>D284</f>
        <v>3500</v>
      </c>
      <c r="E283" s="185">
        <f>(D283*5%)+D283</f>
        <v>3675</v>
      </c>
      <c r="F283" s="185">
        <v>3675</v>
      </c>
    </row>
    <row r="284" spans="1:10" x14ac:dyDescent="0.25">
      <c r="A284" s="95">
        <v>3</v>
      </c>
      <c r="B284" s="94" t="s">
        <v>4</v>
      </c>
      <c r="C284" s="20">
        <f>C285</f>
        <v>3500</v>
      </c>
      <c r="D284" s="20">
        <f>D285</f>
        <v>3500</v>
      </c>
      <c r="E284" s="64">
        <f>(D284*5%)+D284</f>
        <v>3675</v>
      </c>
      <c r="F284" s="206">
        <v>3675</v>
      </c>
    </row>
    <row r="285" spans="1:10" x14ac:dyDescent="0.25">
      <c r="A285" s="97">
        <v>38</v>
      </c>
      <c r="B285" s="39" t="s">
        <v>257</v>
      </c>
      <c r="C285" s="20">
        <v>3500</v>
      </c>
      <c r="D285" s="20">
        <f>SUM(H285)</f>
        <v>3500</v>
      </c>
      <c r="E285" s="64">
        <f t="shared" ref="E285:E288" si="88">(D285*5%)+D285</f>
        <v>3675</v>
      </c>
      <c r="F285" s="206">
        <v>3675</v>
      </c>
      <c r="H285" s="163">
        <v>3500</v>
      </c>
    </row>
    <row r="286" spans="1:10" x14ac:dyDescent="0.25">
      <c r="A286" s="84">
        <v>43</v>
      </c>
      <c r="B286" s="88" t="s">
        <v>230</v>
      </c>
      <c r="C286" s="21">
        <f>C287</f>
        <v>1500</v>
      </c>
      <c r="D286" s="21">
        <f>D287</f>
        <v>1500</v>
      </c>
      <c r="E286" s="60">
        <f t="shared" si="88"/>
        <v>1575</v>
      </c>
      <c r="F286" s="60">
        <v>1575</v>
      </c>
    </row>
    <row r="287" spans="1:10" x14ac:dyDescent="0.25">
      <c r="A287" s="95">
        <v>3</v>
      </c>
      <c r="B287" s="94" t="s">
        <v>4</v>
      </c>
      <c r="C287" s="20">
        <f>C288</f>
        <v>1500</v>
      </c>
      <c r="D287" s="20">
        <f>D288</f>
        <v>1500</v>
      </c>
      <c r="E287" s="64">
        <f t="shared" si="88"/>
        <v>1575</v>
      </c>
      <c r="F287" s="64">
        <v>1575</v>
      </c>
    </row>
    <row r="288" spans="1:10" x14ac:dyDescent="0.25">
      <c r="A288" s="95">
        <v>32</v>
      </c>
      <c r="B288" s="94" t="s">
        <v>37</v>
      </c>
      <c r="C288" s="20">
        <v>1500</v>
      </c>
      <c r="D288" s="20">
        <f>SUM(H288)</f>
        <v>1500</v>
      </c>
      <c r="E288" s="64">
        <f t="shared" si="88"/>
        <v>1575</v>
      </c>
      <c r="F288" s="64">
        <v>1575</v>
      </c>
      <c r="H288" s="155">
        <v>1500</v>
      </c>
    </row>
    <row r="289" spans="1:11" ht="31.5" x14ac:dyDescent="0.25">
      <c r="A289" s="73" t="s">
        <v>100</v>
      </c>
      <c r="B289" s="82" t="s">
        <v>97</v>
      </c>
      <c r="C289" s="146">
        <f>C290+C293</f>
        <v>65600</v>
      </c>
      <c r="D289" s="146">
        <f>D290+D293</f>
        <v>52800</v>
      </c>
      <c r="E289" s="146">
        <f t="shared" ref="E289:F289" si="89">E290+E293</f>
        <v>55440</v>
      </c>
      <c r="F289" s="146">
        <f t="shared" si="89"/>
        <v>55440</v>
      </c>
    </row>
    <row r="290" spans="1:11" ht="30" customHeight="1" x14ac:dyDescent="0.25">
      <c r="A290" s="83">
        <v>11</v>
      </c>
      <c r="B290" s="79" t="s">
        <v>28</v>
      </c>
      <c r="C290" s="21">
        <f>C291</f>
        <v>64300</v>
      </c>
      <c r="D290" s="21">
        <f>D291</f>
        <v>51500</v>
      </c>
      <c r="E290" s="185">
        <f>(D290*5%)+D290</f>
        <v>54075</v>
      </c>
      <c r="F290" s="185">
        <v>54075</v>
      </c>
    </row>
    <row r="291" spans="1:11" x14ac:dyDescent="0.25">
      <c r="A291" s="95">
        <v>3</v>
      </c>
      <c r="B291" s="94" t="s">
        <v>4</v>
      </c>
      <c r="C291" s="20">
        <f>C292</f>
        <v>64300</v>
      </c>
      <c r="D291" s="20">
        <f>D292</f>
        <v>51500</v>
      </c>
      <c r="E291" s="64">
        <f>(D291*5%)+D291</f>
        <v>54075</v>
      </c>
      <c r="F291" s="206">
        <v>54075</v>
      </c>
    </row>
    <row r="292" spans="1:11" x14ac:dyDescent="0.25">
      <c r="A292" s="39">
        <v>37</v>
      </c>
      <c r="B292" s="39" t="s">
        <v>161</v>
      </c>
      <c r="C292" s="20">
        <v>64300</v>
      </c>
      <c r="D292" s="20">
        <f>SUM(H292:K292)</f>
        <v>51500</v>
      </c>
      <c r="E292" s="64">
        <f t="shared" ref="E292:E295" si="90">(D292*5%)+D292</f>
        <v>54075</v>
      </c>
      <c r="F292" s="206">
        <v>54075</v>
      </c>
      <c r="H292" s="163">
        <v>20000</v>
      </c>
      <c r="I292" s="163">
        <v>1500</v>
      </c>
      <c r="J292" s="163">
        <v>15000</v>
      </c>
      <c r="K292" s="163">
        <v>15000</v>
      </c>
    </row>
    <row r="293" spans="1:11" x14ac:dyDescent="0.25">
      <c r="A293" s="48">
        <v>50</v>
      </c>
      <c r="B293" s="49" t="s">
        <v>38</v>
      </c>
      <c r="C293" s="21">
        <f>C294</f>
        <v>1300</v>
      </c>
      <c r="D293" s="21">
        <f>D294</f>
        <v>1300</v>
      </c>
      <c r="E293" s="60">
        <f t="shared" si="90"/>
        <v>1365</v>
      </c>
      <c r="F293" s="60">
        <v>1365</v>
      </c>
      <c r="H293" s="26"/>
      <c r="I293" s="36"/>
    </row>
    <row r="294" spans="1:11" x14ac:dyDescent="0.25">
      <c r="A294" s="95">
        <v>3</v>
      </c>
      <c r="B294" s="94" t="s">
        <v>4</v>
      </c>
      <c r="C294" s="40">
        <f>C295</f>
        <v>1300</v>
      </c>
      <c r="D294" s="20">
        <f>D295</f>
        <v>1300</v>
      </c>
      <c r="E294" s="64">
        <f t="shared" si="90"/>
        <v>1365</v>
      </c>
      <c r="F294" s="64">
        <v>1365</v>
      </c>
      <c r="H294" s="26"/>
      <c r="I294" s="36"/>
    </row>
    <row r="295" spans="1:11" x14ac:dyDescent="0.25">
      <c r="A295" s="39">
        <v>37</v>
      </c>
      <c r="B295" s="39" t="s">
        <v>161</v>
      </c>
      <c r="C295" s="40">
        <v>1300</v>
      </c>
      <c r="D295" s="20">
        <v>1300</v>
      </c>
      <c r="E295" s="64">
        <f t="shared" si="90"/>
        <v>1365</v>
      </c>
      <c r="F295" s="64">
        <v>1365</v>
      </c>
      <c r="H295" s="164">
        <v>1300</v>
      </c>
      <c r="I295" s="36"/>
    </row>
    <row r="296" spans="1:11" ht="31.5" x14ac:dyDescent="0.25">
      <c r="A296" s="73" t="s">
        <v>99</v>
      </c>
      <c r="B296" s="82" t="s">
        <v>98</v>
      </c>
      <c r="C296" s="111">
        <f t="shared" ref="C296:F298" si="91">C297</f>
        <v>14000</v>
      </c>
      <c r="D296" s="111">
        <f t="shared" si="91"/>
        <v>14000</v>
      </c>
      <c r="E296" s="111">
        <f t="shared" si="91"/>
        <v>14700</v>
      </c>
      <c r="F296" s="111">
        <f t="shared" si="91"/>
        <v>14700</v>
      </c>
      <c r="H296" s="26"/>
      <c r="I296" s="36"/>
    </row>
    <row r="297" spans="1:11" ht="30" customHeight="1" x14ac:dyDescent="0.25">
      <c r="A297" s="83">
        <v>11</v>
      </c>
      <c r="B297" s="79" t="s">
        <v>28</v>
      </c>
      <c r="C297" s="42">
        <f t="shared" si="91"/>
        <v>14000</v>
      </c>
      <c r="D297" s="42">
        <f t="shared" si="91"/>
        <v>14000</v>
      </c>
      <c r="E297" s="185">
        <f t="shared" ref="E297:E299" si="92">(D297*5%)+D297</f>
        <v>14700</v>
      </c>
      <c r="F297" s="185">
        <v>14700</v>
      </c>
      <c r="I297" s="33"/>
    </row>
    <row r="298" spans="1:11" x14ac:dyDescent="0.25">
      <c r="A298" s="95">
        <v>3</v>
      </c>
      <c r="B298" s="94" t="s">
        <v>4</v>
      </c>
      <c r="C298" s="40">
        <f t="shared" si="91"/>
        <v>14000</v>
      </c>
      <c r="D298" s="40">
        <f t="shared" si="91"/>
        <v>14000</v>
      </c>
      <c r="E298" s="64">
        <f t="shared" si="92"/>
        <v>14700</v>
      </c>
      <c r="F298" s="206">
        <v>14700</v>
      </c>
      <c r="I298" s="36"/>
    </row>
    <row r="299" spans="1:11" x14ac:dyDescent="0.25">
      <c r="A299" s="39">
        <v>37</v>
      </c>
      <c r="B299" s="39" t="s">
        <v>161</v>
      </c>
      <c r="C299" s="40">
        <v>14000</v>
      </c>
      <c r="D299" s="40">
        <f>SUM(H299)</f>
        <v>14000</v>
      </c>
      <c r="E299" s="64">
        <f t="shared" si="92"/>
        <v>14700</v>
      </c>
      <c r="F299" s="206">
        <v>14700</v>
      </c>
      <c r="H299" s="163">
        <v>14000</v>
      </c>
      <c r="I299" s="36"/>
    </row>
    <row r="300" spans="1:11" x14ac:dyDescent="0.25">
      <c r="A300" s="269"/>
      <c r="B300" s="270"/>
      <c r="C300" s="270"/>
      <c r="D300" s="270"/>
      <c r="E300" s="270"/>
      <c r="F300" s="271"/>
    </row>
    <row r="301" spans="1:11" ht="39.950000000000003" customHeight="1" x14ac:dyDescent="0.25">
      <c r="A301" s="52" t="s">
        <v>111</v>
      </c>
      <c r="B301" s="52" t="s">
        <v>112</v>
      </c>
      <c r="C301" s="53">
        <f>C303</f>
        <v>457300.1</v>
      </c>
      <c r="D301" s="53">
        <f t="shared" ref="D301:F301" si="93">D303</f>
        <v>568600</v>
      </c>
      <c r="E301" s="53">
        <f t="shared" si="93"/>
        <v>582069</v>
      </c>
      <c r="F301" s="53">
        <f t="shared" si="93"/>
        <v>582069</v>
      </c>
    </row>
    <row r="302" spans="1:11" ht="36" customHeight="1" x14ac:dyDescent="0.25">
      <c r="A302" s="1"/>
      <c r="B302" s="1"/>
      <c r="C302" s="1"/>
      <c r="D302" s="1"/>
      <c r="E302" s="40"/>
      <c r="F302" s="40"/>
      <c r="J302" s="26"/>
    </row>
    <row r="303" spans="1:11" ht="31.5" x14ac:dyDescent="0.25">
      <c r="A303" s="65" t="s">
        <v>113</v>
      </c>
      <c r="B303" s="186" t="s">
        <v>114</v>
      </c>
      <c r="C303" s="113">
        <f>C304+C320+C330</f>
        <v>457300.1</v>
      </c>
      <c r="D303" s="113">
        <f t="shared" ref="D303:F303" si="94">D304+D320+D330</f>
        <v>568600</v>
      </c>
      <c r="E303" s="113">
        <f t="shared" si="94"/>
        <v>582069</v>
      </c>
      <c r="F303" s="113">
        <f t="shared" si="94"/>
        <v>582069</v>
      </c>
    </row>
    <row r="304" spans="1:11" ht="31.5" customHeight="1" x14ac:dyDescent="0.25">
      <c r="A304" s="73" t="s">
        <v>116</v>
      </c>
      <c r="B304" s="82" t="s">
        <v>117</v>
      </c>
      <c r="C304" s="111">
        <f>C305+C309+C312+C316</f>
        <v>398400.1</v>
      </c>
      <c r="D304" s="111">
        <f t="shared" ref="D304:F304" si="95">D305+D309+D312+D316</f>
        <v>498700</v>
      </c>
      <c r="E304" s="111">
        <f t="shared" si="95"/>
        <v>508674</v>
      </c>
      <c r="F304" s="111">
        <f t="shared" si="95"/>
        <v>508674</v>
      </c>
    </row>
    <row r="305" spans="1:25" ht="30" customHeight="1" x14ac:dyDescent="0.25">
      <c r="A305" s="83">
        <v>11</v>
      </c>
      <c r="B305" s="79" t="s">
        <v>28</v>
      </c>
      <c r="C305" s="42">
        <f>C306</f>
        <v>346404</v>
      </c>
      <c r="D305" s="42">
        <f>D306</f>
        <v>434800</v>
      </c>
      <c r="E305" s="42">
        <f t="shared" ref="E305" si="96">E306</f>
        <v>443496</v>
      </c>
      <c r="F305" s="42">
        <v>443496</v>
      </c>
    </row>
    <row r="306" spans="1:25" x14ac:dyDescent="0.25">
      <c r="A306" s="95">
        <v>3</v>
      </c>
      <c r="B306" s="94" t="s">
        <v>4</v>
      </c>
      <c r="C306" s="40">
        <f>C307+C308</f>
        <v>346404</v>
      </c>
      <c r="D306" s="40">
        <f>D307+D308</f>
        <v>434800</v>
      </c>
      <c r="E306" s="40">
        <f t="shared" ref="E306" si="97">(D306*2%)+D306</f>
        <v>443496</v>
      </c>
      <c r="F306" s="40">
        <v>443496</v>
      </c>
    </row>
    <row r="307" spans="1:25" x14ac:dyDescent="0.25">
      <c r="A307" s="95">
        <v>31</v>
      </c>
      <c r="B307" s="94" t="s">
        <v>173</v>
      </c>
      <c r="C307" s="40">
        <v>324904</v>
      </c>
      <c r="D307" s="40">
        <v>421300</v>
      </c>
      <c r="E307" s="40">
        <f>(D307*2%)+D307</f>
        <v>429726</v>
      </c>
      <c r="F307" s="40">
        <v>429726</v>
      </c>
    </row>
    <row r="308" spans="1:25" x14ac:dyDescent="0.25">
      <c r="A308" s="95">
        <v>32</v>
      </c>
      <c r="B308" s="94" t="s">
        <v>37</v>
      </c>
      <c r="C308" s="40">
        <v>21500</v>
      </c>
      <c r="D308" s="40">
        <v>13500</v>
      </c>
      <c r="E308" s="40">
        <f t="shared" ref="E308:F319" si="98">(D308*2%)+D308</f>
        <v>13770</v>
      </c>
      <c r="F308" s="40">
        <v>13770</v>
      </c>
    </row>
    <row r="309" spans="1:25" x14ac:dyDescent="0.25">
      <c r="A309" s="83">
        <v>31</v>
      </c>
      <c r="B309" s="49" t="s">
        <v>26</v>
      </c>
      <c r="C309" s="42">
        <f>C310</f>
        <v>0.1</v>
      </c>
      <c r="D309" s="42">
        <f>D310</f>
        <v>0</v>
      </c>
      <c r="E309" s="42">
        <f t="shared" si="98"/>
        <v>0</v>
      </c>
      <c r="F309" s="42">
        <f t="shared" si="98"/>
        <v>0</v>
      </c>
    </row>
    <row r="310" spans="1:25" x14ac:dyDescent="0.25">
      <c r="A310" s="95">
        <v>3</v>
      </c>
      <c r="B310" s="94" t="s">
        <v>4</v>
      </c>
      <c r="C310" s="40">
        <f>C311</f>
        <v>0.1</v>
      </c>
      <c r="D310" s="40">
        <f>D311</f>
        <v>0</v>
      </c>
      <c r="E310" s="40">
        <f t="shared" si="98"/>
        <v>0</v>
      </c>
      <c r="F310" s="40">
        <f t="shared" si="98"/>
        <v>0</v>
      </c>
    </row>
    <row r="311" spans="1:25" x14ac:dyDescent="0.25">
      <c r="A311" s="39">
        <v>34</v>
      </c>
      <c r="B311" s="39" t="s">
        <v>39</v>
      </c>
      <c r="C311" s="40">
        <v>0.1</v>
      </c>
      <c r="D311" s="40">
        <v>0</v>
      </c>
      <c r="E311" s="40">
        <f t="shared" si="98"/>
        <v>0</v>
      </c>
      <c r="F311" s="40">
        <f t="shared" si="98"/>
        <v>0</v>
      </c>
    </row>
    <row r="312" spans="1:25" x14ac:dyDescent="0.25">
      <c r="A312" s="84">
        <v>43</v>
      </c>
      <c r="B312" s="88" t="s">
        <v>25</v>
      </c>
      <c r="C312" s="21">
        <f>C313</f>
        <v>16900</v>
      </c>
      <c r="D312" s="21">
        <f>D313</f>
        <v>22500</v>
      </c>
      <c r="E312" s="42">
        <f t="shared" si="98"/>
        <v>22950</v>
      </c>
      <c r="F312" s="42">
        <v>22950</v>
      </c>
    </row>
    <row r="313" spans="1:25" x14ac:dyDescent="0.25">
      <c r="A313" s="95">
        <v>3</v>
      </c>
      <c r="B313" s="94" t="s">
        <v>4</v>
      </c>
      <c r="C313" s="20">
        <f>C314+C315</f>
        <v>16900</v>
      </c>
      <c r="D313" s="20">
        <f>D314+D315</f>
        <v>22500</v>
      </c>
      <c r="E313" s="40">
        <f t="shared" si="98"/>
        <v>22950</v>
      </c>
      <c r="F313" s="40">
        <v>22950</v>
      </c>
    </row>
    <row r="314" spans="1:25" x14ac:dyDescent="0.25">
      <c r="A314" s="95">
        <v>32</v>
      </c>
      <c r="B314" s="94" t="s">
        <v>37</v>
      </c>
      <c r="C314" s="20">
        <v>16300</v>
      </c>
      <c r="D314" s="20">
        <v>21900</v>
      </c>
      <c r="E314" s="40">
        <f t="shared" si="98"/>
        <v>22338</v>
      </c>
      <c r="F314" s="40">
        <v>22338</v>
      </c>
      <c r="H314">
        <v>500</v>
      </c>
      <c r="I314">
        <v>5000</v>
      </c>
      <c r="J314">
        <v>100</v>
      </c>
      <c r="K314">
        <v>2000</v>
      </c>
      <c r="L314">
        <v>150</v>
      </c>
      <c r="M314">
        <v>500</v>
      </c>
      <c r="N314">
        <v>1000</v>
      </c>
      <c r="O314">
        <v>50</v>
      </c>
      <c r="P314">
        <v>1100</v>
      </c>
      <c r="Q314">
        <v>500</v>
      </c>
      <c r="R314">
        <v>500</v>
      </c>
      <c r="S314">
        <v>4000</v>
      </c>
      <c r="T314">
        <v>500</v>
      </c>
      <c r="U314">
        <v>800</v>
      </c>
      <c r="V314">
        <v>100</v>
      </c>
      <c r="W314">
        <v>100</v>
      </c>
      <c r="X314">
        <v>5000</v>
      </c>
      <c r="Y314" s="1">
        <f>SUM(H314:X314)</f>
        <v>21900</v>
      </c>
    </row>
    <row r="315" spans="1:25" x14ac:dyDescent="0.25">
      <c r="A315" s="39">
        <v>34</v>
      </c>
      <c r="B315" s="39" t="s">
        <v>39</v>
      </c>
      <c r="C315" s="20">
        <v>600</v>
      </c>
      <c r="D315" s="20">
        <v>600</v>
      </c>
      <c r="E315" s="40">
        <f t="shared" si="98"/>
        <v>612</v>
      </c>
      <c r="F315" s="40">
        <v>612</v>
      </c>
    </row>
    <row r="316" spans="1:25" x14ac:dyDescent="0.25">
      <c r="A316" s="48">
        <v>50</v>
      </c>
      <c r="B316" s="49" t="s">
        <v>38</v>
      </c>
      <c r="C316" s="21">
        <f>C317</f>
        <v>35096</v>
      </c>
      <c r="D316" s="21">
        <f>D317</f>
        <v>41400</v>
      </c>
      <c r="E316" s="42">
        <f t="shared" si="98"/>
        <v>42228</v>
      </c>
      <c r="F316" s="42">
        <v>42228</v>
      </c>
    </row>
    <row r="317" spans="1:25" x14ac:dyDescent="0.25">
      <c r="A317" s="95">
        <v>3</v>
      </c>
      <c r="B317" s="94" t="s">
        <v>4</v>
      </c>
      <c r="C317" s="20">
        <f>C318+C319</f>
        <v>35096</v>
      </c>
      <c r="D317" s="20">
        <f>D318+D319</f>
        <v>41400</v>
      </c>
      <c r="E317" s="40">
        <f t="shared" si="98"/>
        <v>42228</v>
      </c>
      <c r="F317" s="40">
        <v>42228</v>
      </c>
    </row>
    <row r="318" spans="1:25" x14ac:dyDescent="0.25">
      <c r="A318" s="95">
        <v>31</v>
      </c>
      <c r="B318" s="94" t="s">
        <v>173</v>
      </c>
      <c r="C318" s="20">
        <v>35096</v>
      </c>
      <c r="D318" s="20">
        <v>41400</v>
      </c>
      <c r="E318" s="40">
        <f t="shared" si="98"/>
        <v>42228</v>
      </c>
      <c r="F318" s="40">
        <v>42228</v>
      </c>
    </row>
    <row r="319" spans="1:25" x14ac:dyDescent="0.25">
      <c r="A319" s="95">
        <v>32</v>
      </c>
      <c r="B319" s="94" t="s">
        <v>37</v>
      </c>
      <c r="C319" s="20">
        <v>0</v>
      </c>
      <c r="D319" s="20">
        <v>0</v>
      </c>
      <c r="E319" s="40">
        <f t="shared" si="98"/>
        <v>0</v>
      </c>
      <c r="F319" s="40">
        <f t="shared" si="98"/>
        <v>0</v>
      </c>
    </row>
    <row r="320" spans="1:25" ht="31.5" x14ac:dyDescent="0.25">
      <c r="A320" s="73" t="s">
        <v>115</v>
      </c>
      <c r="B320" s="81" t="s">
        <v>118</v>
      </c>
      <c r="C320" s="146">
        <f>C321+C324+C327</f>
        <v>40800</v>
      </c>
      <c r="D320" s="146">
        <f t="shared" ref="D320:F320" si="99">D321+D324+D327</f>
        <v>53500</v>
      </c>
      <c r="E320" s="146">
        <f t="shared" si="99"/>
        <v>56175</v>
      </c>
      <c r="F320" s="146">
        <f t="shared" si="99"/>
        <v>56175</v>
      </c>
    </row>
    <row r="321" spans="1:16" ht="30" customHeight="1" x14ac:dyDescent="0.25">
      <c r="A321" s="83">
        <v>11</v>
      </c>
      <c r="B321" s="79" t="s">
        <v>28</v>
      </c>
      <c r="C321" s="21">
        <f>C322</f>
        <v>10500</v>
      </c>
      <c r="D321" s="21">
        <f>D322</f>
        <v>27000</v>
      </c>
      <c r="E321" s="42">
        <f>(D321*5%)+D321</f>
        <v>28350</v>
      </c>
      <c r="F321" s="42">
        <v>28350</v>
      </c>
    </row>
    <row r="322" spans="1:16" x14ac:dyDescent="0.25">
      <c r="A322" s="95">
        <v>3</v>
      </c>
      <c r="B322" s="94" t="s">
        <v>4</v>
      </c>
      <c r="C322" s="20">
        <f>C323</f>
        <v>10500</v>
      </c>
      <c r="D322" s="20">
        <f>27000</f>
        <v>27000</v>
      </c>
      <c r="E322" s="40">
        <f>(D322*5%)+D322</f>
        <v>28350</v>
      </c>
      <c r="F322" s="40">
        <v>28350</v>
      </c>
    </row>
    <row r="323" spans="1:16" x14ac:dyDescent="0.25">
      <c r="A323" s="95">
        <v>32</v>
      </c>
      <c r="B323" s="94" t="s">
        <v>37</v>
      </c>
      <c r="C323" s="20">
        <v>10500</v>
      </c>
      <c r="D323" s="20">
        <v>27000</v>
      </c>
      <c r="E323" s="40">
        <f t="shared" ref="E323:E329" si="100">(D323*5%)+D323</f>
        <v>28350</v>
      </c>
      <c r="F323" s="40">
        <v>28350</v>
      </c>
    </row>
    <row r="324" spans="1:16" x14ac:dyDescent="0.25">
      <c r="A324" s="84">
        <v>43</v>
      </c>
      <c r="B324" s="88" t="s">
        <v>25</v>
      </c>
      <c r="C324" s="21">
        <f>C325</f>
        <v>30000</v>
      </c>
      <c r="D324" s="21">
        <f>D325</f>
        <v>25500</v>
      </c>
      <c r="E324" s="42">
        <f t="shared" si="100"/>
        <v>26775</v>
      </c>
      <c r="F324" s="42">
        <v>26775</v>
      </c>
    </row>
    <row r="325" spans="1:16" x14ac:dyDescent="0.25">
      <c r="A325" s="95">
        <v>3</v>
      </c>
      <c r="B325" s="94" t="s">
        <v>4</v>
      </c>
      <c r="C325" s="40">
        <f>C326</f>
        <v>30000</v>
      </c>
      <c r="D325" s="20">
        <f>D326</f>
        <v>25500</v>
      </c>
      <c r="E325" s="40">
        <f t="shared" si="100"/>
        <v>26775</v>
      </c>
      <c r="F325" s="40">
        <v>26775</v>
      </c>
    </row>
    <row r="326" spans="1:16" x14ac:dyDescent="0.25">
      <c r="A326" s="95">
        <v>32</v>
      </c>
      <c r="B326" s="94" t="s">
        <v>37</v>
      </c>
      <c r="C326" s="40">
        <v>30000</v>
      </c>
      <c r="D326" s="20">
        <v>25500</v>
      </c>
      <c r="E326" s="40">
        <f t="shared" si="100"/>
        <v>26775</v>
      </c>
      <c r="F326" s="40">
        <v>26775</v>
      </c>
      <c r="H326">
        <v>2500</v>
      </c>
      <c r="I326">
        <v>3000</v>
      </c>
      <c r="J326">
        <v>10000</v>
      </c>
      <c r="K326">
        <v>10000</v>
      </c>
      <c r="L326" s="1">
        <f>SUM(H326:K326)</f>
        <v>25500</v>
      </c>
    </row>
    <row r="327" spans="1:16" x14ac:dyDescent="0.25">
      <c r="A327" s="48">
        <v>50</v>
      </c>
      <c r="B327" s="49" t="s">
        <v>38</v>
      </c>
      <c r="C327" s="21">
        <f>C328</f>
        <v>300</v>
      </c>
      <c r="D327" s="21">
        <f>D328</f>
        <v>1000</v>
      </c>
      <c r="E327" s="42">
        <f t="shared" si="100"/>
        <v>1050</v>
      </c>
      <c r="F327" s="42">
        <v>1050</v>
      </c>
    </row>
    <row r="328" spans="1:16" x14ac:dyDescent="0.25">
      <c r="A328" s="95">
        <v>3</v>
      </c>
      <c r="B328" s="94" t="s">
        <v>4</v>
      </c>
      <c r="C328" s="20">
        <f>C329</f>
        <v>300</v>
      </c>
      <c r="D328" s="20">
        <f>D329</f>
        <v>1000</v>
      </c>
      <c r="E328" s="40">
        <f t="shared" si="100"/>
        <v>1050</v>
      </c>
      <c r="F328" s="40">
        <v>1050</v>
      </c>
    </row>
    <row r="329" spans="1:16" x14ac:dyDescent="0.25">
      <c r="A329" s="95">
        <v>32</v>
      </c>
      <c r="B329" s="94" t="s">
        <v>37</v>
      </c>
      <c r="C329" s="20">
        <v>300</v>
      </c>
      <c r="D329" s="20">
        <v>1000</v>
      </c>
      <c r="E329" s="40">
        <f t="shared" si="100"/>
        <v>1050</v>
      </c>
      <c r="F329" s="40">
        <v>1050</v>
      </c>
    </row>
    <row r="330" spans="1:16" ht="31.5" x14ac:dyDescent="0.25">
      <c r="A330" s="73" t="s">
        <v>119</v>
      </c>
      <c r="B330" s="82" t="s">
        <v>120</v>
      </c>
      <c r="C330" s="146">
        <f>C331+C334</f>
        <v>18100</v>
      </c>
      <c r="D330" s="146">
        <f t="shared" ref="D330" si="101">D331+D334</f>
        <v>16400</v>
      </c>
      <c r="E330" s="146">
        <f t="shared" ref="E330" si="102">E331+E334</f>
        <v>17220</v>
      </c>
      <c r="F330" s="146">
        <f t="shared" ref="F330" si="103">F331+F334</f>
        <v>17220</v>
      </c>
    </row>
    <row r="331" spans="1:16" ht="15" customHeight="1" x14ac:dyDescent="0.25">
      <c r="A331" s="83">
        <v>31</v>
      </c>
      <c r="B331" s="49" t="s">
        <v>26</v>
      </c>
      <c r="C331" s="21">
        <f>C332</f>
        <v>0</v>
      </c>
      <c r="D331" s="21">
        <v>0</v>
      </c>
      <c r="E331" s="42">
        <f>(D331*5%)+D331</f>
        <v>0</v>
      </c>
      <c r="F331" s="42">
        <f>(E331*5%)+E331</f>
        <v>0</v>
      </c>
    </row>
    <row r="332" spans="1:16" ht="15" customHeight="1" x14ac:dyDescent="0.25">
      <c r="A332" s="95">
        <v>3</v>
      </c>
      <c r="B332" s="94" t="s">
        <v>4</v>
      </c>
      <c r="C332" s="20">
        <f>C333</f>
        <v>0</v>
      </c>
      <c r="D332" s="20">
        <v>0</v>
      </c>
      <c r="E332" s="40">
        <f>(D332*5%)+D332</f>
        <v>0</v>
      </c>
      <c r="F332" s="40">
        <f>(E332*5%)+E332</f>
        <v>0</v>
      </c>
    </row>
    <row r="333" spans="1:16" ht="15" customHeight="1" x14ac:dyDescent="0.25">
      <c r="A333" s="95">
        <v>32</v>
      </c>
      <c r="B333" s="94" t="s">
        <v>37</v>
      </c>
      <c r="C333" s="20">
        <v>0</v>
      </c>
      <c r="D333" s="20">
        <v>0</v>
      </c>
      <c r="E333" s="40">
        <f t="shared" ref="E333:E338" si="104">(D333*5%)+D333</f>
        <v>0</v>
      </c>
      <c r="F333" s="40">
        <f t="shared" ref="F333" si="105">(E333*5%)+E333</f>
        <v>0</v>
      </c>
    </row>
    <row r="334" spans="1:16" ht="15" customHeight="1" x14ac:dyDescent="0.25">
      <c r="A334" s="84">
        <v>43</v>
      </c>
      <c r="B334" s="88" t="s">
        <v>25</v>
      </c>
      <c r="C334" s="21">
        <f>C335+C337</f>
        <v>18100</v>
      </c>
      <c r="D334" s="21">
        <f>D335+D337</f>
        <v>16400</v>
      </c>
      <c r="E334" s="42">
        <f t="shared" si="104"/>
        <v>17220</v>
      </c>
      <c r="F334" s="42">
        <v>17220</v>
      </c>
    </row>
    <row r="335" spans="1:16" x14ac:dyDescent="0.25">
      <c r="A335" s="95">
        <v>3</v>
      </c>
      <c r="B335" s="94" t="s">
        <v>4</v>
      </c>
      <c r="C335" s="20">
        <f>C336</f>
        <v>15100</v>
      </c>
      <c r="D335" s="20">
        <f>D336</f>
        <v>13400</v>
      </c>
      <c r="E335" s="40">
        <f t="shared" si="104"/>
        <v>14070</v>
      </c>
      <c r="F335" s="40">
        <v>14070</v>
      </c>
    </row>
    <row r="336" spans="1:16" x14ac:dyDescent="0.25">
      <c r="A336" s="95">
        <v>32</v>
      </c>
      <c r="B336" s="94" t="s">
        <v>37</v>
      </c>
      <c r="C336" s="20">
        <v>15100</v>
      </c>
      <c r="D336" s="20">
        <v>13400</v>
      </c>
      <c r="E336" s="40">
        <f t="shared" si="104"/>
        <v>14070</v>
      </c>
      <c r="F336" s="40">
        <v>14070</v>
      </c>
      <c r="H336">
        <v>5000</v>
      </c>
      <c r="I336">
        <v>2500</v>
      </c>
      <c r="J336">
        <v>2000</v>
      </c>
      <c r="K336">
        <v>1000</v>
      </c>
      <c r="L336">
        <v>500</v>
      </c>
      <c r="M336">
        <v>300</v>
      </c>
      <c r="N336">
        <v>100</v>
      </c>
      <c r="O336">
        <v>2000</v>
      </c>
      <c r="P336" s="1">
        <f>SUM(H336:O336)</f>
        <v>13400</v>
      </c>
    </row>
    <row r="337" spans="1:6" x14ac:dyDescent="0.25">
      <c r="A337" s="39">
        <v>4</v>
      </c>
      <c r="B337" s="39" t="s">
        <v>5</v>
      </c>
      <c r="C337" s="20">
        <f>C338</f>
        <v>3000</v>
      </c>
      <c r="D337" s="20">
        <f>D338</f>
        <v>3000</v>
      </c>
      <c r="E337" s="40">
        <f t="shared" si="104"/>
        <v>3150</v>
      </c>
      <c r="F337" s="40">
        <v>3150</v>
      </c>
    </row>
    <row r="338" spans="1:6" x14ac:dyDescent="0.25">
      <c r="A338" s="39">
        <v>42</v>
      </c>
      <c r="B338" s="39" t="s">
        <v>172</v>
      </c>
      <c r="C338" s="20">
        <v>3000</v>
      </c>
      <c r="D338" s="20">
        <v>3000</v>
      </c>
      <c r="E338" s="40">
        <f t="shared" si="104"/>
        <v>3150</v>
      </c>
      <c r="F338" s="40">
        <v>3150</v>
      </c>
    </row>
    <row r="339" spans="1:6" x14ac:dyDescent="0.25">
      <c r="A339" s="269"/>
      <c r="B339" s="270"/>
      <c r="C339" s="270"/>
      <c r="D339" s="270"/>
      <c r="E339" s="270"/>
      <c r="F339" s="271"/>
    </row>
    <row r="340" spans="1:6" ht="39.950000000000003" customHeight="1" x14ac:dyDescent="0.25">
      <c r="A340" s="52" t="s">
        <v>121</v>
      </c>
      <c r="B340" s="52" t="s">
        <v>122</v>
      </c>
      <c r="C340" s="53">
        <f>C342</f>
        <v>17790</v>
      </c>
      <c r="D340" s="53">
        <f t="shared" ref="D340:F340" si="106">D342</f>
        <v>25250</v>
      </c>
      <c r="E340" s="53">
        <f t="shared" si="106"/>
        <v>26513</v>
      </c>
      <c r="F340" s="53">
        <f t="shared" si="106"/>
        <v>26513</v>
      </c>
    </row>
    <row r="341" spans="1:6" ht="36" customHeight="1" x14ac:dyDescent="0.25">
      <c r="A341" s="1"/>
      <c r="B341" s="1"/>
      <c r="C341" s="47"/>
      <c r="D341" s="47"/>
      <c r="E341" s="40"/>
      <c r="F341" s="40"/>
    </row>
    <row r="342" spans="1:6" ht="31.5" x14ac:dyDescent="0.25">
      <c r="A342" s="65" t="s">
        <v>123</v>
      </c>
      <c r="B342" s="66" t="s">
        <v>124</v>
      </c>
      <c r="C342" s="43">
        <f>C343+C348</f>
        <v>17790</v>
      </c>
      <c r="D342" s="43">
        <f t="shared" ref="D342:F342" si="107">D343+D348</f>
        <v>25250</v>
      </c>
      <c r="E342" s="43">
        <f t="shared" si="107"/>
        <v>26513</v>
      </c>
      <c r="F342" s="43">
        <f t="shared" si="107"/>
        <v>26513</v>
      </c>
    </row>
    <row r="343" spans="1:6" ht="30" customHeight="1" x14ac:dyDescent="0.25">
      <c r="A343" s="73" t="s">
        <v>125</v>
      </c>
      <c r="B343" s="22" t="s">
        <v>126</v>
      </c>
      <c r="C343" s="44">
        <f>C344</f>
        <v>11590</v>
      </c>
      <c r="D343" s="44">
        <f t="shared" ref="D343:F344" si="108">D344</f>
        <v>14250</v>
      </c>
      <c r="E343" s="44">
        <f t="shared" si="108"/>
        <v>14963</v>
      </c>
      <c r="F343" s="44">
        <f t="shared" si="108"/>
        <v>14963</v>
      </c>
    </row>
    <row r="344" spans="1:6" ht="30" customHeight="1" x14ac:dyDescent="0.25">
      <c r="A344" s="83">
        <v>11</v>
      </c>
      <c r="B344" s="79" t="s">
        <v>28</v>
      </c>
      <c r="C344" s="42">
        <f>C345</f>
        <v>11590</v>
      </c>
      <c r="D344" s="42">
        <f t="shared" si="108"/>
        <v>14250</v>
      </c>
      <c r="E344" s="42">
        <f t="shared" si="108"/>
        <v>14963</v>
      </c>
      <c r="F344" s="42">
        <v>14963</v>
      </c>
    </row>
    <row r="345" spans="1:6" x14ac:dyDescent="0.25">
      <c r="A345" s="95">
        <v>3</v>
      </c>
      <c r="B345" s="94" t="s">
        <v>4</v>
      </c>
      <c r="C345" s="40">
        <f>C346+C347</f>
        <v>11590</v>
      </c>
      <c r="D345" s="40">
        <f>D346+D347</f>
        <v>14250</v>
      </c>
      <c r="E345" s="40">
        <f t="shared" ref="E345" si="109">E346+E347</f>
        <v>14963</v>
      </c>
      <c r="F345" s="40">
        <v>14963</v>
      </c>
    </row>
    <row r="346" spans="1:6" x14ac:dyDescent="0.25">
      <c r="A346" s="96">
        <v>32</v>
      </c>
      <c r="B346" s="96" t="s">
        <v>37</v>
      </c>
      <c r="C346" s="40">
        <v>11300</v>
      </c>
      <c r="D346" s="40">
        <v>14000</v>
      </c>
      <c r="E346" s="40">
        <f t="shared" ref="E346" si="110">(D346*5%)+D346</f>
        <v>14700</v>
      </c>
      <c r="F346" s="40">
        <v>14700</v>
      </c>
    </row>
    <row r="347" spans="1:6" x14ac:dyDescent="0.25">
      <c r="A347" s="96">
        <v>34</v>
      </c>
      <c r="B347" s="96" t="s">
        <v>39</v>
      </c>
      <c r="C347" s="40">
        <v>290</v>
      </c>
      <c r="D347" s="40">
        <v>250</v>
      </c>
      <c r="E347" s="40">
        <v>263</v>
      </c>
      <c r="F347" s="40">
        <v>263</v>
      </c>
    </row>
    <row r="348" spans="1:6" ht="31.5" x14ac:dyDescent="0.25">
      <c r="A348" s="73" t="s">
        <v>175</v>
      </c>
      <c r="B348" s="82" t="s">
        <v>127</v>
      </c>
      <c r="C348" s="45">
        <f>C349+C352</f>
        <v>6200</v>
      </c>
      <c r="D348" s="45">
        <f>D349+D352</f>
        <v>11000</v>
      </c>
      <c r="E348" s="45">
        <f t="shared" ref="E348:F348" si="111">E349+E352</f>
        <v>11550</v>
      </c>
      <c r="F348" s="45">
        <f t="shared" si="111"/>
        <v>11550</v>
      </c>
    </row>
    <row r="349" spans="1:6" ht="30" customHeight="1" x14ac:dyDescent="0.25">
      <c r="A349" s="83">
        <v>11</v>
      </c>
      <c r="B349" s="79" t="s">
        <v>28</v>
      </c>
      <c r="C349" s="42">
        <f>C350</f>
        <v>1000</v>
      </c>
      <c r="D349" s="42">
        <f>D350</f>
        <v>1000</v>
      </c>
      <c r="E349" s="42">
        <f>(D349*5%)+D349</f>
        <v>1050</v>
      </c>
      <c r="F349" s="42">
        <v>1050</v>
      </c>
    </row>
    <row r="350" spans="1:6" x14ac:dyDescent="0.25">
      <c r="A350" s="39">
        <v>4</v>
      </c>
      <c r="B350" s="39" t="s">
        <v>5</v>
      </c>
      <c r="C350" s="40">
        <f>C351</f>
        <v>1000</v>
      </c>
      <c r="D350" s="40">
        <f>D351</f>
        <v>1000</v>
      </c>
      <c r="E350" s="40">
        <f>(D350*5%)+D350</f>
        <v>1050</v>
      </c>
      <c r="F350" s="40">
        <v>1050</v>
      </c>
    </row>
    <row r="351" spans="1:6" x14ac:dyDescent="0.25">
      <c r="A351" s="39">
        <v>42</v>
      </c>
      <c r="B351" s="39" t="s">
        <v>172</v>
      </c>
      <c r="C351" s="40">
        <v>1000</v>
      </c>
      <c r="D351" s="40">
        <v>1000</v>
      </c>
      <c r="E351" s="40">
        <f t="shared" ref="E351:E354" si="112">(D351*5%)+D351</f>
        <v>1050</v>
      </c>
      <c r="F351" s="40">
        <v>1050</v>
      </c>
    </row>
    <row r="352" spans="1:6" x14ac:dyDescent="0.25">
      <c r="A352" s="48">
        <v>50</v>
      </c>
      <c r="B352" s="49" t="s">
        <v>38</v>
      </c>
      <c r="C352" s="21">
        <f>C353</f>
        <v>5200</v>
      </c>
      <c r="D352" s="21">
        <f>D353</f>
        <v>10000</v>
      </c>
      <c r="E352" s="42">
        <f t="shared" si="112"/>
        <v>10500</v>
      </c>
      <c r="F352" s="42">
        <v>10500</v>
      </c>
    </row>
    <row r="353" spans="1:14" x14ac:dyDescent="0.25">
      <c r="A353" s="39">
        <v>4</v>
      </c>
      <c r="B353" s="39" t="s">
        <v>5</v>
      </c>
      <c r="C353" s="40">
        <f>C354</f>
        <v>5200</v>
      </c>
      <c r="D353" s="20">
        <f>D354</f>
        <v>10000</v>
      </c>
      <c r="E353" s="40">
        <f t="shared" si="112"/>
        <v>10500</v>
      </c>
      <c r="F353" s="40">
        <v>10500</v>
      </c>
    </row>
    <row r="354" spans="1:14" x14ac:dyDescent="0.25">
      <c r="A354" s="39">
        <v>42</v>
      </c>
      <c r="B354" s="39" t="s">
        <v>172</v>
      </c>
      <c r="C354" s="40">
        <v>5200</v>
      </c>
      <c r="D354" s="20">
        <v>10000</v>
      </c>
      <c r="E354" s="40">
        <f t="shared" si="112"/>
        <v>10500</v>
      </c>
      <c r="F354" s="40">
        <v>10500</v>
      </c>
    </row>
    <row r="356" spans="1:14" x14ac:dyDescent="0.25">
      <c r="A356" t="s">
        <v>226</v>
      </c>
    </row>
    <row r="358" spans="1:14" x14ac:dyDescent="0.25">
      <c r="A358" s="267" t="s">
        <v>223</v>
      </c>
      <c r="B358" s="267"/>
      <c r="C358" s="267"/>
      <c r="D358" s="267"/>
      <c r="E358" s="267"/>
      <c r="F358" s="267"/>
    </row>
    <row r="359" spans="1:14" ht="24.75" x14ac:dyDescent="0.25">
      <c r="A359" s="117" t="s">
        <v>21</v>
      </c>
      <c r="B359" s="117" t="s">
        <v>22</v>
      </c>
      <c r="C359" s="112" t="s">
        <v>224</v>
      </c>
      <c r="D359" s="152" t="s">
        <v>225</v>
      </c>
      <c r="E359" s="152" t="s">
        <v>207</v>
      </c>
      <c r="F359" s="140"/>
    </row>
    <row r="360" spans="1:14" ht="30" customHeight="1" x14ac:dyDescent="0.25">
      <c r="A360" s="3">
        <v>11</v>
      </c>
      <c r="B360" s="2" t="s">
        <v>183</v>
      </c>
      <c r="C360" s="20">
        <v>1329501</v>
      </c>
      <c r="D360" s="20">
        <f>D349+D344+D321+D305+D297+D290+D283+D279+D275+D270+D263+D259+D243+D232+D214+D206+D202+D194+D145+D126+D116+D95+D58+D35+D25</f>
        <v>1332501</v>
      </c>
      <c r="E360" s="20">
        <f t="shared" ref="E360:E367" si="113">C360-D360</f>
        <v>-3000</v>
      </c>
      <c r="F360" s="46"/>
      <c r="I360" s="26"/>
      <c r="J360" s="26"/>
      <c r="N360" s="26"/>
    </row>
    <row r="361" spans="1:14" x14ac:dyDescent="0.25">
      <c r="A361" s="3">
        <v>31</v>
      </c>
      <c r="B361" s="2" t="s">
        <v>26</v>
      </c>
      <c r="C361" s="20">
        <v>135405</v>
      </c>
      <c r="D361" s="20">
        <f>D331+D148+D119+D100+D82+D61+D40+D28</f>
        <v>134905</v>
      </c>
      <c r="E361" s="20">
        <f t="shared" si="113"/>
        <v>500</v>
      </c>
      <c r="F361" s="46"/>
    </row>
    <row r="362" spans="1:14" x14ac:dyDescent="0.25">
      <c r="A362" s="3">
        <v>40</v>
      </c>
      <c r="B362" s="2" t="s">
        <v>237</v>
      </c>
      <c r="C362" s="20">
        <v>240000</v>
      </c>
      <c r="D362" s="20">
        <f>D246+D170+D153+D64</f>
        <v>240000</v>
      </c>
      <c r="E362" s="20">
        <f t="shared" si="113"/>
        <v>0</v>
      </c>
      <c r="F362" s="46"/>
    </row>
    <row r="363" spans="1:14" x14ac:dyDescent="0.25">
      <c r="A363" s="3">
        <v>43</v>
      </c>
      <c r="B363" s="2" t="s">
        <v>230</v>
      </c>
      <c r="C363" s="20">
        <v>244570</v>
      </c>
      <c r="D363" s="20">
        <f>D334+D324+D312+D286+D266+D249+D236+D217+D197+D190+D183+D156+D136+D129+D122+D103+D88+D67+D45</f>
        <v>377325</v>
      </c>
      <c r="E363" s="20">
        <f>C363-D363</f>
        <v>-132755</v>
      </c>
      <c r="F363" s="46"/>
    </row>
    <row r="364" spans="1:14" x14ac:dyDescent="0.25">
      <c r="A364" s="3">
        <v>50</v>
      </c>
      <c r="B364" s="2" t="s">
        <v>38</v>
      </c>
      <c r="C364" s="20">
        <v>331500</v>
      </c>
      <c r="D364" s="40">
        <f>D352+D327+D316+D293+D253+D220+D210+D163+D141+D132+D73+D50+D31</f>
        <v>331500</v>
      </c>
      <c r="E364" s="20">
        <f t="shared" si="113"/>
        <v>0</v>
      </c>
      <c r="F364" s="46"/>
    </row>
    <row r="365" spans="1:14" x14ac:dyDescent="0.25">
      <c r="A365" s="189">
        <v>581</v>
      </c>
      <c r="B365" s="190" t="s">
        <v>228</v>
      </c>
      <c r="C365" s="20">
        <v>278000</v>
      </c>
      <c r="D365" s="40">
        <f>D225+D107</f>
        <v>278000</v>
      </c>
      <c r="E365" s="20">
        <f t="shared" si="113"/>
        <v>0</v>
      </c>
      <c r="F365" s="46"/>
    </row>
    <row r="366" spans="1:14" x14ac:dyDescent="0.25">
      <c r="A366" s="3">
        <v>61</v>
      </c>
      <c r="B366" s="2" t="s">
        <v>169</v>
      </c>
      <c r="C366" s="20">
        <v>2500</v>
      </c>
      <c r="D366" s="40">
        <v>0</v>
      </c>
      <c r="E366" s="20">
        <f t="shared" si="113"/>
        <v>2500</v>
      </c>
      <c r="F366" s="46"/>
    </row>
    <row r="367" spans="1:14" x14ac:dyDescent="0.25">
      <c r="A367" s="3">
        <v>71</v>
      </c>
      <c r="B367" s="2" t="s">
        <v>42</v>
      </c>
      <c r="C367" s="20">
        <v>65000</v>
      </c>
      <c r="D367" s="40">
        <f>D228+D186+D175+D166+D110+D78</f>
        <v>95000</v>
      </c>
      <c r="E367" s="20">
        <f t="shared" si="113"/>
        <v>-30000</v>
      </c>
      <c r="F367" s="46"/>
    </row>
    <row r="368" spans="1:14" x14ac:dyDescent="0.25">
      <c r="A368" s="3">
        <v>92</v>
      </c>
      <c r="B368" s="11" t="s">
        <v>249</v>
      </c>
      <c r="C368" s="21">
        <v>51197.69</v>
      </c>
      <c r="D368" s="42">
        <v>0</v>
      </c>
      <c r="E368" s="21">
        <f>C368-D368</f>
        <v>51197.69</v>
      </c>
      <c r="F368" s="46"/>
    </row>
    <row r="369" spans="1:6" x14ac:dyDescent="0.25">
      <c r="A369" s="12">
        <v>92</v>
      </c>
      <c r="B369" s="11" t="s">
        <v>247</v>
      </c>
      <c r="C369" s="21">
        <v>81557.31</v>
      </c>
      <c r="D369" s="42">
        <v>0</v>
      </c>
      <c r="E369" s="21">
        <f t="shared" ref="E369:E370" si="114">C369-D369</f>
        <v>81557.31</v>
      </c>
      <c r="F369" s="46"/>
    </row>
    <row r="370" spans="1:6" x14ac:dyDescent="0.25">
      <c r="A370" s="12">
        <v>92</v>
      </c>
      <c r="B370" s="11" t="s">
        <v>248</v>
      </c>
      <c r="C370" s="21">
        <v>30000</v>
      </c>
      <c r="D370" s="42">
        <v>0</v>
      </c>
      <c r="E370" s="21">
        <f t="shared" si="114"/>
        <v>30000</v>
      </c>
      <c r="F370" s="46"/>
    </row>
    <row r="371" spans="1:6" x14ac:dyDescent="0.25">
      <c r="A371" s="1"/>
      <c r="B371" s="115" t="s">
        <v>192</v>
      </c>
      <c r="C371" s="124">
        <f>SUM(C360:C370)</f>
        <v>2789231</v>
      </c>
      <c r="D371" s="124">
        <f>SUM(D360:D370)</f>
        <v>2789231</v>
      </c>
      <c r="E371" s="21">
        <f>SUM(E360:E370)</f>
        <v>0</v>
      </c>
      <c r="F371" s="141"/>
    </row>
    <row r="373" spans="1:6" ht="15.75" x14ac:dyDescent="0.25">
      <c r="D373" s="27" t="s">
        <v>177</v>
      </c>
    </row>
    <row r="375" spans="1:6" ht="15.75" x14ac:dyDescent="0.25">
      <c r="A375" s="108" t="s">
        <v>260</v>
      </c>
      <c r="B375" s="108"/>
      <c r="C375" s="108"/>
      <c r="D375" s="108"/>
      <c r="E375" s="109"/>
    </row>
    <row r="376" spans="1:6" ht="15.75" x14ac:dyDescent="0.25">
      <c r="A376" s="108" t="s">
        <v>250</v>
      </c>
      <c r="B376" s="108"/>
      <c r="C376" s="108"/>
      <c r="D376" s="108"/>
      <c r="E376" s="109"/>
      <c r="F376" s="108"/>
    </row>
    <row r="377" spans="1:6" ht="15.75" x14ac:dyDescent="0.25">
      <c r="F377" s="108"/>
    </row>
    <row r="379" spans="1:6" x14ac:dyDescent="0.25">
      <c r="D379" s="26"/>
    </row>
    <row r="380" spans="1:6" ht="15.75" x14ac:dyDescent="0.25">
      <c r="A380" s="108" t="s">
        <v>263</v>
      </c>
      <c r="B380" s="108"/>
      <c r="C380" s="108"/>
      <c r="D380" s="109"/>
      <c r="E380" s="109"/>
    </row>
    <row r="381" spans="1:6" ht="15.75" x14ac:dyDescent="0.25">
      <c r="A381" s="108" t="s">
        <v>261</v>
      </c>
      <c r="B381" s="108"/>
      <c r="C381" s="108"/>
      <c r="D381" s="108"/>
      <c r="E381" s="109"/>
    </row>
    <row r="382" spans="1:6" ht="15.75" x14ac:dyDescent="0.25">
      <c r="A382" s="108"/>
      <c r="B382" s="108"/>
      <c r="C382" s="108"/>
      <c r="D382" s="108"/>
      <c r="E382" s="109"/>
    </row>
    <row r="383" spans="1:6" ht="15.75" x14ac:dyDescent="0.25">
      <c r="A383" s="108"/>
      <c r="B383" s="108"/>
      <c r="C383" s="108"/>
      <c r="D383" s="108"/>
      <c r="E383" s="109"/>
    </row>
    <row r="384" spans="1:6" ht="15.75" x14ac:dyDescent="0.25">
      <c r="A384" s="108" t="s">
        <v>262</v>
      </c>
      <c r="B384" s="108"/>
      <c r="C384" s="108"/>
      <c r="D384" s="108"/>
      <c r="E384" s="109"/>
    </row>
    <row r="385" spans="1:5" ht="15.75" x14ac:dyDescent="0.25">
      <c r="A385" s="108" t="s">
        <v>264</v>
      </c>
      <c r="B385" s="108"/>
      <c r="C385" s="108"/>
      <c r="D385" s="108"/>
      <c r="E385" s="109"/>
    </row>
  </sheetData>
  <mergeCells count="11">
    <mergeCell ref="A358:F358"/>
    <mergeCell ref="A5:F5"/>
    <mergeCell ref="A15:F15"/>
    <mergeCell ref="A300:F300"/>
    <mergeCell ref="A339:F339"/>
    <mergeCell ref="E23:E24"/>
    <mergeCell ref="F23:F24"/>
    <mergeCell ref="A23:A24"/>
    <mergeCell ref="B23:B24"/>
    <mergeCell ref="D23:D24"/>
    <mergeCell ref="C23:C24"/>
  </mergeCells>
  <pageMargins left="0.7" right="0.7" top="0.52" bottom="0.5600000000000000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2025-11-13T11:20:59Z</cp:lastPrinted>
  <dcterms:created xsi:type="dcterms:W3CDTF">2022-09-27T08:32:38Z</dcterms:created>
  <dcterms:modified xsi:type="dcterms:W3CDTF">2026-01-22T07:56:58Z</dcterms:modified>
</cp:coreProperties>
</file>