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5. sjednica\"/>
    </mc:Choice>
  </mc:AlternateContent>
  <xr:revisionPtr revIDLastSave="0" documentId="13_ncr:1_{C1AE8C55-A0C3-49EB-9CBC-2E08A2B0B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3" l="1"/>
  <c r="F78" i="3" s="1"/>
  <c r="E79" i="3"/>
  <c r="E78" i="3" s="1"/>
  <c r="D79" i="3"/>
  <c r="F117" i="3"/>
  <c r="F116" i="3" s="1"/>
  <c r="D117" i="3"/>
  <c r="F135" i="3"/>
  <c r="D135" i="3"/>
  <c r="D256" i="3"/>
  <c r="F302" i="3"/>
  <c r="F301" i="3" s="1"/>
  <c r="D302" i="3"/>
  <c r="E332" i="3"/>
  <c r="E335" i="3"/>
  <c r="E327" i="3"/>
  <c r="E328" i="3"/>
  <c r="E317" i="3"/>
  <c r="E319" i="3"/>
  <c r="E307" i="3"/>
  <c r="E310" i="3"/>
  <c r="E313" i="3"/>
  <c r="E292" i="3"/>
  <c r="E293" i="3"/>
  <c r="E296" i="3"/>
  <c r="E299" i="3"/>
  <c r="E300" i="3"/>
  <c r="E303" i="3"/>
  <c r="E302" i="3" s="1"/>
  <c r="E301" i="3" s="1"/>
  <c r="E284" i="3"/>
  <c r="E277" i="3"/>
  <c r="E280" i="3"/>
  <c r="E270" i="3"/>
  <c r="E273" i="3"/>
  <c r="E266" i="3"/>
  <c r="E262" i="3"/>
  <c r="E254" i="3"/>
  <c r="E255" i="3"/>
  <c r="E258" i="3"/>
  <c r="E247" i="3"/>
  <c r="E250" i="3"/>
  <c r="E243" i="3"/>
  <c r="E231" i="3"/>
  <c r="E234" i="3"/>
  <c r="E237" i="3"/>
  <c r="E239" i="3"/>
  <c r="E223" i="3"/>
  <c r="E224" i="3"/>
  <c r="E227" i="3"/>
  <c r="E211" i="3"/>
  <c r="E214" i="3"/>
  <c r="E217" i="3"/>
  <c r="E219" i="3"/>
  <c r="E203" i="3"/>
  <c r="E204" i="3"/>
  <c r="E207" i="3"/>
  <c r="E199" i="3"/>
  <c r="E191" i="3"/>
  <c r="E194" i="3"/>
  <c r="E187" i="3"/>
  <c r="E180" i="3"/>
  <c r="E183" i="3"/>
  <c r="E161" i="3"/>
  <c r="E163" i="3"/>
  <c r="E164" i="3"/>
  <c r="E167" i="3"/>
  <c r="E170" i="3"/>
  <c r="E172" i="3"/>
  <c r="E175" i="3"/>
  <c r="E143" i="3"/>
  <c r="E146" i="3"/>
  <c r="E149" i="3"/>
  <c r="E151" i="3"/>
  <c r="E154" i="3"/>
  <c r="E157" i="3"/>
  <c r="E134" i="3"/>
  <c r="E136" i="3"/>
  <c r="E135" i="3" s="1"/>
  <c r="E139" i="3"/>
  <c r="E122" i="3"/>
  <c r="E125" i="3"/>
  <c r="E127" i="3"/>
  <c r="E130" i="3"/>
  <c r="E109" i="3"/>
  <c r="E112" i="3"/>
  <c r="E115" i="3"/>
  <c r="E118" i="3"/>
  <c r="E117" i="3" s="1"/>
  <c r="E116" i="3" s="1"/>
  <c r="E93" i="3"/>
  <c r="E95" i="3"/>
  <c r="E98" i="3"/>
  <c r="E101" i="3"/>
  <c r="E104" i="3"/>
  <c r="E105" i="3"/>
  <c r="E84" i="3"/>
  <c r="E87" i="3"/>
  <c r="E89" i="3"/>
  <c r="E61" i="3"/>
  <c r="E64" i="3"/>
  <c r="E66" i="3"/>
  <c r="E69" i="3"/>
  <c r="E71" i="3"/>
  <c r="E72" i="3"/>
  <c r="E75" i="3"/>
  <c r="E77" i="3"/>
  <c r="E80" i="3"/>
  <c r="E37" i="3"/>
  <c r="E38" i="3"/>
  <c r="E39" i="3"/>
  <c r="E41" i="3"/>
  <c r="E44" i="3"/>
  <c r="E47" i="3"/>
  <c r="E50" i="3"/>
  <c r="E53" i="3"/>
  <c r="E56" i="3"/>
  <c r="E27" i="3"/>
  <c r="E30" i="3"/>
  <c r="E33" i="3"/>
  <c r="F349" i="3"/>
  <c r="F350" i="3"/>
  <c r="D351" i="3"/>
  <c r="F334" i="3"/>
  <c r="F333" i="3" s="1"/>
  <c r="F331" i="3"/>
  <c r="F330" i="3" s="1"/>
  <c r="F326" i="3"/>
  <c r="F325" i="3" s="1"/>
  <c r="F324" i="3" s="1"/>
  <c r="F316" i="3"/>
  <c r="F318" i="3"/>
  <c r="F312" i="3"/>
  <c r="F311" i="3" s="1"/>
  <c r="F309" i="3"/>
  <c r="F308" i="3" s="1"/>
  <c r="F306" i="3"/>
  <c r="F298" i="3"/>
  <c r="F297" i="3" s="1"/>
  <c r="F294" i="3"/>
  <c r="F291" i="3"/>
  <c r="F290" i="3" s="1"/>
  <c r="F283" i="3"/>
  <c r="F282" i="3" s="1"/>
  <c r="F281" i="3" s="1"/>
  <c r="F276" i="3"/>
  <c r="F275" i="3" s="1"/>
  <c r="F279" i="3"/>
  <c r="F278" i="3" s="1"/>
  <c r="F269" i="3"/>
  <c r="F268" i="3" s="1"/>
  <c r="F272" i="3"/>
  <c r="F271" i="3" s="1"/>
  <c r="F265" i="3"/>
  <c r="F264" i="3" s="1"/>
  <c r="F263" i="3" s="1"/>
  <c r="F261" i="3"/>
  <c r="F260" i="3" s="1"/>
  <c r="F259" i="3" s="1"/>
  <c r="F253" i="3"/>
  <c r="F252" i="3" s="1"/>
  <c r="F257" i="3"/>
  <c r="E257" i="3" s="1"/>
  <c r="E256" i="3" s="1"/>
  <c r="F245" i="3"/>
  <c r="F249" i="3"/>
  <c r="F248" i="3" s="1"/>
  <c r="F242" i="3"/>
  <c r="F241" i="3" s="1"/>
  <c r="F240" i="3" s="1"/>
  <c r="F235" i="3"/>
  <c r="F233" i="3"/>
  <c r="F232" i="3" s="1"/>
  <c r="F222" i="3"/>
  <c r="F221" i="3" s="1"/>
  <c r="F220" i="3" s="1"/>
  <c r="F218" i="3"/>
  <c r="F216" i="3"/>
  <c r="F213" i="3"/>
  <c r="F212" i="3" s="1"/>
  <c r="F210" i="3"/>
  <c r="F209" i="3" s="1"/>
  <c r="F202" i="3"/>
  <c r="F201" i="3" s="1"/>
  <c r="F200" i="3" s="1"/>
  <c r="F198" i="3"/>
  <c r="F197" i="3" s="1"/>
  <c r="F196" i="3" s="1"/>
  <c r="F190" i="3"/>
  <c r="F189" i="3" s="1"/>
  <c r="F193" i="3"/>
  <c r="F192" i="3" s="1"/>
  <c r="F186" i="3"/>
  <c r="F185" i="3" s="1"/>
  <c r="F184" i="3" s="1"/>
  <c r="F179" i="3"/>
  <c r="F178" i="3" s="1"/>
  <c r="F182" i="3"/>
  <c r="F181" i="3" s="1"/>
  <c r="E181" i="3" s="1"/>
  <c r="F171" i="3"/>
  <c r="E171" i="3" s="1"/>
  <c r="F160" i="3"/>
  <c r="F162" i="3"/>
  <c r="F166" i="3"/>
  <c r="F165" i="3" s="1"/>
  <c r="E345" i="3" s="1"/>
  <c r="F345" i="3" s="1"/>
  <c r="F169" i="3"/>
  <c r="F174" i="3"/>
  <c r="F173" i="3" s="1"/>
  <c r="F156" i="3"/>
  <c r="F155" i="3" s="1"/>
  <c r="F153" i="3"/>
  <c r="F152" i="3" s="1"/>
  <c r="E152" i="3" s="1"/>
  <c r="F150" i="3"/>
  <c r="F148" i="3"/>
  <c r="F145" i="3"/>
  <c r="F144" i="3" s="1"/>
  <c r="F142" i="3"/>
  <c r="F141" i="3" s="1"/>
  <c r="F138" i="3"/>
  <c r="F137" i="3" s="1"/>
  <c r="F133" i="3"/>
  <c r="F129" i="3"/>
  <c r="F128" i="3" s="1"/>
  <c r="F126" i="3"/>
  <c r="F124" i="3"/>
  <c r="F121" i="3"/>
  <c r="F120" i="3" s="1"/>
  <c r="F114" i="3"/>
  <c r="F113" i="3" s="1"/>
  <c r="F111" i="3"/>
  <c r="F110" i="3" s="1"/>
  <c r="F108" i="3"/>
  <c r="F107" i="3" s="1"/>
  <c r="F103" i="3"/>
  <c r="F102" i="3" s="1"/>
  <c r="F100" i="3"/>
  <c r="F99" i="3" s="1"/>
  <c r="F97" i="3"/>
  <c r="F96" i="3" s="1"/>
  <c r="F92" i="3"/>
  <c r="F94" i="3"/>
  <c r="F88" i="3"/>
  <c r="F86" i="3"/>
  <c r="F83" i="3"/>
  <c r="F82" i="3" s="1"/>
  <c r="F74" i="3"/>
  <c r="F76" i="3"/>
  <c r="F70" i="3"/>
  <c r="F68" i="3"/>
  <c r="F65" i="3"/>
  <c r="F63" i="3"/>
  <c r="F60" i="3"/>
  <c r="F59" i="3" s="1"/>
  <c r="F40" i="3"/>
  <c r="E40" i="3" s="1"/>
  <c r="F55" i="3"/>
  <c r="F54" i="3" s="1"/>
  <c r="E54" i="3" s="1"/>
  <c r="F52" i="3"/>
  <c r="F51" i="3" s="1"/>
  <c r="E51" i="3" s="1"/>
  <c r="F49" i="3"/>
  <c r="F48" i="3" s="1"/>
  <c r="F46" i="3"/>
  <c r="F45" i="3" s="1"/>
  <c r="F43" i="3"/>
  <c r="F42" i="3" s="1"/>
  <c r="F36" i="3"/>
  <c r="F32" i="3"/>
  <c r="F31" i="3" s="1"/>
  <c r="F29" i="3"/>
  <c r="F28" i="3" s="1"/>
  <c r="F26" i="3"/>
  <c r="F25" i="3" s="1"/>
  <c r="C39" i="1"/>
  <c r="C25" i="1"/>
  <c r="C24" i="1"/>
  <c r="C22" i="1"/>
  <c r="C21" i="1"/>
  <c r="D23" i="1"/>
  <c r="D20" i="1"/>
  <c r="G43" i="2"/>
  <c r="F43" i="2" s="1"/>
  <c r="G42" i="2"/>
  <c r="G41" i="2"/>
  <c r="F41" i="2" s="1"/>
  <c r="G40" i="2"/>
  <c r="G45" i="2" s="1"/>
  <c r="G39" i="2"/>
  <c r="G38" i="2"/>
  <c r="F38" i="2" s="1"/>
  <c r="E43" i="2"/>
  <c r="E42" i="2"/>
  <c r="F42" i="2" s="1"/>
  <c r="E41" i="2"/>
  <c r="E40" i="2"/>
  <c r="E39" i="2"/>
  <c r="E45" i="2" s="1"/>
  <c r="E38" i="2"/>
  <c r="F100" i="2"/>
  <c r="F101" i="2"/>
  <c r="F104" i="2"/>
  <c r="F99" i="2"/>
  <c r="G104" i="2"/>
  <c r="G103" i="2"/>
  <c r="F103" i="2" s="1"/>
  <c r="G102" i="2"/>
  <c r="F102" i="2" s="1"/>
  <c r="G101" i="2"/>
  <c r="G100" i="2"/>
  <c r="G99" i="2"/>
  <c r="E106" i="2"/>
  <c r="E105" i="2"/>
  <c r="F105" i="2" s="1"/>
  <c r="E104" i="2"/>
  <c r="E103" i="2"/>
  <c r="E102" i="2"/>
  <c r="E101" i="2"/>
  <c r="E100" i="2"/>
  <c r="E99" i="2"/>
  <c r="F116" i="2"/>
  <c r="F117" i="2"/>
  <c r="F118" i="2"/>
  <c r="F119" i="2"/>
  <c r="F120" i="2"/>
  <c r="F121" i="2"/>
  <c r="F123" i="2"/>
  <c r="F124" i="2"/>
  <c r="F125" i="2"/>
  <c r="F126" i="2"/>
  <c r="F127" i="2"/>
  <c r="F129" i="2"/>
  <c r="F130" i="2"/>
  <c r="F131" i="2"/>
  <c r="F132" i="2"/>
  <c r="F133" i="2"/>
  <c r="F134" i="2"/>
  <c r="F136" i="2"/>
  <c r="F137" i="2"/>
  <c r="F138" i="2"/>
  <c r="F140" i="2"/>
  <c r="F141" i="2"/>
  <c r="F142" i="2"/>
  <c r="F143" i="2"/>
  <c r="F144" i="2"/>
  <c r="G142" i="2"/>
  <c r="G139" i="2"/>
  <c r="F139" i="2" s="1"/>
  <c r="G135" i="2"/>
  <c r="F135" i="2" s="1"/>
  <c r="G133" i="2"/>
  <c r="G128" i="2"/>
  <c r="G125" i="2"/>
  <c r="G122" i="2"/>
  <c r="F122" i="2" s="1"/>
  <c r="G120" i="2"/>
  <c r="G118" i="2"/>
  <c r="G115" i="2"/>
  <c r="F115" i="2" s="1"/>
  <c r="F31" i="2"/>
  <c r="F32" i="2"/>
  <c r="G33" i="2"/>
  <c r="F33" i="2" s="1"/>
  <c r="G30" i="2"/>
  <c r="G31" i="2"/>
  <c r="F93" i="2"/>
  <c r="F92" i="2"/>
  <c r="F91" i="2"/>
  <c r="F89" i="2"/>
  <c r="F88" i="2"/>
  <c r="F87" i="2"/>
  <c r="F86" i="2"/>
  <c r="F85" i="2"/>
  <c r="F84" i="2"/>
  <c r="F83" i="2"/>
  <c r="F82" i="2"/>
  <c r="F80" i="2"/>
  <c r="F79" i="2"/>
  <c r="F77" i="2"/>
  <c r="F76" i="2"/>
  <c r="F75" i="2"/>
  <c r="F74" i="2"/>
  <c r="F72" i="2"/>
  <c r="F71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4" i="2"/>
  <c r="F53" i="2"/>
  <c r="F52" i="2"/>
  <c r="G90" i="2"/>
  <c r="F90" i="2" s="1"/>
  <c r="G81" i="2"/>
  <c r="G79" i="2"/>
  <c r="G73" i="2"/>
  <c r="F73" i="2" s="1"/>
  <c r="G70" i="2"/>
  <c r="F70" i="2" s="1"/>
  <c r="G67" i="2"/>
  <c r="G65" i="2"/>
  <c r="G62" i="2"/>
  <c r="G55" i="2"/>
  <c r="F55" i="2" s="1"/>
  <c r="G52" i="2"/>
  <c r="F8" i="2"/>
  <c r="F9" i="2"/>
  <c r="F11" i="2"/>
  <c r="F13" i="2"/>
  <c r="F15" i="2"/>
  <c r="F16" i="2"/>
  <c r="F18" i="2"/>
  <c r="F20" i="2"/>
  <c r="F23" i="2"/>
  <c r="F25" i="2"/>
  <c r="E10" i="2"/>
  <c r="F10" i="2" s="1"/>
  <c r="G21" i="2"/>
  <c r="F21" i="2" s="1"/>
  <c r="G14" i="2"/>
  <c r="F14" i="2" s="1"/>
  <c r="E142" i="2"/>
  <c r="E139" i="2"/>
  <c r="E135" i="2"/>
  <c r="E133" i="2"/>
  <c r="E128" i="2"/>
  <c r="F128" i="2" s="1"/>
  <c r="E125" i="2"/>
  <c r="E122" i="2"/>
  <c r="E120" i="2"/>
  <c r="E118" i="2"/>
  <c r="E115" i="2"/>
  <c r="E90" i="2"/>
  <c r="E81" i="2"/>
  <c r="F81" i="2" s="1"/>
  <c r="E79" i="2"/>
  <c r="E73" i="2"/>
  <c r="E70" i="2"/>
  <c r="E67" i="2"/>
  <c r="E65" i="2"/>
  <c r="E62" i="2"/>
  <c r="E55" i="2"/>
  <c r="E52" i="2"/>
  <c r="E31" i="2"/>
  <c r="E30" i="2" s="1"/>
  <c r="E33" i="2" s="1"/>
  <c r="E44" i="2" s="1"/>
  <c r="F44" i="2" s="1"/>
  <c r="E24" i="2"/>
  <c r="F24" i="2" s="1"/>
  <c r="E22" i="2"/>
  <c r="E21" i="2" s="1"/>
  <c r="E19" i="2"/>
  <c r="F19" i="2" s="1"/>
  <c r="E17" i="2"/>
  <c r="F17" i="2" s="1"/>
  <c r="E14" i="2"/>
  <c r="E12" i="2"/>
  <c r="F12" i="2" s="1"/>
  <c r="E8" i="2"/>
  <c r="E7" i="2" s="1"/>
  <c r="B40" i="1"/>
  <c r="C40" i="1" s="1"/>
  <c r="B23" i="1"/>
  <c r="B20" i="1"/>
  <c r="B26" i="1" s="1"/>
  <c r="B42" i="1" s="1"/>
  <c r="D78" i="3"/>
  <c r="D198" i="3"/>
  <c r="D272" i="3"/>
  <c r="C351" i="3"/>
  <c r="D193" i="3"/>
  <c r="D192" i="3" s="1"/>
  <c r="D65" i="3"/>
  <c r="F45" i="2" l="1"/>
  <c r="G7" i="2"/>
  <c r="F22" i="2"/>
  <c r="G78" i="2"/>
  <c r="F78" i="2" s="1"/>
  <c r="G114" i="2"/>
  <c r="F114" i="2" s="1"/>
  <c r="F40" i="2"/>
  <c r="F39" i="2"/>
  <c r="C23" i="1"/>
  <c r="E26" i="2"/>
  <c r="F30" i="2"/>
  <c r="D26" i="1"/>
  <c r="D42" i="1" s="1"/>
  <c r="C20" i="1"/>
  <c r="F177" i="3"/>
  <c r="E65" i="3"/>
  <c r="E55" i="3"/>
  <c r="F256" i="3"/>
  <c r="F251" i="3" s="1"/>
  <c r="E192" i="3"/>
  <c r="E165" i="3"/>
  <c r="E52" i="3"/>
  <c r="E166" i="3"/>
  <c r="F315" i="3"/>
  <c r="F314" i="3" s="1"/>
  <c r="E153" i="3"/>
  <c r="E193" i="3"/>
  <c r="E198" i="3"/>
  <c r="F91" i="3"/>
  <c r="F90" i="3" s="1"/>
  <c r="F305" i="3"/>
  <c r="F304" i="3" s="1"/>
  <c r="E182" i="3"/>
  <c r="E272" i="3"/>
  <c r="F67" i="3"/>
  <c r="F168" i="3"/>
  <c r="E346" i="3" s="1"/>
  <c r="F346" i="3" s="1"/>
  <c r="F73" i="3"/>
  <c r="F329" i="3"/>
  <c r="G106" i="2"/>
  <c r="F106" i="2" s="1"/>
  <c r="G51" i="2"/>
  <c r="F51" i="2" s="1"/>
  <c r="F94" i="2" s="1"/>
  <c r="F62" i="3"/>
  <c r="E342" i="3" s="1"/>
  <c r="F85" i="3"/>
  <c r="F81" i="3" s="1"/>
  <c r="F123" i="3"/>
  <c r="F119" i="3" s="1"/>
  <c r="F159" i="3"/>
  <c r="F267" i="3"/>
  <c r="F289" i="3"/>
  <c r="F274" i="3"/>
  <c r="F106" i="3"/>
  <c r="F215" i="3"/>
  <c r="E344" i="3" s="1"/>
  <c r="F228" i="3"/>
  <c r="F132" i="3"/>
  <c r="F131" i="3" s="1"/>
  <c r="F147" i="3"/>
  <c r="F244" i="3"/>
  <c r="F188" i="3"/>
  <c r="F35" i="3"/>
  <c r="F23" i="3"/>
  <c r="E78" i="2"/>
  <c r="E51" i="2"/>
  <c r="E94" i="2" s="1"/>
  <c r="E114" i="2"/>
  <c r="D174" i="3"/>
  <c r="D173" i="3" s="1"/>
  <c r="E173" i="3" s="1"/>
  <c r="G26" i="2" l="1"/>
  <c r="F26" i="2" s="1"/>
  <c r="F7" i="2"/>
  <c r="E341" i="3"/>
  <c r="F341" i="3" s="1"/>
  <c r="C26" i="1"/>
  <c r="C42" i="1" s="1"/>
  <c r="F158" i="3"/>
  <c r="F34" i="3"/>
  <c r="F140" i="3"/>
  <c r="E174" i="3"/>
  <c r="F208" i="3"/>
  <c r="F195" i="3" s="1"/>
  <c r="F323" i="3"/>
  <c r="F58" i="3"/>
  <c r="F288" i="3"/>
  <c r="F286" i="3" s="1"/>
  <c r="F10" i="3" s="1"/>
  <c r="F342" i="3"/>
  <c r="E343" i="3"/>
  <c r="F343" i="3" s="1"/>
  <c r="F176" i="3"/>
  <c r="F344" i="3"/>
  <c r="G94" i="2"/>
  <c r="D226" i="3"/>
  <c r="D326" i="3"/>
  <c r="D331" i="3"/>
  <c r="D334" i="3"/>
  <c r="D316" i="3"/>
  <c r="E316" i="3" s="1"/>
  <c r="D318" i="3"/>
  <c r="E318" i="3" s="1"/>
  <c r="D306" i="3"/>
  <c r="D309" i="3"/>
  <c r="D312" i="3"/>
  <c r="D298" i="3"/>
  <c r="D295" i="3"/>
  <c r="E295" i="3" s="1"/>
  <c r="D291" i="3"/>
  <c r="D283" i="3"/>
  <c r="D276" i="3"/>
  <c r="D279" i="3"/>
  <c r="E279" i="3" s="1"/>
  <c r="D269" i="3"/>
  <c r="D265" i="3"/>
  <c r="D261" i="3"/>
  <c r="D253" i="3"/>
  <c r="D246" i="3"/>
  <c r="D249" i="3"/>
  <c r="E249" i="3" s="1"/>
  <c r="D242" i="3"/>
  <c r="D230" i="3"/>
  <c r="D233" i="3"/>
  <c r="D236" i="3"/>
  <c r="E236" i="3" s="1"/>
  <c r="D238" i="3"/>
  <c r="E238" i="3" s="1"/>
  <c r="D222" i="3"/>
  <c r="E222" i="3" s="1"/>
  <c r="D210" i="3"/>
  <c r="D213" i="3"/>
  <c r="E213" i="3" s="1"/>
  <c r="D216" i="3"/>
  <c r="E216" i="3" s="1"/>
  <c r="D218" i="3"/>
  <c r="E218" i="3" s="1"/>
  <c r="D202" i="3"/>
  <c r="D206" i="3"/>
  <c r="E206" i="3" s="1"/>
  <c r="D197" i="3"/>
  <c r="D190" i="3"/>
  <c r="D186" i="3"/>
  <c r="D179" i="3"/>
  <c r="D160" i="3"/>
  <c r="E160" i="3" s="1"/>
  <c r="D162" i="3"/>
  <c r="E162" i="3" s="1"/>
  <c r="D169" i="3"/>
  <c r="D142" i="3"/>
  <c r="D145" i="3"/>
  <c r="D148" i="3"/>
  <c r="E148" i="3" s="1"/>
  <c r="D150" i="3"/>
  <c r="E150" i="3" s="1"/>
  <c r="D156" i="3"/>
  <c r="D133" i="3"/>
  <c r="E133" i="3" s="1"/>
  <c r="D138" i="3"/>
  <c r="D121" i="3"/>
  <c r="D124" i="3"/>
  <c r="E124" i="3" s="1"/>
  <c r="D126" i="3"/>
  <c r="E126" i="3" s="1"/>
  <c r="D129" i="3"/>
  <c r="D108" i="3"/>
  <c r="D111" i="3"/>
  <c r="D114" i="3"/>
  <c r="D92" i="3"/>
  <c r="E92" i="3" s="1"/>
  <c r="D94" i="3"/>
  <c r="E94" i="3" s="1"/>
  <c r="D97" i="3"/>
  <c r="E97" i="3" s="1"/>
  <c r="D100" i="3"/>
  <c r="E100" i="3" s="1"/>
  <c r="D103" i="3"/>
  <c r="D83" i="3"/>
  <c r="D86" i="3"/>
  <c r="E86" i="3" s="1"/>
  <c r="D88" i="3"/>
  <c r="E88" i="3" s="1"/>
  <c r="D60" i="3"/>
  <c r="D63" i="3"/>
  <c r="D68" i="3"/>
  <c r="E68" i="3" s="1"/>
  <c r="D70" i="3"/>
  <c r="E70" i="3" s="1"/>
  <c r="D74" i="3"/>
  <c r="E74" i="3" s="1"/>
  <c r="D76" i="3"/>
  <c r="E76" i="3" s="1"/>
  <c r="D36" i="3"/>
  <c r="D43" i="3"/>
  <c r="D46" i="3"/>
  <c r="D49" i="3"/>
  <c r="D32" i="3"/>
  <c r="E32" i="3" s="1"/>
  <c r="D29" i="3"/>
  <c r="D26" i="3"/>
  <c r="C334" i="3"/>
  <c r="C333" i="3" s="1"/>
  <c r="C331" i="3"/>
  <c r="C330" i="3" s="1"/>
  <c r="C326" i="3"/>
  <c r="C325" i="3" s="1"/>
  <c r="C324" i="3" s="1"/>
  <c r="C318" i="3"/>
  <c r="C316" i="3"/>
  <c r="C312" i="3"/>
  <c r="C311" i="3" s="1"/>
  <c r="C309" i="3"/>
  <c r="C308" i="3" s="1"/>
  <c r="C306" i="3"/>
  <c r="C305" i="3" s="1"/>
  <c r="C302" i="3"/>
  <c r="C301" i="3" s="1"/>
  <c r="C298" i="3"/>
  <c r="C297" i="3" s="1"/>
  <c r="C291" i="3"/>
  <c r="C290" i="3" s="1"/>
  <c r="C283" i="3"/>
  <c r="C282" i="3" s="1"/>
  <c r="C281" i="3" s="1"/>
  <c r="C276" i="3"/>
  <c r="C275" i="3" s="1"/>
  <c r="C274" i="3" s="1"/>
  <c r="C269" i="3"/>
  <c r="C268" i="3" s="1"/>
  <c r="C267" i="3" s="1"/>
  <c r="C265" i="3"/>
  <c r="C264" i="3"/>
  <c r="C263" i="3" s="1"/>
  <c r="C261" i="3"/>
  <c r="C260" i="3" s="1"/>
  <c r="C259" i="3" s="1"/>
  <c r="C253" i="3"/>
  <c r="C252" i="3" s="1"/>
  <c r="C251" i="3" s="1"/>
  <c r="C246" i="3"/>
  <c r="C245" i="3" s="1"/>
  <c r="C244" i="3" s="1"/>
  <c r="C242" i="3"/>
  <c r="C241" i="3" s="1"/>
  <c r="C240" i="3" s="1"/>
  <c r="C238" i="3"/>
  <c r="C236" i="3"/>
  <c r="C233" i="3"/>
  <c r="C232" i="3" s="1"/>
  <c r="C230" i="3"/>
  <c r="C229" i="3" s="1"/>
  <c r="C222" i="3"/>
  <c r="C221" i="3" s="1"/>
  <c r="C220" i="3" s="1"/>
  <c r="C218" i="3"/>
  <c r="C216" i="3"/>
  <c r="C213" i="3"/>
  <c r="C212" i="3" s="1"/>
  <c r="C210" i="3"/>
  <c r="C209" i="3" s="1"/>
  <c r="C202" i="3"/>
  <c r="C201" i="3" s="1"/>
  <c r="C200" i="3" s="1"/>
  <c r="C198" i="3"/>
  <c r="C197" i="3" s="1"/>
  <c r="C196" i="3" s="1"/>
  <c r="C188" i="3"/>
  <c r="C186" i="3"/>
  <c r="C185" i="3" s="1"/>
  <c r="C184" i="3" s="1"/>
  <c r="C179" i="3"/>
  <c r="C178" i="3" s="1"/>
  <c r="C169" i="3"/>
  <c r="C168" i="3" s="1"/>
  <c r="C162" i="3"/>
  <c r="C159" i="3" s="1"/>
  <c r="C156" i="3"/>
  <c r="C155" i="3" s="1"/>
  <c r="C148" i="3"/>
  <c r="C147" i="3" s="1"/>
  <c r="C145" i="3"/>
  <c r="C144" i="3" s="1"/>
  <c r="C142" i="3"/>
  <c r="C141" i="3" s="1"/>
  <c r="C138" i="3"/>
  <c r="C137" i="3" s="1"/>
  <c r="C135" i="3"/>
  <c r="C133" i="3"/>
  <c r="C129" i="3"/>
  <c r="C128" i="3" s="1"/>
  <c r="C126" i="3"/>
  <c r="C124" i="3"/>
  <c r="C121" i="3"/>
  <c r="C120" i="3" s="1"/>
  <c r="C117" i="3"/>
  <c r="C116" i="3" s="1"/>
  <c r="C111" i="3"/>
  <c r="C110" i="3" s="1"/>
  <c r="C108" i="3"/>
  <c r="C107" i="3" s="1"/>
  <c r="C103" i="3"/>
  <c r="C102" i="3" s="1"/>
  <c r="C94" i="3"/>
  <c r="C92" i="3"/>
  <c r="C85" i="3"/>
  <c r="C83" i="3"/>
  <c r="C82" i="3" s="1"/>
  <c r="C79" i="3"/>
  <c r="C78" i="3" s="1"/>
  <c r="C74" i="3"/>
  <c r="C73" i="3" s="1"/>
  <c r="C70" i="3"/>
  <c r="C67" i="3" s="1"/>
  <c r="C63" i="3"/>
  <c r="C62" i="3" s="1"/>
  <c r="C60" i="3"/>
  <c r="C59" i="3" s="1"/>
  <c r="C49" i="3"/>
  <c r="C48" i="3" s="1"/>
  <c r="C46" i="3"/>
  <c r="C45" i="3"/>
  <c r="C43" i="3"/>
  <c r="C42" i="3" s="1"/>
  <c r="C36" i="3"/>
  <c r="C35" i="3" s="1"/>
  <c r="C29" i="3"/>
  <c r="C28" i="3" s="1"/>
  <c r="C26" i="3"/>
  <c r="C25" i="3" s="1"/>
  <c r="D35" i="3" l="1"/>
  <c r="E35" i="3" s="1"/>
  <c r="E36" i="3"/>
  <c r="D308" i="3"/>
  <c r="E308" i="3" s="1"/>
  <c r="E309" i="3"/>
  <c r="D333" i="3"/>
  <c r="E333" i="3" s="1"/>
  <c r="E334" i="3"/>
  <c r="D42" i="3"/>
  <c r="E42" i="3" s="1"/>
  <c r="E43" i="3"/>
  <c r="D110" i="3"/>
  <c r="E110" i="3" s="1"/>
  <c r="E111" i="3"/>
  <c r="D178" i="3"/>
  <c r="E179" i="3"/>
  <c r="D241" i="3"/>
  <c r="E242" i="3"/>
  <c r="D268" i="3"/>
  <c r="E268" i="3" s="1"/>
  <c r="E269" i="3"/>
  <c r="D290" i="3"/>
  <c r="E290" i="3" s="1"/>
  <c r="E291" i="3"/>
  <c r="D311" i="3"/>
  <c r="E311" i="3" s="1"/>
  <c r="E312" i="3"/>
  <c r="D225" i="3"/>
  <c r="E225" i="3" s="1"/>
  <c r="E226" i="3"/>
  <c r="D25" i="3"/>
  <c r="E25" i="3" s="1"/>
  <c r="E26" i="3"/>
  <c r="D45" i="3"/>
  <c r="E45" i="3" s="1"/>
  <c r="E46" i="3"/>
  <c r="D59" i="3"/>
  <c r="E60" i="3"/>
  <c r="D113" i="3"/>
  <c r="E113" i="3" s="1"/>
  <c r="E114" i="3"/>
  <c r="D137" i="3"/>
  <c r="E137" i="3" s="1"/>
  <c r="E138" i="3"/>
  <c r="D141" i="3"/>
  <c r="E141" i="3" s="1"/>
  <c r="E142" i="3"/>
  <c r="D189" i="3"/>
  <c r="E190" i="3"/>
  <c r="D229" i="3"/>
  <c r="E229" i="3" s="1"/>
  <c r="E230" i="3"/>
  <c r="D252" i="3"/>
  <c r="E253" i="3"/>
  <c r="E252" i="3" s="1"/>
  <c r="E251" i="3" s="1"/>
  <c r="D264" i="3"/>
  <c r="E265" i="3"/>
  <c r="D282" i="3"/>
  <c r="E283" i="3"/>
  <c r="D301" i="3"/>
  <c r="D325" i="3"/>
  <c r="E326" i="3"/>
  <c r="F321" i="3"/>
  <c r="D48" i="3"/>
  <c r="E48" i="3" s="1"/>
  <c r="E49" i="3"/>
  <c r="D62" i="3"/>
  <c r="E62" i="3" s="1"/>
  <c r="E63" i="3"/>
  <c r="D82" i="3"/>
  <c r="E83" i="3"/>
  <c r="D116" i="3"/>
  <c r="D128" i="3"/>
  <c r="E128" i="3" s="1"/>
  <c r="E129" i="3"/>
  <c r="D120" i="3"/>
  <c r="E121" i="3"/>
  <c r="D144" i="3"/>
  <c r="E144" i="3" s="1"/>
  <c r="E145" i="3"/>
  <c r="D185" i="3"/>
  <c r="E186" i="3"/>
  <c r="D201" i="3"/>
  <c r="E201" i="3" s="1"/>
  <c r="E202" i="3"/>
  <c r="D209" i="3"/>
  <c r="E209" i="3" s="1"/>
  <c r="E210" i="3"/>
  <c r="D232" i="3"/>
  <c r="E232" i="3" s="1"/>
  <c r="E233" i="3"/>
  <c r="D245" i="3"/>
  <c r="E245" i="3" s="1"/>
  <c r="E246" i="3"/>
  <c r="D260" i="3"/>
  <c r="E261" i="3"/>
  <c r="D275" i="3"/>
  <c r="E275" i="3" s="1"/>
  <c r="E276" i="3"/>
  <c r="D297" i="3"/>
  <c r="E297" i="3" s="1"/>
  <c r="E298" i="3"/>
  <c r="D305" i="3"/>
  <c r="E305" i="3" s="1"/>
  <c r="E306" i="3"/>
  <c r="D330" i="3"/>
  <c r="E330" i="3" s="1"/>
  <c r="E331" i="3"/>
  <c r="F57" i="3"/>
  <c r="F22" i="3"/>
  <c r="F351" i="3"/>
  <c r="D107" i="3"/>
  <c r="E107" i="3" s="1"/>
  <c r="E108" i="3"/>
  <c r="D28" i="3"/>
  <c r="E28" i="3" s="1"/>
  <c r="E29" i="3"/>
  <c r="D102" i="3"/>
  <c r="E102" i="3" s="1"/>
  <c r="E103" i="3"/>
  <c r="D168" i="3"/>
  <c r="E168" i="3" s="1"/>
  <c r="E169" i="3"/>
  <c r="D196" i="3"/>
  <c r="E196" i="3" s="1"/>
  <c r="E197" i="3"/>
  <c r="D155" i="3"/>
  <c r="E155" i="3" s="1"/>
  <c r="E156" i="3"/>
  <c r="E351" i="3"/>
  <c r="D96" i="3"/>
  <c r="E96" i="3" s="1"/>
  <c r="D67" i="3"/>
  <c r="E67" i="3" s="1"/>
  <c r="D294" i="3"/>
  <c r="E294" i="3" s="1"/>
  <c r="D278" i="3"/>
  <c r="E278" i="3" s="1"/>
  <c r="D315" i="3"/>
  <c r="D215" i="3"/>
  <c r="E215" i="3" s="1"/>
  <c r="D73" i="3"/>
  <c r="E73" i="3" s="1"/>
  <c r="D147" i="3"/>
  <c r="E147" i="3" s="1"/>
  <c r="D212" i="3"/>
  <c r="E212" i="3" s="1"/>
  <c r="D205" i="3"/>
  <c r="E205" i="3" s="1"/>
  <c r="D235" i="3"/>
  <c r="E235" i="3" s="1"/>
  <c r="D248" i="3"/>
  <c r="E248" i="3" s="1"/>
  <c r="D271" i="3"/>
  <c r="E271" i="3" s="1"/>
  <c r="D31" i="3"/>
  <c r="E31" i="3" s="1"/>
  <c r="D99" i="3"/>
  <c r="E99" i="3" s="1"/>
  <c r="D159" i="3"/>
  <c r="D91" i="3"/>
  <c r="D221" i="3"/>
  <c r="E221" i="3" s="1"/>
  <c r="D123" i="3"/>
  <c r="C315" i="3"/>
  <c r="C314" i="3" s="1"/>
  <c r="D85" i="3"/>
  <c r="C81" i="3"/>
  <c r="C123" i="3"/>
  <c r="C119" i="3" s="1"/>
  <c r="D132" i="3"/>
  <c r="C235" i="3"/>
  <c r="C228" i="3" s="1"/>
  <c r="C289" i="3"/>
  <c r="C158" i="3"/>
  <c r="C177" i="3"/>
  <c r="C176" i="3" s="1"/>
  <c r="C304" i="3"/>
  <c r="C34" i="3"/>
  <c r="C58" i="3"/>
  <c r="C91" i="3"/>
  <c r="C90" i="3" s="1"/>
  <c r="C132" i="3"/>
  <c r="C131" i="3" s="1"/>
  <c r="C106" i="3"/>
  <c r="C215" i="3"/>
  <c r="C208" i="3" s="1"/>
  <c r="C329" i="3"/>
  <c r="C323" i="3" s="1"/>
  <c r="C321" i="3" s="1"/>
  <c r="C11" i="3" s="1"/>
  <c r="C140" i="3"/>
  <c r="C23" i="3"/>
  <c r="E82" i="3" l="1"/>
  <c r="D81" i="3"/>
  <c r="E91" i="3"/>
  <c r="E90" i="3" s="1"/>
  <c r="D90" i="3"/>
  <c r="D131" i="3"/>
  <c r="E120" i="3"/>
  <c r="D119" i="3"/>
  <c r="D158" i="3"/>
  <c r="E178" i="3"/>
  <c r="E177" i="3" s="1"/>
  <c r="D177" i="3"/>
  <c r="D251" i="3"/>
  <c r="D304" i="3"/>
  <c r="E304" i="3" s="1"/>
  <c r="E159" i="3"/>
  <c r="E158" i="3" s="1"/>
  <c r="E123" i="3"/>
  <c r="D263" i="3"/>
  <c r="E263" i="3" s="1"/>
  <c r="E264" i="3"/>
  <c r="E132" i="3"/>
  <c r="E131" i="3" s="1"/>
  <c r="E85" i="3"/>
  <c r="D184" i="3"/>
  <c r="E184" i="3" s="1"/>
  <c r="E185" i="3"/>
  <c r="D324" i="3"/>
  <c r="E324" i="3" s="1"/>
  <c r="E325" i="3"/>
  <c r="D281" i="3"/>
  <c r="E281" i="3" s="1"/>
  <c r="E282" i="3"/>
  <c r="D188" i="3"/>
  <c r="E188" i="3" s="1"/>
  <c r="E189" i="3"/>
  <c r="D58" i="3"/>
  <c r="E58" i="3" s="1"/>
  <c r="E59" i="3"/>
  <c r="D329" i="3"/>
  <c r="E329" i="3" s="1"/>
  <c r="D314" i="3"/>
  <c r="E314" i="3" s="1"/>
  <c r="E315" i="3"/>
  <c r="D259" i="3"/>
  <c r="E259" i="3" s="1"/>
  <c r="E260" i="3"/>
  <c r="F11" i="3"/>
  <c r="D240" i="3"/>
  <c r="E240" i="3" s="1"/>
  <c r="E241" i="3"/>
  <c r="F19" i="3"/>
  <c r="D34" i="3"/>
  <c r="E34" i="3" s="1"/>
  <c r="D228" i="3"/>
  <c r="E228" i="3" s="1"/>
  <c r="D274" i="3"/>
  <c r="E274" i="3" s="1"/>
  <c r="D220" i="3"/>
  <c r="E220" i="3" s="1"/>
  <c r="D106" i="3"/>
  <c r="E106" i="3" s="1"/>
  <c r="D267" i="3"/>
  <c r="E267" i="3" s="1"/>
  <c r="D208" i="3"/>
  <c r="E208" i="3" s="1"/>
  <c r="D289" i="3"/>
  <c r="E289" i="3" s="1"/>
  <c r="D244" i="3"/>
  <c r="E244" i="3" s="1"/>
  <c r="D23" i="3"/>
  <c r="D200" i="3"/>
  <c r="E200" i="3" s="1"/>
  <c r="D140" i="3"/>
  <c r="E140" i="3" s="1"/>
  <c r="C288" i="3"/>
  <c r="C286" i="3" s="1"/>
  <c r="C10" i="3" s="1"/>
  <c r="C195" i="3"/>
  <c r="C22" i="3"/>
  <c r="C57" i="3"/>
  <c r="E288" i="3" l="1"/>
  <c r="E286" i="3" s="1"/>
  <c r="D323" i="3"/>
  <c r="E81" i="3"/>
  <c r="E119" i="3"/>
  <c r="D321" i="3"/>
  <c r="E323" i="3"/>
  <c r="D22" i="3"/>
  <c r="E22" i="3" s="1"/>
  <c r="E23" i="3"/>
  <c r="D176" i="3"/>
  <c r="E176" i="3" s="1"/>
  <c r="F9" i="3"/>
  <c r="F17" i="3"/>
  <c r="C19" i="3"/>
  <c r="C9" i="3" s="1"/>
  <c r="C8" i="3" s="1"/>
  <c r="D195" i="3"/>
  <c r="E195" i="3" s="1"/>
  <c r="D288" i="3"/>
  <c r="D286" i="3" s="1"/>
  <c r="D10" i="3" s="1"/>
  <c r="E10" i="3" s="1"/>
  <c r="D57" i="3"/>
  <c r="E57" i="3" s="1"/>
  <c r="F8" i="3" l="1"/>
  <c r="D11" i="3"/>
  <c r="E11" i="3" s="1"/>
  <c r="E321" i="3"/>
  <c r="C17" i="3"/>
  <c r="D19" i="3"/>
  <c r="D9" i="3" l="1"/>
  <c r="E19" i="3"/>
  <c r="D17" i="3"/>
  <c r="E17" i="3" s="1"/>
  <c r="D8" i="3" l="1"/>
  <c r="E8" i="3" s="1"/>
  <c r="E9" i="3"/>
</calcChain>
</file>

<file path=xl/sharedStrings.xml><?xml version="1.0" encoding="utf-8"?>
<sst xmlns="http://schemas.openxmlformats.org/spreadsheetml/2006/main" count="611" uniqueCount="242">
  <si>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</si>
  <si>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</si>
  <si>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</si>
  <si>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</si>
  <si>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</si>
  <si>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</si>
  <si>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</si>
  <si>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</si>
  <si>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</si>
  <si>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</si>
  <si>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</si>
  <si>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</si>
  <si>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</si>
  <si>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</si>
  <si>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</si>
  <si>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</si>
  <si>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</si>
  <si>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</si>
  <si>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</si>
  <si>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</si>
  <si>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</si>
  <si>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</si>
  <si>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</si>
  <si>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</si>
  <si>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</si>
  <si>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</si>
  <si>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</si>
  <si>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</si>
  <si>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</si>
  <si>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</si>
  <si>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</si>
  <si>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</si>
  <si>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</si>
  <si>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</si>
  <si>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</si>
  <si>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</si>
  <si>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</si>
  <si>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</si>
  <si>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</si>
  <si>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</si>
  <si>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</si>
  <si>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</si>
  <si>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</si>
  <si>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</si>
  <si>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</si>
  <si>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</si>
  <si>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</si>
  <si>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</si>
  <si>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</si>
  <si>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</si>
  <si>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</si>
  <si>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</si>
  <si>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</si>
  <si>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</si>
  <si>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</si>
  <si>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</si>
  <si>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</si>
  <si>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</si>
  <si>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</si>
  <si>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</si>
  <si>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</si>
  <si>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</si>
  <si>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</si>
  <si>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</si>
  <si>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</si>
  <si>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</si>
  <si>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</si>
  <si>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</si>
  <si>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</si>
  <si>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</si>
  <si>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</si>
  <si>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</si>
  <si>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</si>
  <si>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</si>
  <si>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</si>
  <si>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</si>
  <si>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</si>
  <si>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</si>
  <si>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</si>
  <si>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</si>
  <si>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</si>
  <si>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</si>
  <si>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</si>
  <si>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</si>
  <si>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</si>
  <si>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</si>
  <si>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</si>
  <si>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</si>
  <si>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</si>
  <si>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</si>
  <si>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</si>
  <si>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</si>
  <si>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</si>
  <si>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</si>
  <si>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</si>
  <si>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</si>
  <si>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</si>
  <si>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</si>
  <si>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</si>
  <si>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</si>
  <si>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</si>
  <si>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</si>
  <si>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</si>
  <si>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</si>
  <si>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</si>
  <si>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</si>
  <si>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</si>
  <si>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</si>
  <si>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</si>
  <si>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</si>
  <si>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</si>
  <si>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</si>
  <si>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</si>
  <si>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</si>
  <si>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</si>
  <si>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</si>
  <si>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</si>
  <si>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</si>
  <si>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</si>
  <si>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</si>
  <si>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</si>
  <si>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</si>
  <si>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</si>
  <si>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</si>
  <si>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</si>
  <si>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</si>
  <si>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</si>
  <si>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</si>
  <si>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</si>
  <si>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</si>
  <si>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</si>
  <si>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</si>
  <si>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</si>
  <si>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</si>
  <si>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</si>
  <si>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</si>
  <si>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</si>
  <si>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</si>
  <si>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</si>
  <si>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</si>
  <si>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</si>
  <si>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</si>
  <si>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</si>
  <si>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</si>
  <si>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</si>
  <si>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</si>
  <si>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</si>
  <si>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</si>
  <si>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</si>
  <si>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</si>
  <si>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</si>
  <si>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</si>
  <si>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</si>
  <si>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</si>
  <si>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</si>
  <si>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</si>
  <si>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</si>
  <si>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</si>
  <si>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</si>
  <si>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</si>
  <si>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</si>
  <si>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</si>
  <si>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</si>
  <si>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</si>
  <si>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</si>
  <si>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</si>
  <si>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</si>
  <si>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</si>
  <si>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</si>
  <si>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</si>
  <si>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</si>
  <si>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</si>
  <si>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</si>
  <si>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</si>
  <si>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</si>
  <si>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</si>
  <si>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</si>
  <si>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</si>
  <si>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</si>
  <si>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</t>
  </si>
  <si>
    <t xml:space="preserve">                                                                  Članak 1.</t>
  </si>
  <si>
    <t>Pomoći unutaropće države</t>
  </si>
  <si>
    <t>Opći prihodii primici</t>
  </si>
  <si>
    <t>Rashodi za dodatna ulaganja na nef.imov.</t>
  </si>
  <si>
    <t>Akt. 103010</t>
  </si>
  <si>
    <t>Pogrebne usluge</t>
  </si>
  <si>
    <t>UKUPNO PRIHODI PO IZVORIMA</t>
  </si>
  <si>
    <t>Ukupno prihodi po izvorima</t>
  </si>
  <si>
    <t>Vlastiti izvori-preneseni Višak</t>
  </si>
  <si>
    <t>UKUPNO RASHODI PO IZVORIMA FINANCIRANJA</t>
  </si>
  <si>
    <t>Ukupno rashodi po izvorima financiranja</t>
  </si>
  <si>
    <t>UKUPNO</t>
  </si>
  <si>
    <t>PRORAČUN PO ORGANIZACIJSKOJ STRUKTURI</t>
  </si>
  <si>
    <t>Naziv glave / razdjela</t>
  </si>
  <si>
    <t>Razdjel</t>
  </si>
  <si>
    <t>Glava</t>
  </si>
  <si>
    <t>OPĆINA POSTIRA                                        001</t>
  </si>
  <si>
    <t>RASHODI PRORAČUNA PO PROGRAMIMA,AKTIVNOSTIMAI IZVORIMA FINANCIRANJA</t>
  </si>
  <si>
    <t>Rashodi za zemljišta</t>
  </si>
  <si>
    <t>Rashodi za nabavu zemljišta</t>
  </si>
  <si>
    <t>Raz.</t>
  </si>
  <si>
    <t>Dječji vrtić Grdelin                                  00102</t>
  </si>
  <si>
    <t>Općinska knjižnica Ivan Matij  Škarić    00103</t>
  </si>
  <si>
    <t>Jedinstveni upravni odjel Općine          00101</t>
  </si>
  <si>
    <t>Socij.pom.stanovništvu koje nije obuhvaćeno redovnim soc.programom</t>
  </si>
  <si>
    <t>Rashodi za dodatna ulaganja u nef.imovinu</t>
  </si>
  <si>
    <t>Akt. 103011</t>
  </si>
  <si>
    <t>Ekologija,eko-renta, dimnjačarske usluge, deratizacija</t>
  </si>
  <si>
    <t>Sufinancir. vjerske zajednice Župe Postira</t>
  </si>
  <si>
    <t xml:space="preserve">Razlika prihodi-rashodi </t>
  </si>
  <si>
    <t>Na temelju Zakona o proračunu NN 144/21, kao i članka 32 Statuta općine Postira 3/13,6/13,5/20 i 5/21,</t>
  </si>
  <si>
    <t>Rashodi za nabavu neproizvedene imovine</t>
  </si>
  <si>
    <t>Vlastiti izvori-preneseni Višak prihoda za pokriće rashoda</t>
  </si>
  <si>
    <t xml:space="preserve">Preneseni VP posloanja za pokriće rashoda </t>
  </si>
  <si>
    <t>PRIHODI - RASHODI - PO IZVORIMA ZA 2025.g.</t>
  </si>
  <si>
    <t>Prihodi po izvorima-  plan za 2025.</t>
  </si>
  <si>
    <t>Preneseni Višak prihoda-pokriće izvora 7</t>
  </si>
  <si>
    <t>Preneseni Višak prihoda-pokriće izvora 1</t>
  </si>
  <si>
    <t>Preneseni Višak prihoda-pokriće izvora 4</t>
  </si>
  <si>
    <t xml:space="preserve">                                          IZMJENE I DOPUNE   PRORAČUNA  OPĆINE  POSTIRA ZA 2025. god. </t>
  </si>
  <si>
    <t xml:space="preserve">                                                    </t>
  </si>
  <si>
    <t>Proračun za 2025.</t>
  </si>
  <si>
    <t>Rebalans proračuna za 2025.</t>
  </si>
  <si>
    <t>Izmjene i dopune proračuna  za 2025.</t>
  </si>
  <si>
    <t>Izmjene i dopune  proračuna za 2025.</t>
  </si>
  <si>
    <t>Rebalans za 2025.</t>
  </si>
  <si>
    <t>Izmjene i dopune proračuna za 2025.</t>
  </si>
  <si>
    <t xml:space="preserve">Prihodi po izvorima-rebalans za 2025. </t>
  </si>
  <si>
    <t>Rashodi po izvorima-rebalans za 2025.</t>
  </si>
  <si>
    <t>Kontrolna Tabela samo uz Proračun za 2025.- odnos prihoda i rashoda, kao i plana prijenosa dijela VP</t>
  </si>
  <si>
    <t>preneseni  dio Viška -pokriće manjka iz izvora 1</t>
  </si>
  <si>
    <t>preneseni  dio Viška -pokriće manjka iz  izvora 3</t>
  </si>
  <si>
    <t>preneseni  dio Viška -pokriće manjka iz  izvora 4</t>
  </si>
  <si>
    <t>preneseni  dio Viška -pokriće manjka iz  izvora 7</t>
  </si>
  <si>
    <t>Općinsko vijeće općine Postira, na svojoj 5. sjednici održanoj dana 17.12.2025. godine, donosi:</t>
  </si>
  <si>
    <t xml:space="preserve">Izmjene i dopune Proračuna općine Postira za 2025. godinu stupaju na snagu osmog dana od dana objave u </t>
  </si>
  <si>
    <t>Službenom glasniku općine Postira.</t>
  </si>
  <si>
    <t xml:space="preserve">                                                                                                                         Marko Radić v.r.</t>
  </si>
  <si>
    <t>KLASA: 024-01/25-01/44</t>
  </si>
  <si>
    <t>URBROJ: 2181-40-01-25-1</t>
  </si>
  <si>
    <t xml:space="preserve">Prihodi i primici kao i rashodi i izdaci Izmjena i dopuna Proračuna općine Postira utvrđeni su u          </t>
  </si>
  <si>
    <t xml:space="preserve"> Općem i Posebnom dijelu izmjena i dopuna proračuna za 2025.g.i to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</si>
</sst>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0" fontId="8" fillId="0" borderId="1" xfId="0" applyFont="1" applyBorder="1"/>
    <xf numFmtId="0" fontId="3" fillId="0" borderId="6" xfId="0" applyFont="1" applyBorder="1" applyAlignment="1">
      <alignment wrapText="1"/>
    </xf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0" fontId="1" fillId="0" borderId="6" xfId="0" applyFont="1" applyBorder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 vertical="center" wrapText="1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7" borderId="1" xfId="0" applyFont="1" applyFill="1" applyBorder="1"/>
    <xf numFmtId="0" fontId="1" fillId="2" borderId="1" xfId="0" applyFont="1" applyFill="1" applyBorder="1"/>
    <xf numFmtId="0" fontId="6" fillId="7" borderId="1" xfId="0" applyFont="1" applyFill="1" applyBorder="1"/>
    <xf numFmtId="4" fontId="1" fillId="7" borderId="1" xfId="0" applyNumberFormat="1" applyFont="1" applyFill="1" applyBorder="1"/>
    <xf numFmtId="40" fontId="2" fillId="7" borderId="1" xfId="0" applyNumberFormat="1" applyFont="1" applyFill="1" applyBorder="1"/>
    <xf numFmtId="40" fontId="8" fillId="7" borderId="1" xfId="0" applyNumberFormat="1" applyFont="1" applyFill="1" applyBorder="1" applyAlignment="1">
      <alignment horizontal="right"/>
    </xf>
    <xf numFmtId="40" fontId="3" fillId="2" borderId="1" xfId="0" applyNumberFormat="1" applyFont="1" applyFill="1" applyBorder="1"/>
    <xf numFmtId="40" fontId="1" fillId="3" borderId="1" xfId="0" applyNumberFormat="1" applyFont="1" applyFill="1" applyBorder="1"/>
    <xf numFmtId="4" fontId="8" fillId="7" borderId="1" xfId="0" applyNumberFormat="1" applyFont="1" applyFill="1" applyBorder="1"/>
    <xf numFmtId="4" fontId="2" fillId="2" borderId="1" xfId="0" applyNumberFormat="1" applyFont="1" applyFill="1" applyBorder="1"/>
    <xf numFmtId="4" fontId="2" fillId="2" borderId="3" xfId="0" applyNumberFormat="1" applyFont="1" applyFill="1" applyBorder="1"/>
    <xf numFmtId="4" fontId="2" fillId="4" borderId="1" xfId="0" applyNumberFormat="1" applyFont="1" applyFill="1" applyBorder="1"/>
    <xf numFmtId="4" fontId="6" fillId="7" borderId="1" xfId="0" applyNumberFormat="1" applyFont="1" applyFill="1" applyBorder="1"/>
    <xf numFmtId="4" fontId="1" fillId="3" borderId="1" xfId="0" applyNumberFormat="1" applyFont="1" applyFill="1" applyBorder="1"/>
    <xf numFmtId="4" fontId="2" fillId="0" borderId="1" xfId="0" applyNumberFormat="1" applyFont="1" applyBorder="1" applyAlignment="1">
      <alignment wrapText="1"/>
    </xf>
    <xf numFmtId="4" fontId="2" fillId="2" borderId="12" xfId="0" applyNumberFormat="1" applyFont="1" applyFill="1" applyBorder="1" applyAlignment="1">
      <alignment wrapText="1"/>
    </xf>
    <xf numFmtId="0" fontId="2" fillId="7" borderId="4" xfId="0" applyFont="1" applyFill="1" applyBorder="1"/>
    <xf numFmtId="0" fontId="8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40" fontId="2" fillId="7" borderId="0" xfId="0" applyNumberFormat="1" applyFont="1" applyFill="1"/>
    <xf numFmtId="40" fontId="3" fillId="7" borderId="0" xfId="0" applyNumberFormat="1" applyFont="1" applyFill="1"/>
    <xf numFmtId="40" fontId="8" fillId="7" borderId="0" xfId="0" applyNumberFormat="1" applyFont="1" applyFill="1" applyAlignment="1">
      <alignment horizontal="right"/>
    </xf>
    <xf numFmtId="4" fontId="8" fillId="7" borderId="0" xfId="0" applyNumberFormat="1" applyFont="1" applyFill="1"/>
    <xf numFmtId="164" fontId="1" fillId="7" borderId="0" xfId="0" applyNumberFormat="1" applyFont="1" applyFill="1"/>
    <xf numFmtId="4" fontId="1" fillId="7" borderId="0" xfId="0" applyNumberFormat="1" applyFont="1" applyFill="1"/>
    <xf numFmtId="0" fontId="3" fillId="0" borderId="0" xfId="0" applyFont="1"/>
    <xf numFmtId="0" fontId="3" fillId="7" borderId="0" xfId="0" applyFont="1" applyFill="1"/>
    <xf numFmtId="40" fontId="1" fillId="7" borderId="0" xfId="0" applyNumberFormat="1" applyFont="1" applyFill="1"/>
    <xf numFmtId="4" fontId="8" fillId="0" borderId="1" xfId="0" applyNumberFormat="1" applyFont="1" applyBorder="1"/>
    <xf numFmtId="4" fontId="8" fillId="4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center" wrapText="1"/>
    </xf>
    <xf numFmtId="4" fontId="7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top" wrapText="1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0" fontId="2" fillId="2" borderId="1" xfId="0" applyNumberFormat="1" applyFont="1" applyFill="1" applyBorder="1"/>
    <xf numFmtId="0" fontId="1" fillId="4" borderId="1" xfId="0" applyFont="1" applyFill="1" applyBorder="1"/>
    <xf numFmtId="4" fontId="1" fillId="4" borderId="1" xfId="0" applyNumberFormat="1" applyFont="1" applyFill="1" applyBorder="1"/>
    <xf numFmtId="4" fontId="11" fillId="7" borderId="1" xfId="0" applyNumberFormat="1" applyFont="1" applyFill="1" applyBorder="1"/>
    <xf numFmtId="4" fontId="12" fillId="2" borderId="1" xfId="0" applyNumberFormat="1" applyFont="1" applyFill="1" applyBorder="1"/>
    <xf numFmtId="4" fontId="13" fillId="7" borderId="1" xfId="0" applyNumberFormat="1" applyFont="1" applyFill="1" applyBorder="1"/>
    <xf numFmtId="4" fontId="1" fillId="7" borderId="1" xfId="0" applyNumberFormat="1" applyFont="1" applyFill="1" applyBorder="1" applyAlignment="1">
      <alignment horizontal="right"/>
    </xf>
    <xf numFmtId="4" fontId="3" fillId="0" borderId="0" xfId="0" applyNumberFormat="1" applyFont="1"/>
    <xf numFmtId="4" fontId="2" fillId="2" borderId="13" xfId="0" applyNumberFormat="1" applyFont="1" applyFill="1" applyBorder="1"/>
    <xf numFmtId="0" fontId="3" fillId="0" borderId="4" xfId="0" applyFont="1" applyBorder="1" applyAlignment="1">
      <alignment horizontal="center" wrapText="1"/>
    </xf>
    <xf numFmtId="40" fontId="1" fillId="0" borderId="0" xfId="0" applyNumberFormat="1" applyFont="1"/>
    <xf numFmtId="40" fontId="2" fillId="0" borderId="0" xfId="0" applyNumberFormat="1" applyFont="1"/>
    <xf numFmtId="40" fontId="3" fillId="0" borderId="0" xfId="0" applyNumberFormat="1" applyFont="1"/>
    <xf numFmtId="40" fontId="8" fillId="0" borderId="0" xfId="0" applyNumberFormat="1" applyFont="1" applyAlignment="1">
      <alignment horizontal="right"/>
    </xf>
    <xf numFmtId="4" fontId="3" fillId="7" borderId="4" xfId="0" applyNumberFormat="1" applyFont="1" applyFill="1" applyBorder="1"/>
    <xf numFmtId="4" fontId="8" fillId="7" borderId="4" xfId="0" applyNumberFormat="1" applyFont="1" applyFill="1" applyBorder="1"/>
    <xf numFmtId="164" fontId="8" fillId="0" borderId="0" xfId="0" applyNumberFormat="1" applyFont="1" applyAlignment="1">
      <alignment horizontal="right"/>
    </xf>
    <xf numFmtId="4" fontId="1" fillId="0" borderId="0" xfId="0" applyNumberFormat="1" applyFont="1"/>
    <xf numFmtId="4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7" fillId="7" borderId="1" xfId="0" applyNumberFormat="1" applyFont="1" applyFill="1" applyBorder="1"/>
    <xf numFmtId="4" fontId="6" fillId="0" borderId="1" xfId="0" applyNumberFormat="1" applyFont="1" applyBorder="1"/>
    <xf numFmtId="0" fontId="8" fillId="3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vertical="center"/>
    </xf>
    <xf numFmtId="4" fontId="7" fillId="7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/>
    </xf>
    <xf numFmtId="4" fontId="6" fillId="7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0" fontId="8" fillId="7" borderId="1" xfId="0" applyNumberFormat="1" applyFont="1" applyFill="1" applyBorder="1" applyAlignment="1">
      <alignment horizontal="center"/>
    </xf>
    <xf numFmtId="0" fontId="2" fillId="0" borderId="14" xfId="0" applyFont="1" applyBorder="1"/>
    <xf numFmtId="0" fontId="3" fillId="0" borderId="8" xfId="0" applyFont="1" applyBorder="1"/>
    <xf numFmtId="0" fontId="1" fillId="0" borderId="8" xfId="0" applyFont="1" applyBorder="1"/>
    <xf numFmtId="0" fontId="0" fillId="0" borderId="8" xfId="0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selection activeCell="C15" sqref="C15"/>
    </sheetView>
  </sheetViews>
  <sheetFormatPr defaultRowHeight="15" x14ac:dyDescent="0.25"/>
  <cols>
    <col min="1" max="1" width="30.7109375" customWidth="1"/>
    <col min="2" max="5" width="20.7109375" customWidth="1"/>
    <col min="6" max="6" width="7.140625" customWidth="1"/>
    <col min="8" max="8" width="6.85546875" customWidth="1"/>
    <col min="9" max="9" width="10.7109375" customWidth="1"/>
    <col min="10" max="10" width="10.5703125" customWidth="1"/>
  </cols>
  <sheetData>
    <row r="1" spans="1:4" x14ac:dyDescent="0.25">
      <c r="A1" t="s">
        <v>210</v>
      </c>
    </row>
    <row r="2" spans="1:4" x14ac:dyDescent="0.25">
      <c r="A2" t="s">
        <v>234</v>
      </c>
    </row>
    <row r="5" spans="1:4" ht="15.75" x14ac:dyDescent="0.25">
      <c r="A5" s="29" t="s">
        <v>219</v>
      </c>
      <c r="B5" s="29"/>
      <c r="C5" s="29"/>
      <c r="D5" s="29"/>
    </row>
    <row r="6" spans="1:4" ht="15.75" x14ac:dyDescent="0.25">
      <c r="A6" s="29" t="s">
        <v>220</v>
      </c>
      <c r="B6" s="29"/>
      <c r="C6" s="29"/>
      <c r="D6" s="29"/>
    </row>
    <row r="7" spans="1:4" ht="15.75" x14ac:dyDescent="0.25">
      <c r="A7" s="29"/>
      <c r="B7" s="29"/>
      <c r="C7" s="29"/>
      <c r="D7" s="29"/>
    </row>
    <row r="8" spans="1:4" ht="15.75" x14ac:dyDescent="0.25">
      <c r="A8" s="29" t="s">
        <v>180</v>
      </c>
      <c r="B8" s="29"/>
      <c r="C8" s="29"/>
      <c r="D8" s="29"/>
    </row>
    <row r="9" spans="1:4" ht="15.75" x14ac:dyDescent="0.25">
      <c r="A9" s="29"/>
      <c r="B9" s="29"/>
      <c r="C9" s="29"/>
      <c r="D9" s="29"/>
    </row>
    <row r="10" spans="1:4" ht="15.75" x14ac:dyDescent="0.25">
      <c r="A10" s="110" t="s">
        <v>240</v>
      </c>
      <c r="B10" s="110"/>
      <c r="C10" s="110"/>
      <c r="D10" s="110"/>
    </row>
    <row r="11" spans="1:4" ht="15.75" x14ac:dyDescent="0.25">
      <c r="A11" s="110" t="s">
        <v>241</v>
      </c>
      <c r="B11" s="110"/>
      <c r="C11" s="110"/>
      <c r="D11" s="110"/>
    </row>
    <row r="12" spans="1:4" ht="15.75" x14ac:dyDescent="0.25">
      <c r="A12" s="29"/>
      <c r="B12" s="29"/>
      <c r="C12" s="29"/>
      <c r="D12" s="29"/>
    </row>
    <row r="13" spans="1:4" ht="15.75" x14ac:dyDescent="0.25">
      <c r="A13" s="29" t="s">
        <v>179</v>
      </c>
      <c r="B13" s="29"/>
      <c r="C13" s="29"/>
      <c r="D13" s="29"/>
    </row>
    <row r="14" spans="1:4" x14ac:dyDescent="0.25">
      <c r="C14" s="9"/>
    </row>
    <row r="15" spans="1:4" x14ac:dyDescent="0.25">
      <c r="C15" s="109" t="s">
        <v>16</v>
      </c>
    </row>
    <row r="16" spans="1:4" x14ac:dyDescent="0.25">
      <c r="C16" s="32"/>
    </row>
    <row r="17" spans="1:5" x14ac:dyDescent="0.25">
      <c r="C17" s="32"/>
    </row>
    <row r="18" spans="1:5" x14ac:dyDescent="0.25">
      <c r="A18" t="s">
        <v>0</v>
      </c>
    </row>
    <row r="19" spans="1:5" ht="30" customHeight="1" x14ac:dyDescent="0.25">
      <c r="A19" s="2"/>
      <c r="B19" s="3" t="s">
        <v>221</v>
      </c>
      <c r="C19" s="168" t="s">
        <v>223</v>
      </c>
      <c r="D19" s="168" t="s">
        <v>222</v>
      </c>
      <c r="E19" s="33"/>
    </row>
    <row r="20" spans="1:5" x14ac:dyDescent="0.25">
      <c r="A20" s="5" t="s">
        <v>1</v>
      </c>
      <c r="B20" s="94">
        <f>B21+B22</f>
        <v>2483578.1</v>
      </c>
      <c r="C20" s="94">
        <f t="shared" ref="C20:C26" si="0">D20-B20</f>
        <v>-98257.64000000013</v>
      </c>
      <c r="D20" s="94">
        <f>SUM(D21:D22)</f>
        <v>2385320.46</v>
      </c>
      <c r="E20" s="176"/>
    </row>
    <row r="21" spans="1:5" x14ac:dyDescent="0.25">
      <c r="A21" s="2" t="s">
        <v>7</v>
      </c>
      <c r="B21" s="42">
        <v>2453658.1</v>
      </c>
      <c r="C21" s="42">
        <f t="shared" si="0"/>
        <v>-71111.64000000013</v>
      </c>
      <c r="D21" s="42">
        <v>2382546.46</v>
      </c>
      <c r="E21" s="48"/>
    </row>
    <row r="22" spans="1:5" x14ac:dyDescent="0.25">
      <c r="A22" s="2" t="s">
        <v>6</v>
      </c>
      <c r="B22" s="42">
        <v>29920</v>
      </c>
      <c r="C22" s="42">
        <f t="shared" si="0"/>
        <v>-27146</v>
      </c>
      <c r="D22" s="42">
        <v>2774</v>
      </c>
      <c r="E22" s="48"/>
    </row>
    <row r="23" spans="1:5" x14ac:dyDescent="0.25">
      <c r="A23" s="5" t="s">
        <v>3</v>
      </c>
      <c r="B23" s="94">
        <f>B24+B25</f>
        <v>2567220.1</v>
      </c>
      <c r="C23" s="94">
        <f t="shared" si="0"/>
        <v>246100.50999999978</v>
      </c>
      <c r="D23" s="94">
        <f>SUM(D24:D25)</f>
        <v>2813320.61</v>
      </c>
      <c r="E23" s="176"/>
    </row>
    <row r="24" spans="1:5" x14ac:dyDescent="0.25">
      <c r="A24" s="2" t="s">
        <v>4</v>
      </c>
      <c r="B24" s="42">
        <v>1600020.1</v>
      </c>
      <c r="C24" s="42">
        <f t="shared" si="0"/>
        <v>232568.89999999991</v>
      </c>
      <c r="D24" s="42">
        <v>1832589</v>
      </c>
      <c r="E24" s="48"/>
    </row>
    <row r="25" spans="1:5" x14ac:dyDescent="0.25">
      <c r="A25" s="2" t="s">
        <v>5</v>
      </c>
      <c r="B25" s="42">
        <v>967200</v>
      </c>
      <c r="C25" s="42">
        <f t="shared" si="0"/>
        <v>13531.609999999986</v>
      </c>
      <c r="D25" s="42">
        <v>980731.61</v>
      </c>
      <c r="E25" s="48"/>
    </row>
    <row r="26" spans="1:5" x14ac:dyDescent="0.25">
      <c r="A26" s="5" t="s">
        <v>8</v>
      </c>
      <c r="B26" s="94">
        <f>B20-B23</f>
        <v>-83642</v>
      </c>
      <c r="C26" s="94">
        <f t="shared" si="0"/>
        <v>-344358.14999999991</v>
      </c>
      <c r="D26" s="94">
        <f>D20-D23</f>
        <v>-428000.14999999991</v>
      </c>
      <c r="E26" s="176"/>
    </row>
    <row r="27" spans="1:5" x14ac:dyDescent="0.25">
      <c r="A27" s="34"/>
      <c r="B27" s="34"/>
      <c r="C27" s="27"/>
      <c r="D27" s="27"/>
      <c r="E27" s="27"/>
    </row>
    <row r="28" spans="1:5" s="35" customFormat="1" x14ac:dyDescent="0.25">
      <c r="A28" s="34"/>
      <c r="B28" s="34"/>
      <c r="C28" s="27"/>
      <c r="D28" s="27"/>
      <c r="E28" s="27"/>
    </row>
    <row r="29" spans="1:5" x14ac:dyDescent="0.25">
      <c r="A29" t="s">
        <v>9</v>
      </c>
    </row>
    <row r="30" spans="1:5" ht="30" customHeight="1" x14ac:dyDescent="0.25">
      <c r="A30" s="2"/>
      <c r="B30" s="3" t="s">
        <v>221</v>
      </c>
      <c r="C30" s="168" t="s">
        <v>223</v>
      </c>
      <c r="D30" s="168" t="s">
        <v>222</v>
      </c>
      <c r="E30" s="33"/>
    </row>
    <row r="31" spans="1:5" ht="26.25" x14ac:dyDescent="0.25">
      <c r="A31" s="4" t="s">
        <v>10</v>
      </c>
      <c r="B31" s="138">
        <v>0</v>
      </c>
      <c r="C31" s="22">
        <v>0</v>
      </c>
      <c r="D31" s="22">
        <v>0</v>
      </c>
      <c r="E31" s="48"/>
    </row>
    <row r="32" spans="1:5" ht="26.25" x14ac:dyDescent="0.25">
      <c r="A32" s="4" t="s">
        <v>11</v>
      </c>
      <c r="B32" s="138">
        <v>0</v>
      </c>
      <c r="C32" s="22">
        <v>0</v>
      </c>
      <c r="D32" s="22">
        <v>0</v>
      </c>
      <c r="E32" s="48"/>
    </row>
    <row r="33" spans="1:10" x14ac:dyDescent="0.25">
      <c r="A33" s="5" t="s">
        <v>12</v>
      </c>
      <c r="B33" s="133">
        <v>0</v>
      </c>
      <c r="C33" s="94">
        <v>0</v>
      </c>
      <c r="D33" s="94">
        <v>0</v>
      </c>
      <c r="E33" s="176"/>
    </row>
    <row r="34" spans="1:10" x14ac:dyDescent="0.25">
      <c r="A34" s="34"/>
      <c r="B34" s="27"/>
      <c r="C34" s="27"/>
      <c r="D34" s="27"/>
      <c r="E34" s="27"/>
    </row>
    <row r="35" spans="1:10" x14ac:dyDescent="0.25">
      <c r="A35" s="34"/>
      <c r="B35" s="27"/>
      <c r="C35" s="27"/>
      <c r="D35" s="27"/>
      <c r="E35" s="27"/>
    </row>
    <row r="36" spans="1:10" x14ac:dyDescent="0.25">
      <c r="A36" t="s">
        <v>18</v>
      </c>
      <c r="B36" s="28"/>
    </row>
    <row r="37" spans="1:10" x14ac:dyDescent="0.25">
      <c r="A37" t="s">
        <v>17</v>
      </c>
      <c r="B37" s="28"/>
    </row>
    <row r="38" spans="1:10" ht="30" customHeight="1" x14ac:dyDescent="0.25">
      <c r="A38" s="2"/>
      <c r="B38" s="3" t="s">
        <v>221</v>
      </c>
      <c r="C38" s="168" t="s">
        <v>223</v>
      </c>
      <c r="D38" s="168" t="s">
        <v>222</v>
      </c>
      <c r="E38" s="33"/>
    </row>
    <row r="39" spans="1:10" ht="26.25" x14ac:dyDescent="0.25">
      <c r="A39" s="6" t="s">
        <v>13</v>
      </c>
      <c r="B39" s="135">
        <v>263681.40000000002</v>
      </c>
      <c r="C39" s="135">
        <f>D39-B39</f>
        <v>422380.27</v>
      </c>
      <c r="D39" s="135">
        <v>686061.67</v>
      </c>
      <c r="E39" s="48"/>
      <c r="F39" s="35"/>
      <c r="G39" s="27"/>
      <c r="H39" s="35"/>
      <c r="I39" s="27"/>
      <c r="J39" s="27"/>
    </row>
    <row r="40" spans="1:10" ht="30" customHeight="1" x14ac:dyDescent="0.25">
      <c r="A40" s="7" t="s">
        <v>14</v>
      </c>
      <c r="B40" s="133">
        <f>B23-B20</f>
        <v>83642</v>
      </c>
      <c r="C40" s="133">
        <f>D40-B40</f>
        <v>344358.15</v>
      </c>
      <c r="D40" s="133">
        <v>428000.15</v>
      </c>
      <c r="E40" s="48"/>
      <c r="F40" s="35"/>
      <c r="G40" s="27"/>
      <c r="H40" s="35"/>
      <c r="I40" s="27"/>
      <c r="J40" s="48"/>
    </row>
    <row r="41" spans="1:10" ht="15.75" thickBot="1" x14ac:dyDescent="0.3">
      <c r="B41" s="28"/>
      <c r="C41" s="38"/>
      <c r="D41" s="38"/>
      <c r="E41" s="28"/>
    </row>
    <row r="42" spans="1:10" ht="30" customHeight="1" thickBot="1" x14ac:dyDescent="0.3">
      <c r="A42" s="8" t="s">
        <v>15</v>
      </c>
      <c r="B42" s="139">
        <f>B26+B40</f>
        <v>0</v>
      </c>
      <c r="C42" s="134">
        <f>C26+C40</f>
        <v>0</v>
      </c>
      <c r="D42" s="177">
        <f>D26+D33+D40</f>
        <v>0</v>
      </c>
      <c r="E42" s="48"/>
    </row>
    <row r="45" spans="1:10" x14ac:dyDescent="0.25">
      <c r="C45" s="9"/>
    </row>
    <row r="60" spans="1:5" ht="15.75" x14ac:dyDescent="0.25">
      <c r="A60" s="29"/>
      <c r="B60" s="29"/>
      <c r="C60" s="29"/>
      <c r="D60" s="29"/>
      <c r="E60" s="29"/>
    </row>
    <row r="61" spans="1:5" ht="15.75" x14ac:dyDescent="0.25">
      <c r="A61" s="29"/>
      <c r="B61" s="29"/>
      <c r="C61" s="29"/>
      <c r="D61" s="29"/>
      <c r="E61" s="29"/>
    </row>
    <row r="63" spans="1:5" ht="15.75" x14ac:dyDescent="0.25">
      <c r="A63" s="30"/>
      <c r="B63" s="30"/>
      <c r="C63" s="30"/>
      <c r="D63" s="30"/>
    </row>
    <row r="65" spans="1:6" x14ac:dyDescent="0.25">
      <c r="A65" s="31"/>
      <c r="B65" s="31"/>
      <c r="C65" s="31"/>
      <c r="D65" s="31"/>
    </row>
    <row r="66" spans="1:6" x14ac:dyDescent="0.25">
      <c r="A66" s="10"/>
      <c r="B66" s="10"/>
      <c r="C66" s="33"/>
      <c r="D66" s="33"/>
      <c r="E66" s="33"/>
      <c r="F66" s="26"/>
    </row>
    <row r="67" spans="1:6" x14ac:dyDescent="0.25">
      <c r="A67" s="34"/>
      <c r="B67" s="34"/>
      <c r="C67" s="27"/>
      <c r="D67" s="27"/>
      <c r="E67" s="27"/>
      <c r="F67" s="27"/>
    </row>
    <row r="68" spans="1:6" x14ac:dyDescent="0.25">
      <c r="A68" s="34"/>
      <c r="B68" s="34"/>
      <c r="C68" s="27"/>
      <c r="D68" s="27"/>
      <c r="E68" s="27"/>
      <c r="F68" s="27"/>
    </row>
    <row r="69" spans="1:6" x14ac:dyDescent="0.25">
      <c r="A69" s="34"/>
      <c r="B69" s="34"/>
      <c r="C69" s="27"/>
      <c r="D69" s="27"/>
      <c r="E69" s="27"/>
      <c r="F69" s="27"/>
    </row>
    <row r="70" spans="1:6" x14ac:dyDescent="0.25">
      <c r="A70" s="34"/>
      <c r="B70" s="34"/>
      <c r="C70" s="27"/>
      <c r="D70" s="27"/>
      <c r="E70" s="27"/>
      <c r="F70" s="27"/>
    </row>
    <row r="71" spans="1:6" x14ac:dyDescent="0.25">
      <c r="A71" s="34"/>
      <c r="B71" s="34"/>
      <c r="C71" s="27"/>
      <c r="D71" s="27"/>
      <c r="E71" s="27"/>
      <c r="F71" s="27"/>
    </row>
    <row r="72" spans="1:6" x14ac:dyDescent="0.25">
      <c r="A72" s="34"/>
      <c r="B72" s="34"/>
      <c r="C72" s="27"/>
      <c r="D72" s="27"/>
      <c r="E72" s="27"/>
      <c r="F72" s="27"/>
    </row>
    <row r="73" spans="1:6" x14ac:dyDescent="0.25">
      <c r="A73" s="34"/>
      <c r="B73" s="34"/>
      <c r="C73" s="27"/>
      <c r="D73" s="27"/>
      <c r="E73" s="27"/>
      <c r="F73" s="27"/>
    </row>
    <row r="74" spans="1:6" x14ac:dyDescent="0.25">
      <c r="A74" s="35"/>
      <c r="B74" s="35"/>
      <c r="C74" s="35"/>
      <c r="D74" s="35"/>
      <c r="E74" s="35"/>
    </row>
    <row r="75" spans="1:6" x14ac:dyDescent="0.25">
      <c r="A75" s="36"/>
      <c r="B75" s="36"/>
      <c r="C75" s="36"/>
      <c r="D75" s="36"/>
      <c r="E75" s="35"/>
    </row>
    <row r="76" spans="1:6" x14ac:dyDescent="0.25">
      <c r="A76" s="34"/>
      <c r="B76" s="34"/>
      <c r="C76" s="26"/>
      <c r="D76" s="26"/>
      <c r="E76" s="26"/>
    </row>
    <row r="77" spans="1:6" ht="27" customHeight="1" x14ac:dyDescent="0.25">
      <c r="A77" s="37"/>
      <c r="B77" s="37"/>
      <c r="C77" s="27"/>
      <c r="D77" s="27"/>
      <c r="E77" s="27"/>
    </row>
    <row r="78" spans="1:6" ht="27" customHeight="1" x14ac:dyDescent="0.25">
      <c r="A78" s="37"/>
      <c r="B78" s="37"/>
      <c r="C78" s="27"/>
      <c r="D78" s="27"/>
      <c r="E78" s="27"/>
    </row>
    <row r="79" spans="1:6" x14ac:dyDescent="0.25">
      <c r="A79" s="34"/>
      <c r="B79" s="34"/>
      <c r="C79" s="27"/>
      <c r="D79" s="27"/>
      <c r="E79" s="27"/>
    </row>
    <row r="80" spans="1:6" x14ac:dyDescent="0.25">
      <c r="A80" s="35"/>
      <c r="B80" s="35"/>
      <c r="C80" s="35"/>
      <c r="D80" s="35"/>
      <c r="E80" s="35"/>
    </row>
    <row r="81" spans="1:5" x14ac:dyDescent="0.25">
      <c r="A81" s="35"/>
      <c r="B81" s="35"/>
      <c r="C81" s="35"/>
      <c r="D81" s="35"/>
      <c r="E81" s="35"/>
    </row>
    <row r="82" spans="1:5" x14ac:dyDescent="0.25">
      <c r="A82" s="36"/>
      <c r="B82" s="36"/>
      <c r="C82" s="36"/>
      <c r="D82" s="36"/>
      <c r="E82" s="35"/>
    </row>
    <row r="83" spans="1:5" x14ac:dyDescent="0.25">
      <c r="A83" s="36"/>
      <c r="B83" s="36"/>
      <c r="C83" s="36"/>
      <c r="D83" s="36"/>
      <c r="E83" s="35"/>
    </row>
    <row r="84" spans="1:5" x14ac:dyDescent="0.25">
      <c r="A84" s="34"/>
      <c r="B84" s="34"/>
      <c r="C84" s="26"/>
      <c r="D84" s="26"/>
      <c r="E84" s="26"/>
    </row>
    <row r="85" spans="1:5" ht="27" customHeight="1" x14ac:dyDescent="0.25">
      <c r="A85" s="37"/>
      <c r="B85" s="37"/>
      <c r="C85" s="27"/>
      <c r="D85" s="27"/>
      <c r="E85" s="27"/>
    </row>
    <row r="86" spans="1:5" ht="27" customHeight="1" x14ac:dyDescent="0.25">
      <c r="A86" s="37"/>
      <c r="B86" s="37"/>
      <c r="C86" s="27"/>
      <c r="D86" s="27"/>
      <c r="E86" s="27"/>
    </row>
    <row r="87" spans="1:5" x14ac:dyDescent="0.25">
      <c r="A87" s="35"/>
      <c r="B87" s="35"/>
      <c r="C87" s="38"/>
      <c r="D87" s="35"/>
      <c r="E87" s="35"/>
    </row>
    <row r="88" spans="1:5" ht="30" customHeight="1" x14ac:dyDescent="0.25">
      <c r="A88" s="39"/>
      <c r="B88" s="39"/>
      <c r="C88" s="40"/>
      <c r="D88" s="40"/>
      <c r="E88" s="4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6"/>
  <sheetViews>
    <sheetView topLeftCell="A148" workbookViewId="0">
      <selection activeCell="K138" sqref="K138"/>
    </sheetView>
  </sheetViews>
  <sheetFormatPr defaultRowHeight="15" x14ac:dyDescent="0.25"/>
  <cols>
    <col min="1" max="1" width="4.28515625" customWidth="1"/>
    <col min="2" max="2" width="4.85546875" customWidth="1"/>
    <col min="3" max="3" width="5" customWidth="1"/>
    <col min="4" max="4" width="47.42578125" customWidth="1"/>
    <col min="5" max="5" width="16.7109375" customWidth="1"/>
    <col min="6" max="9" width="15.7109375" customWidth="1"/>
    <col min="11" max="11" width="13.140625" customWidth="1"/>
    <col min="13" max="13" width="14.5703125" customWidth="1"/>
  </cols>
  <sheetData>
    <row r="1" spans="1:12" x14ac:dyDescent="0.25">
      <c r="D1" s="15" t="s">
        <v>16</v>
      </c>
      <c r="E1" s="15"/>
    </row>
    <row r="2" spans="1:12" x14ac:dyDescent="0.25">
      <c r="D2" s="14"/>
      <c r="E2" s="14"/>
    </row>
    <row r="3" spans="1:12" x14ac:dyDescent="0.25">
      <c r="D3" s="15" t="s">
        <v>79</v>
      </c>
      <c r="E3" s="15"/>
    </row>
    <row r="4" spans="1:12" x14ac:dyDescent="0.25">
      <c r="D4" s="14"/>
      <c r="E4" s="14"/>
    </row>
    <row r="5" spans="1:12" x14ac:dyDescent="0.25">
      <c r="D5" s="15" t="s">
        <v>2</v>
      </c>
      <c r="E5" s="15"/>
    </row>
    <row r="6" spans="1:12" ht="30" customHeight="1" x14ac:dyDescent="0.25">
      <c r="A6" s="12" t="s">
        <v>200</v>
      </c>
      <c r="B6" s="13" t="s">
        <v>20</v>
      </c>
      <c r="C6" s="12" t="s">
        <v>21</v>
      </c>
      <c r="D6" s="12" t="s">
        <v>22</v>
      </c>
      <c r="E6" s="12" t="s">
        <v>221</v>
      </c>
      <c r="F6" s="13" t="s">
        <v>224</v>
      </c>
      <c r="G6" s="13" t="s">
        <v>225</v>
      </c>
      <c r="H6" s="143"/>
      <c r="I6" s="143"/>
      <c r="J6" s="34"/>
      <c r="K6" s="34"/>
      <c r="L6" s="10"/>
    </row>
    <row r="7" spans="1:12" x14ac:dyDescent="0.25">
      <c r="A7" s="92">
        <v>6</v>
      </c>
      <c r="B7" s="92"/>
      <c r="C7" s="92"/>
      <c r="D7" s="92" t="s">
        <v>7</v>
      </c>
      <c r="E7" s="131">
        <f>E8+E10+E12+E14+E17+E19</f>
        <v>2453658.1</v>
      </c>
      <c r="F7" s="131">
        <f>G7-E7</f>
        <v>-71111.64000000013</v>
      </c>
      <c r="G7" s="131">
        <f>G8+G10+G12+G14+G17+G19</f>
        <v>2382546.46</v>
      </c>
      <c r="H7" s="179"/>
      <c r="I7" s="152"/>
      <c r="J7" s="34"/>
      <c r="K7" s="34"/>
      <c r="L7" s="10"/>
    </row>
    <row r="8" spans="1:12" x14ac:dyDescent="0.25">
      <c r="A8" s="93"/>
      <c r="B8" s="93">
        <v>61</v>
      </c>
      <c r="C8" s="93"/>
      <c r="D8" s="93" t="s">
        <v>154</v>
      </c>
      <c r="E8" s="130">
        <f>E9</f>
        <v>1201501</v>
      </c>
      <c r="F8" s="130">
        <f t="shared" ref="F8:F25" si="0">G8-E8</f>
        <v>103200</v>
      </c>
      <c r="G8" s="130">
        <v>1304701</v>
      </c>
      <c r="H8" s="179"/>
      <c r="I8" s="145"/>
      <c r="J8" s="34"/>
      <c r="K8" s="34"/>
      <c r="L8" s="10"/>
    </row>
    <row r="9" spans="1:12" x14ac:dyDescent="0.25">
      <c r="A9" s="2"/>
      <c r="B9" s="2"/>
      <c r="C9" s="2">
        <v>1</v>
      </c>
      <c r="D9" s="2" t="s">
        <v>28</v>
      </c>
      <c r="E9" s="128">
        <v>1201501</v>
      </c>
      <c r="F9" s="128">
        <f t="shared" si="0"/>
        <v>103200</v>
      </c>
      <c r="G9" s="128">
        <v>1304701</v>
      </c>
      <c r="H9" s="180"/>
      <c r="I9" s="144"/>
      <c r="J9" s="34"/>
      <c r="K9" s="34"/>
      <c r="L9" s="10"/>
    </row>
    <row r="10" spans="1:12" x14ac:dyDescent="0.25">
      <c r="A10" s="93"/>
      <c r="B10" s="93">
        <v>63</v>
      </c>
      <c r="C10" s="93"/>
      <c r="D10" s="93" t="s">
        <v>23</v>
      </c>
      <c r="E10" s="130">
        <f>E11</f>
        <v>610842</v>
      </c>
      <c r="F10" s="130">
        <f t="shared" si="0"/>
        <v>-248320.02000000002</v>
      </c>
      <c r="G10" s="130">
        <v>362521.98</v>
      </c>
      <c r="H10" s="179"/>
      <c r="I10" s="145"/>
      <c r="J10" s="34"/>
      <c r="K10" s="34"/>
      <c r="L10" s="10"/>
    </row>
    <row r="11" spans="1:12" x14ac:dyDescent="0.25">
      <c r="A11" s="2"/>
      <c r="B11" s="2"/>
      <c r="C11" s="2">
        <v>5</v>
      </c>
      <c r="D11" s="2" t="s">
        <v>168</v>
      </c>
      <c r="E11" s="128">
        <v>610842</v>
      </c>
      <c r="F11" s="128">
        <f t="shared" si="0"/>
        <v>-248320.02000000002</v>
      </c>
      <c r="G11" s="128">
        <v>362521.98</v>
      </c>
      <c r="H11" s="180"/>
      <c r="I11" s="144"/>
      <c r="J11" s="34"/>
      <c r="K11" s="34"/>
      <c r="L11" s="10"/>
    </row>
    <row r="12" spans="1:12" x14ac:dyDescent="0.25">
      <c r="A12" s="93"/>
      <c r="B12" s="93">
        <v>64</v>
      </c>
      <c r="C12" s="93"/>
      <c r="D12" s="93" t="s">
        <v>155</v>
      </c>
      <c r="E12" s="130">
        <f>E13</f>
        <v>117385.1</v>
      </c>
      <c r="F12" s="130">
        <f t="shared" si="0"/>
        <v>15201</v>
      </c>
      <c r="G12" s="130">
        <v>132586.1</v>
      </c>
      <c r="H12" s="179"/>
      <c r="I12" s="145"/>
      <c r="J12" s="34"/>
      <c r="K12" s="34"/>
      <c r="L12" s="10"/>
    </row>
    <row r="13" spans="1:12" x14ac:dyDescent="0.25">
      <c r="A13" s="2"/>
      <c r="B13" s="2"/>
      <c r="C13" s="2">
        <v>3</v>
      </c>
      <c r="D13" s="2" t="s">
        <v>26</v>
      </c>
      <c r="E13" s="128">
        <v>117385.1</v>
      </c>
      <c r="F13" s="128">
        <f t="shared" si="0"/>
        <v>15201</v>
      </c>
      <c r="G13" s="128">
        <v>132586.1</v>
      </c>
      <c r="H13" s="180"/>
      <c r="I13" s="144"/>
      <c r="J13" s="34"/>
      <c r="K13" s="34"/>
      <c r="L13" s="10"/>
    </row>
    <row r="14" spans="1:12" x14ac:dyDescent="0.25">
      <c r="A14" s="93"/>
      <c r="B14" s="93">
        <v>65</v>
      </c>
      <c r="C14" s="93"/>
      <c r="D14" s="93" t="s">
        <v>24</v>
      </c>
      <c r="E14" s="130">
        <f>E15+E16</f>
        <v>521930</v>
      </c>
      <c r="F14" s="130">
        <f t="shared" si="0"/>
        <v>36388</v>
      </c>
      <c r="G14" s="130">
        <f>G15+G16</f>
        <v>558318</v>
      </c>
      <c r="H14" s="179"/>
      <c r="I14" s="145"/>
      <c r="J14" s="34"/>
      <c r="K14" s="34"/>
      <c r="L14" s="10"/>
    </row>
    <row r="15" spans="1:12" x14ac:dyDescent="0.25">
      <c r="A15" s="2"/>
      <c r="B15" s="2"/>
      <c r="C15" s="2">
        <v>1</v>
      </c>
      <c r="D15" s="2" t="s">
        <v>28</v>
      </c>
      <c r="E15" s="128">
        <v>30</v>
      </c>
      <c r="F15" s="128">
        <f t="shared" si="0"/>
        <v>-30</v>
      </c>
      <c r="G15" s="128">
        <v>0</v>
      </c>
      <c r="H15" s="180"/>
      <c r="I15" s="144"/>
      <c r="J15" s="34"/>
      <c r="K15" s="34"/>
      <c r="L15" s="10"/>
    </row>
    <row r="16" spans="1:12" x14ac:dyDescent="0.25">
      <c r="A16" s="2"/>
      <c r="B16" s="2"/>
      <c r="C16" s="2">
        <v>4</v>
      </c>
      <c r="D16" s="2" t="s">
        <v>25</v>
      </c>
      <c r="E16" s="128">
        <v>521900</v>
      </c>
      <c r="F16" s="128">
        <f t="shared" si="0"/>
        <v>36418</v>
      </c>
      <c r="G16" s="128">
        <v>558318</v>
      </c>
      <c r="H16" s="180"/>
      <c r="I16" s="144"/>
      <c r="J16" s="34"/>
      <c r="K16" s="34"/>
      <c r="L16" s="10"/>
    </row>
    <row r="17" spans="1:12" x14ac:dyDescent="0.25">
      <c r="A17" s="93"/>
      <c r="B17" s="93">
        <v>66</v>
      </c>
      <c r="C17" s="93"/>
      <c r="D17" s="93" t="s">
        <v>156</v>
      </c>
      <c r="E17" s="130">
        <f>E18</f>
        <v>0</v>
      </c>
      <c r="F17" s="130">
        <f t="shared" si="0"/>
        <v>21734.38</v>
      </c>
      <c r="G17" s="130">
        <v>21734.38</v>
      </c>
      <c r="H17" s="179"/>
      <c r="I17" s="145"/>
      <c r="J17" s="34"/>
      <c r="K17" s="34"/>
      <c r="L17" s="10"/>
    </row>
    <row r="18" spans="1:12" x14ac:dyDescent="0.25">
      <c r="A18" s="2"/>
      <c r="B18" s="2"/>
      <c r="C18" s="2">
        <v>6</v>
      </c>
      <c r="D18" s="2" t="s">
        <v>27</v>
      </c>
      <c r="E18" s="128">
        <v>0</v>
      </c>
      <c r="F18" s="128">
        <f t="shared" si="0"/>
        <v>21734.38</v>
      </c>
      <c r="G18" s="128">
        <v>21734.38</v>
      </c>
      <c r="H18" s="180"/>
      <c r="I18" s="144"/>
      <c r="J18" s="34"/>
      <c r="K18" s="34"/>
      <c r="L18" s="10"/>
    </row>
    <row r="19" spans="1:12" ht="15" customHeight="1" x14ac:dyDescent="0.25">
      <c r="A19" s="93"/>
      <c r="B19" s="93">
        <v>68</v>
      </c>
      <c r="C19" s="93"/>
      <c r="D19" s="95" t="s">
        <v>157</v>
      </c>
      <c r="E19" s="130">
        <f>E20</f>
        <v>2000</v>
      </c>
      <c r="F19" s="130">
        <f t="shared" si="0"/>
        <v>685</v>
      </c>
      <c r="G19" s="130">
        <v>2685</v>
      </c>
      <c r="H19" s="179"/>
      <c r="I19" s="145"/>
      <c r="J19" s="34"/>
      <c r="K19" s="34"/>
      <c r="L19" s="10"/>
    </row>
    <row r="20" spans="1:12" x14ac:dyDescent="0.25">
      <c r="A20" s="2"/>
      <c r="B20" s="2"/>
      <c r="C20" s="2">
        <v>1</v>
      </c>
      <c r="D20" s="2" t="s">
        <v>28</v>
      </c>
      <c r="E20" s="128">
        <v>2000</v>
      </c>
      <c r="F20" s="128">
        <f t="shared" si="0"/>
        <v>685</v>
      </c>
      <c r="G20" s="128">
        <v>2685</v>
      </c>
      <c r="H20" s="180"/>
      <c r="I20" s="144"/>
      <c r="J20" s="34"/>
      <c r="K20" s="34"/>
      <c r="L20" s="10"/>
    </row>
    <row r="21" spans="1:12" x14ac:dyDescent="0.25">
      <c r="A21" s="92">
        <v>7</v>
      </c>
      <c r="B21" s="92"/>
      <c r="C21" s="92"/>
      <c r="D21" s="92" t="s">
        <v>29</v>
      </c>
      <c r="E21" s="131">
        <f>E22+E24</f>
        <v>29920</v>
      </c>
      <c r="F21" s="131">
        <f t="shared" si="0"/>
        <v>-27146</v>
      </c>
      <c r="G21" s="131">
        <f>G22+G24</f>
        <v>2774</v>
      </c>
      <c r="H21" s="179"/>
      <c r="I21" s="152"/>
      <c r="J21" s="34"/>
      <c r="K21" s="34"/>
      <c r="L21" s="10"/>
    </row>
    <row r="22" spans="1:12" x14ac:dyDescent="0.25">
      <c r="A22" s="93"/>
      <c r="B22" s="93">
        <v>71</v>
      </c>
      <c r="C22" s="93"/>
      <c r="D22" s="93" t="s">
        <v>158</v>
      </c>
      <c r="E22" s="130">
        <f>E23</f>
        <v>29520</v>
      </c>
      <c r="F22" s="169">
        <f t="shared" si="0"/>
        <v>-27520</v>
      </c>
      <c r="G22" s="130">
        <v>2000</v>
      </c>
      <c r="H22" s="181"/>
      <c r="I22" s="145"/>
      <c r="J22" s="34"/>
      <c r="K22" s="34"/>
      <c r="L22" s="10"/>
    </row>
    <row r="23" spans="1:12" x14ac:dyDescent="0.25">
      <c r="A23" s="43"/>
      <c r="B23" s="43"/>
      <c r="C23" s="41">
        <v>7</v>
      </c>
      <c r="D23" s="41" t="s">
        <v>29</v>
      </c>
      <c r="E23" s="128">
        <v>29520</v>
      </c>
      <c r="F23" s="128">
        <f t="shared" si="0"/>
        <v>-27520</v>
      </c>
      <c r="G23" s="128">
        <v>2000</v>
      </c>
      <c r="H23" s="180"/>
      <c r="I23" s="144"/>
      <c r="J23" s="34"/>
      <c r="K23" s="34"/>
      <c r="L23" s="10"/>
    </row>
    <row r="24" spans="1:12" x14ac:dyDescent="0.25">
      <c r="A24" s="93"/>
      <c r="B24" s="93">
        <v>72</v>
      </c>
      <c r="C24" s="93"/>
      <c r="D24" s="93" t="s">
        <v>30</v>
      </c>
      <c r="E24" s="130">
        <f>E25</f>
        <v>400</v>
      </c>
      <c r="F24" s="130">
        <f t="shared" si="0"/>
        <v>374</v>
      </c>
      <c r="G24" s="130">
        <v>774</v>
      </c>
      <c r="H24" s="181"/>
      <c r="I24" s="145"/>
      <c r="J24" s="34"/>
      <c r="K24" s="34"/>
      <c r="L24" s="10"/>
    </row>
    <row r="25" spans="1:12" x14ac:dyDescent="0.25">
      <c r="A25" s="43"/>
      <c r="B25" s="43"/>
      <c r="C25" s="41">
        <v>7</v>
      </c>
      <c r="D25" s="41" t="s">
        <v>29</v>
      </c>
      <c r="E25" s="128">
        <v>400</v>
      </c>
      <c r="F25" s="128">
        <f t="shared" si="0"/>
        <v>374</v>
      </c>
      <c r="G25" s="128">
        <v>774</v>
      </c>
      <c r="H25" s="180"/>
      <c r="I25" s="144"/>
      <c r="J25" s="34"/>
      <c r="K25" s="34"/>
      <c r="L25" s="10"/>
    </row>
    <row r="26" spans="1:12" ht="15.75" x14ac:dyDescent="0.25">
      <c r="A26" s="207" t="s">
        <v>31</v>
      </c>
      <c r="B26" s="208"/>
      <c r="C26" s="208"/>
      <c r="D26" s="209"/>
      <c r="E26" s="129">
        <f>E7+E21</f>
        <v>2483578.1</v>
      </c>
      <c r="F26" s="129">
        <f>G26-E26</f>
        <v>-98257.64000000013</v>
      </c>
      <c r="G26" s="202">
        <f>G7+G21</f>
        <v>2385320.46</v>
      </c>
      <c r="H26" s="182"/>
      <c r="I26" s="146"/>
      <c r="J26" s="34"/>
      <c r="K26" s="34"/>
      <c r="L26" s="10"/>
    </row>
    <row r="27" spans="1:12" ht="20.100000000000001" customHeight="1" x14ac:dyDescent="0.25">
      <c r="A27" s="203"/>
      <c r="B27" s="10"/>
      <c r="C27" s="10"/>
      <c r="D27" s="10"/>
      <c r="E27" s="10"/>
      <c r="F27" s="10"/>
      <c r="G27" s="10"/>
      <c r="H27" s="34"/>
      <c r="I27" s="34"/>
      <c r="J27" s="34"/>
      <c r="K27" s="34"/>
      <c r="L27" s="10"/>
    </row>
    <row r="28" spans="1:12" x14ac:dyDescent="0.25">
      <c r="A28" s="218" t="s">
        <v>32</v>
      </c>
      <c r="B28" s="219"/>
      <c r="C28" s="219"/>
      <c r="D28" s="219"/>
      <c r="E28" s="204"/>
      <c r="F28" s="204"/>
      <c r="G28" s="11"/>
      <c r="H28" s="151"/>
      <c r="I28" s="34"/>
      <c r="J28" s="34"/>
      <c r="K28" s="34"/>
      <c r="L28" s="10"/>
    </row>
    <row r="29" spans="1:12" ht="39" x14ac:dyDescent="0.25">
      <c r="A29" s="13" t="s">
        <v>19</v>
      </c>
      <c r="B29" s="12" t="s">
        <v>20</v>
      </c>
      <c r="C29" s="12" t="s">
        <v>21</v>
      </c>
      <c r="D29" s="12" t="s">
        <v>22</v>
      </c>
      <c r="E29" s="12" t="s">
        <v>221</v>
      </c>
      <c r="F29" s="178" t="s">
        <v>224</v>
      </c>
      <c r="G29" s="13" t="s">
        <v>225</v>
      </c>
      <c r="H29" s="143"/>
      <c r="I29" s="143"/>
      <c r="J29" s="34"/>
      <c r="K29" s="34"/>
      <c r="L29" s="10"/>
    </row>
    <row r="30" spans="1:12" x14ac:dyDescent="0.25">
      <c r="A30" s="11">
        <v>9</v>
      </c>
      <c r="B30" s="11"/>
      <c r="C30" s="11"/>
      <c r="D30" s="11" t="s">
        <v>33</v>
      </c>
      <c r="E30" s="44">
        <f>E31</f>
        <v>83642</v>
      </c>
      <c r="F30" s="183">
        <f>G30-E30</f>
        <v>344058.15</v>
      </c>
      <c r="G30" s="44">
        <f>G31</f>
        <v>427700.15</v>
      </c>
      <c r="H30" s="176"/>
      <c r="I30" s="40"/>
      <c r="J30" s="34"/>
      <c r="K30" s="34"/>
      <c r="L30" s="10"/>
    </row>
    <row r="31" spans="1:12" x14ac:dyDescent="0.25">
      <c r="A31" s="11"/>
      <c r="B31" s="11">
        <v>92</v>
      </c>
      <c r="C31" s="11"/>
      <c r="D31" s="11" t="s">
        <v>34</v>
      </c>
      <c r="E31" s="44">
        <f>E32</f>
        <v>83642</v>
      </c>
      <c r="F31" s="183">
        <f t="shared" ref="F31:F33" si="1">G31-E31</f>
        <v>344058.15</v>
      </c>
      <c r="G31" s="44">
        <f>G32</f>
        <v>427700.15</v>
      </c>
      <c r="H31" s="176"/>
      <c r="I31" s="40"/>
      <c r="J31" s="34"/>
      <c r="K31" s="34"/>
      <c r="L31" s="10"/>
    </row>
    <row r="32" spans="1:12" x14ac:dyDescent="0.25">
      <c r="A32" s="2"/>
      <c r="B32" s="2"/>
      <c r="C32" s="2">
        <v>92</v>
      </c>
      <c r="D32" s="2" t="s">
        <v>164</v>
      </c>
      <c r="E32" s="42">
        <v>83642</v>
      </c>
      <c r="F32" s="183">
        <f t="shared" si="1"/>
        <v>344058.15</v>
      </c>
      <c r="G32" s="42">
        <v>427700.15</v>
      </c>
      <c r="H32" s="48"/>
      <c r="I32" s="27"/>
      <c r="J32" s="34"/>
      <c r="K32" s="34"/>
      <c r="L32" s="10"/>
    </row>
    <row r="33" spans="1:13" ht="15.75" x14ac:dyDescent="0.25">
      <c r="A33" s="24" t="s">
        <v>166</v>
      </c>
      <c r="B33" s="24"/>
      <c r="C33" s="24"/>
      <c r="D33" s="24" t="s">
        <v>165</v>
      </c>
      <c r="E33" s="132">
        <f>E30</f>
        <v>83642</v>
      </c>
      <c r="F33" s="184">
        <f t="shared" si="1"/>
        <v>344058.15</v>
      </c>
      <c r="G33" s="132">
        <f>G30</f>
        <v>427700.15</v>
      </c>
      <c r="H33" s="118"/>
      <c r="I33" s="147"/>
      <c r="J33" s="34"/>
      <c r="K33" s="34"/>
      <c r="L33" s="10"/>
    </row>
    <row r="34" spans="1:13" ht="15.75" x14ac:dyDescent="0.25">
      <c r="A34" s="29"/>
      <c r="B34" s="29"/>
      <c r="C34" s="29"/>
      <c r="D34" s="29"/>
      <c r="E34" s="29"/>
      <c r="F34" s="118"/>
      <c r="G34" s="118"/>
      <c r="H34" s="118"/>
      <c r="I34" s="10"/>
      <c r="J34" s="34"/>
      <c r="K34" s="34"/>
      <c r="L34" s="10"/>
    </row>
    <row r="35" spans="1:13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34"/>
      <c r="K35" s="34"/>
      <c r="L35" s="10"/>
    </row>
    <row r="36" spans="1:13" x14ac:dyDescent="0.25">
      <c r="A36" s="220" t="s">
        <v>186</v>
      </c>
      <c r="B36" s="221"/>
      <c r="C36" s="221"/>
      <c r="D36" s="221"/>
      <c r="E36" s="205"/>
      <c r="F36" s="205"/>
      <c r="G36" s="119"/>
      <c r="H36" s="36"/>
      <c r="I36" s="34"/>
      <c r="J36" s="34"/>
      <c r="K36" s="34"/>
      <c r="L36" s="10"/>
    </row>
    <row r="37" spans="1:13" ht="30" customHeight="1" x14ac:dyDescent="0.25">
      <c r="A37" s="2"/>
      <c r="B37" s="213" t="s">
        <v>21</v>
      </c>
      <c r="C37" s="213"/>
      <c r="D37" s="12" t="s">
        <v>22</v>
      </c>
      <c r="E37" s="12" t="s">
        <v>221</v>
      </c>
      <c r="F37" s="13" t="s">
        <v>224</v>
      </c>
      <c r="G37" s="13" t="s">
        <v>225</v>
      </c>
      <c r="H37" s="143"/>
      <c r="I37" s="143"/>
      <c r="J37" s="34"/>
      <c r="K37" s="34"/>
      <c r="L37" s="10"/>
    </row>
    <row r="38" spans="1:13" x14ac:dyDescent="0.25">
      <c r="A38" s="2"/>
      <c r="B38" s="214">
        <v>1</v>
      </c>
      <c r="C38" s="214"/>
      <c r="D38" s="2" t="s">
        <v>28</v>
      </c>
      <c r="E38" s="160">
        <f>E9+E15+E20</f>
        <v>1203531</v>
      </c>
      <c r="F38" s="112">
        <f>G38-E38</f>
        <v>103855</v>
      </c>
      <c r="G38" s="42">
        <f>G9+G15+G20</f>
        <v>1307386</v>
      </c>
      <c r="H38" s="48"/>
      <c r="I38" s="27"/>
      <c r="J38" s="34"/>
      <c r="K38" s="34"/>
      <c r="L38" s="10"/>
      <c r="M38" s="28"/>
    </row>
    <row r="39" spans="1:13" x14ac:dyDescent="0.25">
      <c r="A39" s="2"/>
      <c r="B39" s="214">
        <v>3</v>
      </c>
      <c r="C39" s="214"/>
      <c r="D39" s="2" t="s">
        <v>26</v>
      </c>
      <c r="E39" s="160">
        <f>E13</f>
        <v>117385.1</v>
      </c>
      <c r="F39" s="112">
        <f t="shared" ref="F39:F45" si="2">G39-E39</f>
        <v>15201</v>
      </c>
      <c r="G39" s="42">
        <f>G13</f>
        <v>132586.1</v>
      </c>
      <c r="H39" s="48"/>
      <c r="I39" s="27"/>
      <c r="J39" s="34"/>
      <c r="K39" s="34"/>
      <c r="L39" s="10"/>
    </row>
    <row r="40" spans="1:13" x14ac:dyDescent="0.25">
      <c r="A40" s="2"/>
      <c r="B40" s="214">
        <v>4</v>
      </c>
      <c r="C40" s="214"/>
      <c r="D40" s="2" t="s">
        <v>25</v>
      </c>
      <c r="E40" s="160">
        <f>E16</f>
        <v>521900</v>
      </c>
      <c r="F40" s="112">
        <f t="shared" si="2"/>
        <v>36418</v>
      </c>
      <c r="G40" s="42">
        <f>G16</f>
        <v>558318</v>
      </c>
      <c r="H40" s="48"/>
      <c r="I40" s="27"/>
      <c r="J40" s="34"/>
      <c r="K40" s="34"/>
      <c r="L40" s="10"/>
    </row>
    <row r="41" spans="1:13" x14ac:dyDescent="0.25">
      <c r="A41" s="2"/>
      <c r="B41" s="214">
        <v>5</v>
      </c>
      <c r="C41" s="214"/>
      <c r="D41" s="2" t="s">
        <v>38</v>
      </c>
      <c r="E41" s="160">
        <f>E11</f>
        <v>610842</v>
      </c>
      <c r="F41" s="112">
        <f t="shared" si="2"/>
        <v>-248320.02000000002</v>
      </c>
      <c r="G41" s="42">
        <f>G11</f>
        <v>362521.98</v>
      </c>
      <c r="H41" s="48"/>
      <c r="I41" s="27"/>
      <c r="J41" s="34"/>
      <c r="K41" s="34"/>
      <c r="L41" s="10"/>
    </row>
    <row r="42" spans="1:13" x14ac:dyDescent="0.25">
      <c r="A42" s="2"/>
      <c r="B42" s="214">
        <v>6</v>
      </c>
      <c r="C42" s="214"/>
      <c r="D42" s="2" t="s">
        <v>169</v>
      </c>
      <c r="E42" s="160">
        <f>E18</f>
        <v>0</v>
      </c>
      <c r="F42" s="112">
        <f t="shared" si="2"/>
        <v>21734.38</v>
      </c>
      <c r="G42" s="42">
        <f>G18</f>
        <v>21734.38</v>
      </c>
      <c r="H42" s="48"/>
      <c r="I42" s="27"/>
      <c r="J42" s="34"/>
      <c r="K42" s="34"/>
      <c r="L42" s="10"/>
    </row>
    <row r="43" spans="1:13" x14ac:dyDescent="0.25">
      <c r="A43" s="2"/>
      <c r="B43" s="215">
        <v>7</v>
      </c>
      <c r="C43" s="215"/>
      <c r="D43" s="2" t="s">
        <v>29</v>
      </c>
      <c r="E43" s="160">
        <f>E23+E25</f>
        <v>29920</v>
      </c>
      <c r="F43" s="112">
        <f t="shared" si="2"/>
        <v>-27146</v>
      </c>
      <c r="G43" s="42">
        <f>G23+G25</f>
        <v>2774</v>
      </c>
      <c r="H43" s="48"/>
      <c r="I43" s="27"/>
      <c r="J43" s="34"/>
      <c r="K43" s="34"/>
      <c r="L43" s="10"/>
    </row>
    <row r="44" spans="1:13" x14ac:dyDescent="0.25">
      <c r="A44" s="2"/>
      <c r="B44" s="217">
        <v>9</v>
      </c>
      <c r="C44" s="217"/>
      <c r="D44" s="11" t="s">
        <v>212</v>
      </c>
      <c r="E44" s="160">
        <f>E33</f>
        <v>83642</v>
      </c>
      <c r="F44" s="112">
        <f t="shared" si="2"/>
        <v>-83642</v>
      </c>
      <c r="G44" s="22">
        <v>0</v>
      </c>
      <c r="H44" s="48"/>
      <c r="I44" s="27"/>
      <c r="J44" s="34"/>
      <c r="K44" s="34"/>
      <c r="L44" s="10"/>
    </row>
    <row r="45" spans="1:13" ht="15.75" x14ac:dyDescent="0.25">
      <c r="A45" s="2"/>
      <c r="B45" s="214"/>
      <c r="C45" s="214"/>
      <c r="D45" s="24" t="s">
        <v>187</v>
      </c>
      <c r="E45" s="166">
        <f>SUM(E38:E44)</f>
        <v>2567220.1</v>
      </c>
      <c r="F45" s="175">
        <f t="shared" si="2"/>
        <v>-181899.64000000013</v>
      </c>
      <c r="G45" s="155">
        <f>SUM(G38:G44)</f>
        <v>2385320.46</v>
      </c>
      <c r="H45" s="185"/>
      <c r="I45" s="148"/>
      <c r="J45" s="34"/>
      <c r="K45" s="34"/>
      <c r="L45" s="10"/>
    </row>
    <row r="46" spans="1:13" x14ac:dyDescent="0.25">
      <c r="A46" s="10"/>
      <c r="B46" s="216"/>
      <c r="C46" s="216"/>
      <c r="D46" s="10"/>
      <c r="E46" s="10"/>
      <c r="F46" s="10"/>
      <c r="G46" s="10"/>
      <c r="H46" s="10"/>
      <c r="I46" s="10"/>
      <c r="J46" s="10"/>
      <c r="K46" s="10"/>
      <c r="L46" s="10"/>
    </row>
    <row r="47" spans="1:13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3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3" x14ac:dyDescent="0.25">
      <c r="A49" s="10"/>
      <c r="B49" s="10"/>
      <c r="C49" s="10"/>
      <c r="D49" s="15" t="s">
        <v>35</v>
      </c>
      <c r="E49" s="15"/>
      <c r="F49" s="10"/>
      <c r="G49" s="10"/>
      <c r="H49" s="10"/>
      <c r="I49" s="10"/>
      <c r="J49" s="10"/>
      <c r="K49" s="10"/>
      <c r="L49" s="10"/>
    </row>
    <row r="50" spans="1:13" ht="39" x14ac:dyDescent="0.25">
      <c r="A50" s="13" t="s">
        <v>19</v>
      </c>
      <c r="B50" s="12" t="s">
        <v>20</v>
      </c>
      <c r="C50" s="12" t="s">
        <v>21</v>
      </c>
      <c r="D50" s="12" t="s">
        <v>22</v>
      </c>
      <c r="E50" s="12" t="s">
        <v>221</v>
      </c>
      <c r="F50" s="13" t="s">
        <v>224</v>
      </c>
      <c r="G50" s="13" t="s">
        <v>225</v>
      </c>
      <c r="H50" s="143"/>
      <c r="I50" s="143"/>
      <c r="J50" s="10"/>
      <c r="K50" s="10"/>
      <c r="L50" s="10"/>
    </row>
    <row r="51" spans="1:13" x14ac:dyDescent="0.25">
      <c r="A51" s="92">
        <v>3</v>
      </c>
      <c r="B51" s="92"/>
      <c r="C51" s="92"/>
      <c r="D51" s="92" t="s">
        <v>4</v>
      </c>
      <c r="E51" s="137">
        <f>E52+E55+E62+E65+E67+E70+E73</f>
        <v>1600020.1</v>
      </c>
      <c r="F51" s="137">
        <f>G51-E51</f>
        <v>232568.89999999991</v>
      </c>
      <c r="G51" s="137">
        <f>G52+G55+G62+G65+G67+G70+G73</f>
        <v>1832589</v>
      </c>
      <c r="H51" s="186"/>
      <c r="I51" s="149"/>
      <c r="J51" s="10"/>
      <c r="K51" s="10"/>
      <c r="L51" s="10"/>
    </row>
    <row r="52" spans="1:13" x14ac:dyDescent="0.25">
      <c r="A52" s="93"/>
      <c r="B52" s="93">
        <v>31</v>
      </c>
      <c r="C52" s="93"/>
      <c r="D52" s="93" t="s">
        <v>163</v>
      </c>
      <c r="E52" s="94">
        <f>SUM(E53:E54)</f>
        <v>639900</v>
      </c>
      <c r="F52" s="94">
        <f t="shared" ref="F52:F93" si="3">SUM(G52-E52)</f>
        <v>149875</v>
      </c>
      <c r="G52" s="94">
        <f>G53+G54</f>
        <v>789775</v>
      </c>
      <c r="H52" s="176"/>
      <c r="I52" s="40"/>
      <c r="J52" s="10"/>
      <c r="K52" s="10"/>
      <c r="L52" s="10"/>
    </row>
    <row r="53" spans="1:13" x14ac:dyDescent="0.25">
      <c r="A53" s="41"/>
      <c r="B53" s="41"/>
      <c r="C53" s="41">
        <v>1</v>
      </c>
      <c r="D53" s="41" t="s">
        <v>28</v>
      </c>
      <c r="E53" s="42">
        <v>604804</v>
      </c>
      <c r="F53" s="42">
        <f t="shared" si="3"/>
        <v>147021</v>
      </c>
      <c r="G53" s="42">
        <v>751825</v>
      </c>
      <c r="H53" s="48"/>
      <c r="I53" s="27"/>
      <c r="J53" s="10"/>
      <c r="K53" s="48"/>
      <c r="L53" s="10"/>
    </row>
    <row r="54" spans="1:13" x14ac:dyDescent="0.25">
      <c r="A54" s="41"/>
      <c r="B54" s="41"/>
      <c r="C54" s="41">
        <v>5</v>
      </c>
      <c r="D54" s="41" t="s">
        <v>38</v>
      </c>
      <c r="E54" s="42">
        <v>35096</v>
      </c>
      <c r="F54" s="42">
        <f t="shared" si="3"/>
        <v>2854</v>
      </c>
      <c r="G54" s="42">
        <v>37950</v>
      </c>
      <c r="H54" s="48"/>
      <c r="I54" s="27"/>
      <c r="J54" s="10"/>
      <c r="K54" s="48"/>
      <c r="L54" s="10"/>
    </row>
    <row r="55" spans="1:13" x14ac:dyDescent="0.25">
      <c r="A55" s="93"/>
      <c r="B55" s="93">
        <v>32</v>
      </c>
      <c r="C55" s="93"/>
      <c r="D55" s="93" t="s">
        <v>37</v>
      </c>
      <c r="E55" s="94">
        <f>SUM(E56:E61)</f>
        <v>499284</v>
      </c>
      <c r="F55" s="94">
        <f t="shared" si="3"/>
        <v>115456</v>
      </c>
      <c r="G55" s="94">
        <f>SUM(G56:G61)</f>
        <v>614740</v>
      </c>
      <c r="H55" s="176"/>
      <c r="I55" s="40"/>
      <c r="J55" s="10"/>
      <c r="K55" s="48"/>
      <c r="L55" s="10"/>
    </row>
    <row r="56" spans="1:13" x14ac:dyDescent="0.25">
      <c r="A56" s="41"/>
      <c r="B56" s="41"/>
      <c r="C56" s="41">
        <v>1</v>
      </c>
      <c r="D56" s="41" t="s">
        <v>28</v>
      </c>
      <c r="E56" s="42">
        <v>186584</v>
      </c>
      <c r="F56" s="42">
        <f t="shared" si="3"/>
        <v>52351</v>
      </c>
      <c r="G56" s="42">
        <v>238935</v>
      </c>
      <c r="H56" s="48"/>
      <c r="I56" s="27"/>
      <c r="J56" s="10"/>
      <c r="K56" s="48"/>
      <c r="L56" s="10"/>
      <c r="M56" s="28"/>
    </row>
    <row r="57" spans="1:13" x14ac:dyDescent="0.25">
      <c r="A57" s="41"/>
      <c r="B57" s="41"/>
      <c r="C57" s="41">
        <v>3</v>
      </c>
      <c r="D57" s="41" t="s">
        <v>26</v>
      </c>
      <c r="E57" s="42">
        <v>21000</v>
      </c>
      <c r="F57" s="172">
        <f t="shared" si="3"/>
        <v>-36</v>
      </c>
      <c r="G57" s="42">
        <v>20964</v>
      </c>
      <c r="H57" s="48"/>
      <c r="I57" s="27"/>
      <c r="J57" s="10"/>
      <c r="K57" s="48"/>
      <c r="L57" s="48"/>
      <c r="M57" s="28"/>
    </row>
    <row r="58" spans="1:13" x14ac:dyDescent="0.25">
      <c r="A58" s="41"/>
      <c r="B58" s="41"/>
      <c r="C58" s="41">
        <v>4</v>
      </c>
      <c r="D58" s="41" t="s">
        <v>25</v>
      </c>
      <c r="E58" s="42">
        <v>252900</v>
      </c>
      <c r="F58" s="42">
        <f t="shared" si="3"/>
        <v>78121</v>
      </c>
      <c r="G58" s="42">
        <v>331021</v>
      </c>
      <c r="H58" s="48"/>
      <c r="I58" s="27"/>
      <c r="J58" s="10"/>
      <c r="K58" s="48"/>
      <c r="L58" s="10"/>
      <c r="M58" s="28"/>
    </row>
    <row r="59" spans="1:13" x14ac:dyDescent="0.25">
      <c r="A59" s="41"/>
      <c r="B59" s="41"/>
      <c r="C59" s="41">
        <v>5</v>
      </c>
      <c r="D59" s="41" t="s">
        <v>38</v>
      </c>
      <c r="E59" s="42">
        <v>34300</v>
      </c>
      <c r="F59" s="172">
        <f t="shared" si="3"/>
        <v>-12644</v>
      </c>
      <c r="G59" s="42">
        <v>21656</v>
      </c>
      <c r="H59" s="48"/>
      <c r="I59" s="27"/>
      <c r="J59" s="10"/>
      <c r="K59" s="48"/>
      <c r="L59" s="10"/>
      <c r="M59" s="28"/>
    </row>
    <row r="60" spans="1:13" x14ac:dyDescent="0.25">
      <c r="A60" s="41"/>
      <c r="B60" s="41"/>
      <c r="C60" s="41">
        <v>6</v>
      </c>
      <c r="D60" s="41" t="s">
        <v>169</v>
      </c>
      <c r="E60" s="42">
        <v>0</v>
      </c>
      <c r="F60" s="42">
        <f t="shared" si="3"/>
        <v>0</v>
      </c>
      <c r="G60" s="42">
        <v>0</v>
      </c>
      <c r="H60" s="48"/>
      <c r="I60" s="27"/>
      <c r="J60" s="10"/>
      <c r="K60" s="48"/>
      <c r="L60" s="10"/>
      <c r="M60" s="28"/>
    </row>
    <row r="61" spans="1:13" x14ac:dyDescent="0.25">
      <c r="A61" s="41"/>
      <c r="B61" s="41"/>
      <c r="C61" s="41">
        <v>7</v>
      </c>
      <c r="D61" s="41" t="s">
        <v>25</v>
      </c>
      <c r="E61" s="42">
        <v>4500</v>
      </c>
      <c r="F61" s="172">
        <f t="shared" si="3"/>
        <v>-2336</v>
      </c>
      <c r="G61" s="42">
        <v>2164</v>
      </c>
      <c r="H61" s="48"/>
      <c r="I61" s="27"/>
      <c r="J61" s="10"/>
      <c r="K61" s="48"/>
      <c r="L61" s="10"/>
      <c r="M61" s="28"/>
    </row>
    <row r="62" spans="1:13" x14ac:dyDescent="0.25">
      <c r="A62" s="93"/>
      <c r="B62" s="93">
        <v>34</v>
      </c>
      <c r="C62" s="93"/>
      <c r="D62" s="93" t="s">
        <v>39</v>
      </c>
      <c r="E62" s="94">
        <f>SUM(E63:E64)</f>
        <v>11490.1</v>
      </c>
      <c r="F62" s="94">
        <f t="shared" si="3"/>
        <v>585.89999999999964</v>
      </c>
      <c r="G62" s="94">
        <f>SUM(G63:G64)</f>
        <v>12076</v>
      </c>
      <c r="H62" s="176"/>
      <c r="I62" s="40"/>
      <c r="J62" s="10"/>
      <c r="K62" s="48"/>
      <c r="L62" s="10"/>
      <c r="M62" s="28"/>
    </row>
    <row r="63" spans="1:13" x14ac:dyDescent="0.25">
      <c r="A63" s="41"/>
      <c r="B63" s="41"/>
      <c r="C63" s="41">
        <v>1</v>
      </c>
      <c r="D63" s="41" t="s">
        <v>28</v>
      </c>
      <c r="E63" s="42">
        <v>10890</v>
      </c>
      <c r="F63" s="42">
        <f t="shared" si="3"/>
        <v>466</v>
      </c>
      <c r="G63" s="42">
        <v>11356</v>
      </c>
      <c r="H63" s="48"/>
      <c r="I63" s="27"/>
      <c r="J63" s="10"/>
      <c r="K63" s="48"/>
      <c r="L63" s="10"/>
    </row>
    <row r="64" spans="1:13" x14ac:dyDescent="0.25">
      <c r="A64" s="41"/>
      <c r="B64" s="41"/>
      <c r="C64" s="41">
        <v>4</v>
      </c>
      <c r="D64" s="41" t="s">
        <v>25</v>
      </c>
      <c r="E64" s="42">
        <v>600.1</v>
      </c>
      <c r="F64" s="42">
        <f t="shared" si="3"/>
        <v>119.89999999999998</v>
      </c>
      <c r="G64" s="42">
        <v>720</v>
      </c>
      <c r="H64" s="48"/>
      <c r="I64" s="27"/>
      <c r="J64" s="10"/>
      <c r="K64" s="48"/>
      <c r="L64" s="10"/>
    </row>
    <row r="65" spans="1:12" x14ac:dyDescent="0.25">
      <c r="A65" s="93"/>
      <c r="B65" s="93">
        <v>35</v>
      </c>
      <c r="C65" s="93"/>
      <c r="D65" s="93" t="s">
        <v>159</v>
      </c>
      <c r="E65" s="94">
        <f>SUM(E66:E66)</f>
        <v>2200</v>
      </c>
      <c r="F65" s="94">
        <f t="shared" si="3"/>
        <v>1300</v>
      </c>
      <c r="G65" s="94">
        <f>G66</f>
        <v>3500</v>
      </c>
      <c r="H65" s="176"/>
      <c r="I65" s="40"/>
      <c r="J65" s="10"/>
      <c r="K65" s="48"/>
      <c r="L65" s="10"/>
    </row>
    <row r="66" spans="1:12" x14ac:dyDescent="0.25">
      <c r="A66" s="41"/>
      <c r="B66" s="41"/>
      <c r="C66" s="41">
        <v>1</v>
      </c>
      <c r="D66" s="41" t="s">
        <v>28</v>
      </c>
      <c r="E66" s="42">
        <v>2200</v>
      </c>
      <c r="F66" s="42">
        <f t="shared" si="3"/>
        <v>1300</v>
      </c>
      <c r="G66" s="42">
        <v>3500</v>
      </c>
      <c r="H66" s="48"/>
      <c r="I66" s="27"/>
      <c r="J66" s="10"/>
      <c r="K66" s="10"/>
      <c r="L66" s="10"/>
    </row>
    <row r="67" spans="1:12" x14ac:dyDescent="0.25">
      <c r="A67" s="93"/>
      <c r="B67" s="93">
        <v>36</v>
      </c>
      <c r="C67" s="93"/>
      <c r="D67" s="93" t="s">
        <v>160</v>
      </c>
      <c r="E67" s="94">
        <f>SUM(E68:E69)</f>
        <v>75646</v>
      </c>
      <c r="F67" s="173">
        <f t="shared" si="3"/>
        <v>-64154</v>
      </c>
      <c r="G67" s="94">
        <f>SUM(G68:G69)</f>
        <v>11492</v>
      </c>
      <c r="H67" s="176"/>
      <c r="I67" s="40"/>
      <c r="J67" s="10"/>
      <c r="K67" s="48"/>
      <c r="L67" s="10"/>
    </row>
    <row r="68" spans="1:12" x14ac:dyDescent="0.25">
      <c r="A68" s="41"/>
      <c r="B68" s="41"/>
      <c r="C68" s="41">
        <v>1</v>
      </c>
      <c r="D68" s="41" t="s">
        <v>28</v>
      </c>
      <c r="E68" s="42">
        <v>10000</v>
      </c>
      <c r="F68" s="42">
        <f t="shared" si="3"/>
        <v>620</v>
      </c>
      <c r="G68" s="42">
        <v>10620</v>
      </c>
      <c r="H68" s="48"/>
      <c r="I68" s="27"/>
      <c r="J68" s="10"/>
      <c r="K68" s="48"/>
      <c r="L68" s="10"/>
    </row>
    <row r="69" spans="1:12" x14ac:dyDescent="0.25">
      <c r="A69" s="41"/>
      <c r="B69" s="41"/>
      <c r="C69" s="41">
        <v>5</v>
      </c>
      <c r="D69" s="41" t="s">
        <v>38</v>
      </c>
      <c r="E69" s="42">
        <v>65646</v>
      </c>
      <c r="F69" s="172">
        <f t="shared" si="3"/>
        <v>-64774</v>
      </c>
      <c r="G69" s="42">
        <v>872</v>
      </c>
      <c r="H69" s="48"/>
      <c r="I69" s="27"/>
      <c r="J69" s="10"/>
      <c r="K69" s="48"/>
      <c r="L69" s="10"/>
    </row>
    <row r="70" spans="1:12" x14ac:dyDescent="0.25">
      <c r="A70" s="93"/>
      <c r="B70" s="93">
        <v>37</v>
      </c>
      <c r="C70" s="93"/>
      <c r="D70" s="93" t="s">
        <v>161</v>
      </c>
      <c r="E70" s="94">
        <f>SUM(E71:E72)</f>
        <v>91450</v>
      </c>
      <c r="F70" s="94">
        <f t="shared" si="3"/>
        <v>4792</v>
      </c>
      <c r="G70" s="94">
        <f>SUM(G71:G72)</f>
        <v>96242</v>
      </c>
      <c r="H70" s="176"/>
      <c r="I70" s="40"/>
      <c r="J70" s="10"/>
      <c r="K70" s="10"/>
      <c r="L70" s="10"/>
    </row>
    <row r="71" spans="1:12" x14ac:dyDescent="0.25">
      <c r="A71" s="43"/>
      <c r="B71" s="43"/>
      <c r="C71" s="41">
        <v>1</v>
      </c>
      <c r="D71" s="41" t="s">
        <v>28</v>
      </c>
      <c r="E71" s="42">
        <v>90150</v>
      </c>
      <c r="F71" s="42">
        <f t="shared" si="3"/>
        <v>5612</v>
      </c>
      <c r="G71" s="42">
        <v>95762</v>
      </c>
      <c r="H71" s="48"/>
      <c r="I71" s="27"/>
      <c r="J71" s="10"/>
      <c r="K71" s="10"/>
      <c r="L71" s="10"/>
    </row>
    <row r="72" spans="1:12" x14ac:dyDescent="0.25">
      <c r="A72" s="43"/>
      <c r="B72" s="43"/>
      <c r="C72" s="43">
        <v>5</v>
      </c>
      <c r="D72" s="41" t="s">
        <v>38</v>
      </c>
      <c r="E72" s="42">
        <v>1300</v>
      </c>
      <c r="F72" s="172">
        <f t="shared" si="3"/>
        <v>-820</v>
      </c>
      <c r="G72" s="42">
        <v>480</v>
      </c>
      <c r="H72" s="48"/>
      <c r="I72" s="27"/>
      <c r="J72" s="10"/>
      <c r="K72" s="10"/>
      <c r="L72" s="10"/>
    </row>
    <row r="73" spans="1:12" x14ac:dyDescent="0.25">
      <c r="A73" s="93"/>
      <c r="B73" s="93">
        <v>38</v>
      </c>
      <c r="C73" s="93"/>
      <c r="D73" s="93" t="s">
        <v>162</v>
      </c>
      <c r="E73" s="94">
        <f>SUM(E74:E77)</f>
        <v>280050</v>
      </c>
      <c r="F73" s="94">
        <f t="shared" si="3"/>
        <v>24714</v>
      </c>
      <c r="G73" s="94">
        <f>SUM(G74:G77)</f>
        <v>304764</v>
      </c>
      <c r="H73" s="176"/>
      <c r="I73" s="40"/>
      <c r="J73" s="10"/>
      <c r="K73" s="10"/>
      <c r="L73" s="10"/>
    </row>
    <row r="74" spans="1:12" x14ac:dyDescent="0.25">
      <c r="A74" s="43"/>
      <c r="B74" s="43"/>
      <c r="C74" s="41">
        <v>1</v>
      </c>
      <c r="D74" s="41" t="s">
        <v>28</v>
      </c>
      <c r="E74" s="42">
        <v>252608</v>
      </c>
      <c r="F74" s="42">
        <f t="shared" si="3"/>
        <v>50156</v>
      </c>
      <c r="G74" s="42">
        <v>302764</v>
      </c>
      <c r="H74" s="48"/>
      <c r="I74" s="27"/>
      <c r="J74" s="10"/>
      <c r="K74" s="10"/>
      <c r="L74" s="10"/>
    </row>
    <row r="75" spans="1:12" x14ac:dyDescent="0.25">
      <c r="A75" s="43"/>
      <c r="B75" s="43"/>
      <c r="C75" s="41">
        <v>92</v>
      </c>
      <c r="D75" s="41" t="s">
        <v>213</v>
      </c>
      <c r="E75" s="42">
        <v>25142</v>
      </c>
      <c r="F75" s="172">
        <f t="shared" si="3"/>
        <v>-25142</v>
      </c>
      <c r="G75" s="42">
        <v>0</v>
      </c>
      <c r="H75" s="48"/>
      <c r="I75" s="27"/>
      <c r="J75" s="10"/>
      <c r="K75" s="10"/>
      <c r="L75" s="10"/>
    </row>
    <row r="76" spans="1:12" x14ac:dyDescent="0.25">
      <c r="A76" s="43"/>
      <c r="B76" s="43"/>
      <c r="C76" s="41">
        <v>4</v>
      </c>
      <c r="D76" s="41" t="s">
        <v>25</v>
      </c>
      <c r="E76" s="42">
        <v>2000</v>
      </c>
      <c r="F76" s="42">
        <f t="shared" si="3"/>
        <v>0</v>
      </c>
      <c r="G76" s="42">
        <v>2000</v>
      </c>
      <c r="H76" s="48"/>
      <c r="I76" s="27"/>
      <c r="J76" s="10"/>
      <c r="K76" s="10"/>
      <c r="L76" s="10"/>
    </row>
    <row r="77" spans="1:12" x14ac:dyDescent="0.25">
      <c r="A77" s="43"/>
      <c r="B77" s="43"/>
      <c r="C77" s="43">
        <v>5</v>
      </c>
      <c r="D77" s="41" t="s">
        <v>38</v>
      </c>
      <c r="E77" s="42">
        <v>300</v>
      </c>
      <c r="F77" s="172">
        <f t="shared" si="3"/>
        <v>-300</v>
      </c>
      <c r="G77" s="42">
        <v>0</v>
      </c>
      <c r="H77" s="48"/>
      <c r="I77" s="27"/>
      <c r="J77" s="10"/>
      <c r="K77" s="10"/>
      <c r="L77" s="10"/>
    </row>
    <row r="78" spans="1:12" x14ac:dyDescent="0.25">
      <c r="A78" s="170">
        <v>4</v>
      </c>
      <c r="B78" s="170"/>
      <c r="C78" s="170"/>
      <c r="D78" s="170" t="s">
        <v>40</v>
      </c>
      <c r="E78" s="171">
        <f>E79+E81+E90</f>
        <v>967200</v>
      </c>
      <c r="F78" s="171">
        <f t="shared" si="3"/>
        <v>13531.609999999986</v>
      </c>
      <c r="G78" s="171">
        <f>G79+G81+G90</f>
        <v>980731.61</v>
      </c>
      <c r="H78" s="186"/>
      <c r="I78" s="149"/>
    </row>
    <row r="79" spans="1:12" x14ac:dyDescent="0.25">
      <c r="A79" s="125"/>
      <c r="B79" s="93">
        <v>41</v>
      </c>
      <c r="C79" s="125"/>
      <c r="D79" s="93" t="s">
        <v>199</v>
      </c>
      <c r="E79" s="94">
        <f>SUM(E80)</f>
        <v>15000</v>
      </c>
      <c r="F79" s="173">
        <f t="shared" si="3"/>
        <v>-13359</v>
      </c>
      <c r="G79" s="94">
        <f>G80</f>
        <v>1641</v>
      </c>
      <c r="H79" s="176"/>
      <c r="I79" s="40"/>
    </row>
    <row r="80" spans="1:12" x14ac:dyDescent="0.25">
      <c r="A80" s="124"/>
      <c r="B80" s="124"/>
      <c r="C80" s="126">
        <v>7</v>
      </c>
      <c r="D80" s="126" t="s">
        <v>198</v>
      </c>
      <c r="E80" s="136">
        <v>15000</v>
      </c>
      <c r="F80" s="174">
        <f t="shared" si="3"/>
        <v>-13359</v>
      </c>
      <c r="G80" s="42">
        <v>1641</v>
      </c>
      <c r="H80" s="48"/>
      <c r="I80" s="27"/>
    </row>
    <row r="81" spans="1:9" x14ac:dyDescent="0.25">
      <c r="A81" s="93"/>
      <c r="B81" s="93">
        <v>42</v>
      </c>
      <c r="C81" s="93"/>
      <c r="D81" s="93" t="s">
        <v>41</v>
      </c>
      <c r="E81" s="94">
        <f>SUM(E82:E89)</f>
        <v>942200</v>
      </c>
      <c r="F81" s="173">
        <f t="shared" si="3"/>
        <v>-154498.39000000001</v>
      </c>
      <c r="G81" s="94">
        <f>SUM(G82:G89)</f>
        <v>787701.61</v>
      </c>
      <c r="H81" s="176"/>
      <c r="I81" s="40"/>
    </row>
    <row r="82" spans="1:9" x14ac:dyDescent="0.25">
      <c r="A82" s="41"/>
      <c r="B82" s="41"/>
      <c r="C82" s="41">
        <v>1</v>
      </c>
      <c r="D82" s="41" t="s">
        <v>28</v>
      </c>
      <c r="E82" s="42">
        <v>46295</v>
      </c>
      <c r="F82" s="172">
        <f t="shared" si="3"/>
        <v>-251</v>
      </c>
      <c r="G82" s="42">
        <v>46044</v>
      </c>
      <c r="H82" s="48"/>
      <c r="I82" s="27"/>
    </row>
    <row r="83" spans="1:9" x14ac:dyDescent="0.25">
      <c r="A83" s="41"/>
      <c r="B83" s="41"/>
      <c r="C83" s="41">
        <v>3</v>
      </c>
      <c r="D83" s="41" t="s">
        <v>26</v>
      </c>
      <c r="E83" s="42">
        <v>96385</v>
      </c>
      <c r="F83" s="42">
        <f t="shared" si="3"/>
        <v>74875</v>
      </c>
      <c r="G83" s="42">
        <v>171260</v>
      </c>
      <c r="H83" s="48"/>
      <c r="I83" s="27"/>
    </row>
    <row r="84" spans="1:9" x14ac:dyDescent="0.25">
      <c r="A84" s="41"/>
      <c r="B84" s="41"/>
      <c r="C84" s="41">
        <v>4</v>
      </c>
      <c r="D84" s="41" t="s">
        <v>25</v>
      </c>
      <c r="E84" s="42">
        <v>256400</v>
      </c>
      <c r="F84" s="42">
        <f t="shared" si="3"/>
        <v>45610.229999999981</v>
      </c>
      <c r="G84" s="42">
        <v>302010.23</v>
      </c>
      <c r="H84" s="48"/>
      <c r="I84" s="27"/>
    </row>
    <row r="85" spans="1:9" x14ac:dyDescent="0.25">
      <c r="A85" s="41"/>
      <c r="B85" s="41"/>
      <c r="C85" s="41">
        <v>92</v>
      </c>
      <c r="D85" s="41" t="s">
        <v>213</v>
      </c>
      <c r="E85" s="42">
        <v>43500</v>
      </c>
      <c r="F85" s="172">
        <f t="shared" si="3"/>
        <v>-43500</v>
      </c>
      <c r="G85" s="42">
        <v>0</v>
      </c>
      <c r="H85" s="48"/>
      <c r="I85" s="27"/>
    </row>
    <row r="86" spans="1:9" x14ac:dyDescent="0.25">
      <c r="A86" s="41"/>
      <c r="B86" s="41"/>
      <c r="C86" s="41">
        <v>5</v>
      </c>
      <c r="D86" s="41" t="s">
        <v>38</v>
      </c>
      <c r="E86" s="42">
        <v>474200</v>
      </c>
      <c r="F86" s="172">
        <f t="shared" si="3"/>
        <v>-259236</v>
      </c>
      <c r="G86" s="42">
        <v>214964</v>
      </c>
      <c r="H86" s="48"/>
      <c r="I86" s="27"/>
    </row>
    <row r="87" spans="1:9" x14ac:dyDescent="0.25">
      <c r="A87" s="41"/>
      <c r="B87" s="41"/>
      <c r="C87" s="41">
        <v>6</v>
      </c>
      <c r="D87" s="41" t="s">
        <v>169</v>
      </c>
      <c r="E87" s="42">
        <v>0</v>
      </c>
      <c r="F87" s="42">
        <f t="shared" si="3"/>
        <v>21734.38</v>
      </c>
      <c r="G87" s="42">
        <v>21734.38</v>
      </c>
      <c r="H87" s="48"/>
      <c r="I87" s="27"/>
    </row>
    <row r="88" spans="1:9" x14ac:dyDescent="0.25">
      <c r="A88" s="41"/>
      <c r="B88" s="41"/>
      <c r="C88" s="41">
        <v>7</v>
      </c>
      <c r="D88" s="41" t="s">
        <v>42</v>
      </c>
      <c r="E88" s="42">
        <v>10420</v>
      </c>
      <c r="F88" s="42">
        <f t="shared" si="3"/>
        <v>21269</v>
      </c>
      <c r="G88" s="42">
        <v>31689</v>
      </c>
      <c r="H88" s="48"/>
      <c r="I88" s="27"/>
    </row>
    <row r="89" spans="1:9" x14ac:dyDescent="0.25">
      <c r="A89" s="41"/>
      <c r="B89" s="41"/>
      <c r="C89" s="41">
        <v>92</v>
      </c>
      <c r="D89" s="41" t="s">
        <v>213</v>
      </c>
      <c r="E89" s="42">
        <v>15000</v>
      </c>
      <c r="F89" s="172">
        <f t="shared" si="3"/>
        <v>-15000</v>
      </c>
      <c r="G89" s="42">
        <v>0</v>
      </c>
      <c r="H89" s="48"/>
      <c r="I89" s="27"/>
    </row>
    <row r="90" spans="1:9" x14ac:dyDescent="0.25">
      <c r="A90" s="93"/>
      <c r="B90" s="93">
        <v>45</v>
      </c>
      <c r="C90" s="93"/>
      <c r="D90" s="93" t="s">
        <v>167</v>
      </c>
      <c r="E90" s="94">
        <f>SUM(E91:E93)</f>
        <v>10000</v>
      </c>
      <c r="F90" s="94">
        <f t="shared" si="3"/>
        <v>181389</v>
      </c>
      <c r="G90" s="94">
        <f>SUM(G91:G93)</f>
        <v>191389</v>
      </c>
      <c r="H90" s="176"/>
      <c r="I90" s="40"/>
    </row>
    <row r="91" spans="1:9" x14ac:dyDescent="0.25">
      <c r="A91" s="41"/>
      <c r="B91" s="41"/>
      <c r="C91" s="41">
        <v>4</v>
      </c>
      <c r="D91" s="41" t="s">
        <v>25</v>
      </c>
      <c r="E91" s="42">
        <v>10000</v>
      </c>
      <c r="F91" s="42">
        <f t="shared" si="3"/>
        <v>181389</v>
      </c>
      <c r="G91" s="42">
        <v>191389</v>
      </c>
      <c r="H91" s="48"/>
      <c r="I91" s="27"/>
    </row>
    <row r="92" spans="1:9" x14ac:dyDescent="0.25">
      <c r="A92" s="41"/>
      <c r="B92" s="41"/>
      <c r="C92" s="41">
        <v>5</v>
      </c>
      <c r="D92" s="41" t="s">
        <v>38</v>
      </c>
      <c r="E92" s="42">
        <v>0</v>
      </c>
      <c r="F92" s="42">
        <f t="shared" si="3"/>
        <v>0</v>
      </c>
      <c r="G92" s="42">
        <v>0</v>
      </c>
      <c r="H92" s="48"/>
      <c r="I92" s="27"/>
    </row>
    <row r="93" spans="1:9" x14ac:dyDescent="0.25">
      <c r="A93" s="140"/>
      <c r="B93" s="41"/>
      <c r="C93" s="41">
        <v>7</v>
      </c>
      <c r="D93" s="41" t="s">
        <v>42</v>
      </c>
      <c r="E93" s="42">
        <v>0</v>
      </c>
      <c r="F93" s="42">
        <f t="shared" si="3"/>
        <v>0</v>
      </c>
      <c r="G93" s="42">
        <v>0</v>
      </c>
      <c r="H93" s="48"/>
      <c r="I93" s="27"/>
    </row>
    <row r="94" spans="1:9" ht="30" customHeight="1" x14ac:dyDescent="0.25">
      <c r="A94" s="210" t="s">
        <v>43</v>
      </c>
      <c r="B94" s="211"/>
      <c r="C94" s="211"/>
      <c r="D94" s="212"/>
      <c r="E94" s="132">
        <f>E51+E78</f>
        <v>2567220.1</v>
      </c>
      <c r="F94" s="132">
        <f>F78+F51</f>
        <v>246100.50999999989</v>
      </c>
      <c r="G94" s="132">
        <f>G78+G51</f>
        <v>2813320.61</v>
      </c>
      <c r="H94" s="118"/>
      <c r="I94" s="147"/>
    </row>
    <row r="95" spans="1:9" ht="20.100000000000001" customHeight="1" x14ac:dyDescent="0.25">
      <c r="F95" s="28"/>
    </row>
    <row r="96" spans="1:9" ht="15" customHeight="1" x14ac:dyDescent="0.25">
      <c r="F96" s="28"/>
    </row>
    <row r="97" spans="1:9" ht="15" customHeight="1" x14ac:dyDescent="0.25">
      <c r="A97" s="220" t="s">
        <v>189</v>
      </c>
      <c r="B97" s="221"/>
      <c r="C97" s="221"/>
      <c r="D97" s="221"/>
      <c r="E97" s="221"/>
      <c r="F97" s="206"/>
      <c r="G97" s="1"/>
      <c r="H97" s="35"/>
      <c r="I97" s="35"/>
    </row>
    <row r="98" spans="1:9" ht="30" customHeight="1" x14ac:dyDescent="0.25">
      <c r="A98" s="1"/>
      <c r="B98" s="213" t="s">
        <v>21</v>
      </c>
      <c r="C98" s="213"/>
      <c r="D98" s="12" t="s">
        <v>22</v>
      </c>
      <c r="E98" s="12" t="s">
        <v>221</v>
      </c>
      <c r="F98" s="13" t="s">
        <v>224</v>
      </c>
      <c r="G98" s="13" t="s">
        <v>225</v>
      </c>
      <c r="H98" s="143"/>
      <c r="I98" s="143"/>
    </row>
    <row r="99" spans="1:9" ht="15" customHeight="1" x14ac:dyDescent="0.25">
      <c r="A99" s="1"/>
      <c r="B99" s="214">
        <v>1</v>
      </c>
      <c r="C99" s="214"/>
      <c r="D99" s="2" t="s">
        <v>28</v>
      </c>
      <c r="E99" s="22">
        <f>E53+E56+E63+E66+E68+E71+E74+E82</f>
        <v>1203531</v>
      </c>
      <c r="F99" s="42">
        <f>G99-E99</f>
        <v>257275</v>
      </c>
      <c r="G99" s="42">
        <f>G53+G56+G63+G66+G68+G71+G74+G82</f>
        <v>1460806</v>
      </c>
      <c r="H99" s="48"/>
      <c r="I99" s="27"/>
    </row>
    <row r="100" spans="1:9" ht="15" customHeight="1" x14ac:dyDescent="0.25">
      <c r="A100" s="1"/>
      <c r="B100" s="214">
        <v>3</v>
      </c>
      <c r="C100" s="214"/>
      <c r="D100" s="2" t="s">
        <v>26</v>
      </c>
      <c r="E100" s="22">
        <f>E57+E83</f>
        <v>117385</v>
      </c>
      <c r="F100" s="42">
        <f t="shared" ref="F100:F106" si="4">G100-E100</f>
        <v>74839</v>
      </c>
      <c r="G100" s="42">
        <f>G57+G83</f>
        <v>192224</v>
      </c>
      <c r="H100" s="48"/>
      <c r="I100" s="27"/>
    </row>
    <row r="101" spans="1:9" ht="15" customHeight="1" x14ac:dyDescent="0.25">
      <c r="A101" s="1"/>
      <c r="B101" s="214">
        <v>4</v>
      </c>
      <c r="C101" s="214"/>
      <c r="D101" s="2" t="s">
        <v>25</v>
      </c>
      <c r="E101" s="22">
        <f>E58+E64+E76+E84+E91</f>
        <v>521900.1</v>
      </c>
      <c r="F101" s="42">
        <f t="shared" si="4"/>
        <v>305240.13</v>
      </c>
      <c r="G101" s="42">
        <f>G58+G64+G76+G84+G91</f>
        <v>827140.23</v>
      </c>
      <c r="H101" s="48"/>
      <c r="I101" s="27"/>
    </row>
    <row r="102" spans="1:9" ht="15" customHeight="1" x14ac:dyDescent="0.25">
      <c r="A102" s="1"/>
      <c r="B102" s="214">
        <v>5</v>
      </c>
      <c r="C102" s="214"/>
      <c r="D102" s="2" t="s">
        <v>38</v>
      </c>
      <c r="E102" s="22">
        <f>E54+E59+E69+E72+E77+E86+E92</f>
        <v>610842</v>
      </c>
      <c r="F102" s="42">
        <f t="shared" si="4"/>
        <v>-334920</v>
      </c>
      <c r="G102" s="42">
        <f>G54+G59+G69+G72+G77+G86+G92</f>
        <v>275922</v>
      </c>
      <c r="H102" s="48"/>
      <c r="I102" s="27"/>
    </row>
    <row r="103" spans="1:9" ht="15" customHeight="1" x14ac:dyDescent="0.25">
      <c r="A103" s="1"/>
      <c r="B103" s="214">
        <v>6</v>
      </c>
      <c r="C103" s="214"/>
      <c r="D103" s="2" t="s">
        <v>169</v>
      </c>
      <c r="E103" s="22">
        <f>E87</f>
        <v>0</v>
      </c>
      <c r="F103" s="42">
        <f t="shared" si="4"/>
        <v>21734.38</v>
      </c>
      <c r="G103" s="42">
        <f>G87</f>
        <v>21734.38</v>
      </c>
      <c r="H103" s="48"/>
      <c r="I103" s="27"/>
    </row>
    <row r="104" spans="1:9" ht="15" customHeight="1" x14ac:dyDescent="0.25">
      <c r="A104" s="1"/>
      <c r="B104" s="215">
        <v>7</v>
      </c>
      <c r="C104" s="215"/>
      <c r="D104" s="2" t="s">
        <v>29</v>
      </c>
      <c r="E104" s="22">
        <f>E93+E88+E80+E61</f>
        <v>29920</v>
      </c>
      <c r="F104" s="42">
        <f t="shared" si="4"/>
        <v>5574</v>
      </c>
      <c r="G104" s="42">
        <f>G93+G88+G80+G61</f>
        <v>35494</v>
      </c>
      <c r="H104" s="48"/>
      <c r="I104" s="27"/>
    </row>
    <row r="105" spans="1:9" ht="15" customHeight="1" x14ac:dyDescent="0.25">
      <c r="A105" s="1"/>
      <c r="B105" s="215">
        <v>9</v>
      </c>
      <c r="C105" s="215"/>
      <c r="D105" s="2" t="s">
        <v>188</v>
      </c>
      <c r="E105" s="22">
        <f>E89+E85+E75</f>
        <v>83642</v>
      </c>
      <c r="F105" s="42">
        <f t="shared" si="4"/>
        <v>-83642</v>
      </c>
      <c r="G105" s="22">
        <v>0</v>
      </c>
      <c r="H105" s="48"/>
      <c r="I105" s="35"/>
    </row>
    <row r="106" spans="1:9" x14ac:dyDescent="0.25">
      <c r="A106" s="1"/>
      <c r="B106" s="223"/>
      <c r="C106" s="223"/>
      <c r="D106" s="119" t="s">
        <v>190</v>
      </c>
      <c r="E106" s="21">
        <f>SUM(E99:E105)</f>
        <v>2567220.1</v>
      </c>
      <c r="F106" s="127">
        <f t="shared" si="4"/>
        <v>246100.50999999978</v>
      </c>
      <c r="G106" s="127">
        <f>SUM(G99:G105)</f>
        <v>2813320.61</v>
      </c>
      <c r="H106" s="186"/>
      <c r="I106" s="149"/>
    </row>
    <row r="107" spans="1:9" x14ac:dyDescent="0.25">
      <c r="B107" s="222"/>
      <c r="C107" s="222"/>
      <c r="D107" s="120"/>
      <c r="E107" s="120"/>
      <c r="F107" s="28"/>
    </row>
    <row r="110" spans="1:9" x14ac:dyDescent="0.25">
      <c r="D110" s="15" t="s">
        <v>16</v>
      </c>
      <c r="E110" s="15"/>
    </row>
    <row r="112" spans="1:9" x14ac:dyDescent="0.25">
      <c r="D112" s="15" t="s">
        <v>44</v>
      </c>
      <c r="E112" s="15"/>
    </row>
    <row r="113" spans="1:16" ht="30" customHeight="1" x14ac:dyDescent="0.25">
      <c r="A113" s="1"/>
      <c r="B113" s="1"/>
      <c r="C113" s="20" t="s">
        <v>128</v>
      </c>
      <c r="D113" s="16" t="s">
        <v>22</v>
      </c>
      <c r="E113" s="12" t="s">
        <v>221</v>
      </c>
      <c r="F113" s="13" t="s">
        <v>224</v>
      </c>
      <c r="G113" s="13" t="s">
        <v>225</v>
      </c>
      <c r="H113" s="150"/>
      <c r="I113" s="150"/>
    </row>
    <row r="114" spans="1:16" x14ac:dyDescent="0.25">
      <c r="A114" s="1"/>
      <c r="B114" s="1"/>
      <c r="C114" s="1"/>
      <c r="D114" s="49" t="s">
        <v>43</v>
      </c>
      <c r="E114" s="127">
        <f>E115+E118+E120+E122+E125+E128+E133+E135+E139+E142</f>
        <v>2567220.1</v>
      </c>
      <c r="F114" s="127">
        <f>G114-E114</f>
        <v>246100.50999999978</v>
      </c>
      <c r="G114" s="127">
        <f>G115+G118+G120+G122+G125+G128+G133+G135+G139+G142</f>
        <v>2813320.61</v>
      </c>
      <c r="H114" s="186"/>
      <c r="I114" s="149"/>
    </row>
    <row r="115" spans="1:16" x14ac:dyDescent="0.25">
      <c r="A115" s="1"/>
      <c r="B115" s="1"/>
      <c r="C115" s="2">
        <v>1</v>
      </c>
      <c r="D115" s="17" t="s">
        <v>129</v>
      </c>
      <c r="E115" s="44">
        <f>SUM(E116:E117)</f>
        <v>425760</v>
      </c>
      <c r="F115" s="44">
        <f>G115-E115</f>
        <v>50406</v>
      </c>
      <c r="G115" s="44">
        <f>G116+G117</f>
        <v>476166</v>
      </c>
      <c r="H115" s="176"/>
      <c r="I115" s="40"/>
    </row>
    <row r="116" spans="1:16" x14ac:dyDescent="0.25">
      <c r="A116" s="1"/>
      <c r="B116" s="1"/>
      <c r="C116" s="2">
        <v>11</v>
      </c>
      <c r="D116" s="18" t="s">
        <v>130</v>
      </c>
      <c r="E116" s="42">
        <v>33800</v>
      </c>
      <c r="F116" s="42">
        <f t="shared" ref="F116:F144" si="5">G116-E116</f>
        <v>903</v>
      </c>
      <c r="G116" s="42">
        <v>34703</v>
      </c>
      <c r="H116" s="48"/>
      <c r="I116" s="27"/>
    </row>
    <row r="117" spans="1:16" x14ac:dyDescent="0.25">
      <c r="A117" s="1"/>
      <c r="B117" s="1"/>
      <c r="C117" s="2">
        <v>13</v>
      </c>
      <c r="D117" s="18" t="s">
        <v>131</v>
      </c>
      <c r="E117" s="42">
        <v>391960</v>
      </c>
      <c r="F117" s="42">
        <f t="shared" si="5"/>
        <v>49503</v>
      </c>
      <c r="G117" s="42">
        <v>441463</v>
      </c>
      <c r="H117" s="48"/>
      <c r="I117" s="27"/>
    </row>
    <row r="118" spans="1:16" x14ac:dyDescent="0.25">
      <c r="A118" s="1"/>
      <c r="B118" s="1"/>
      <c r="C118" s="2">
        <v>2</v>
      </c>
      <c r="D118" s="17" t="s">
        <v>132</v>
      </c>
      <c r="E118" s="44">
        <f>E119</f>
        <v>5000</v>
      </c>
      <c r="F118" s="44">
        <f t="shared" si="5"/>
        <v>-984</v>
      </c>
      <c r="G118" s="44">
        <f>G119</f>
        <v>4016</v>
      </c>
      <c r="H118" s="176"/>
      <c r="I118" s="40"/>
    </row>
    <row r="119" spans="1:16" x14ac:dyDescent="0.25">
      <c r="A119" s="1"/>
      <c r="B119" s="1"/>
      <c r="C119" s="2">
        <v>22</v>
      </c>
      <c r="D119" s="18" t="s">
        <v>133</v>
      </c>
      <c r="E119" s="42">
        <v>5000</v>
      </c>
      <c r="F119" s="42">
        <f t="shared" si="5"/>
        <v>-984</v>
      </c>
      <c r="G119" s="42">
        <v>4016</v>
      </c>
      <c r="H119" s="48"/>
      <c r="I119" s="27"/>
    </row>
    <row r="120" spans="1:16" x14ac:dyDescent="0.25">
      <c r="A120" s="1"/>
      <c r="B120" s="1"/>
      <c r="C120" s="2">
        <v>3</v>
      </c>
      <c r="D120" s="17" t="s">
        <v>134</v>
      </c>
      <c r="E120" s="44">
        <f>E121</f>
        <v>110000</v>
      </c>
      <c r="F120" s="44">
        <f t="shared" si="5"/>
        <v>3140</v>
      </c>
      <c r="G120" s="44">
        <f>G121</f>
        <v>113140</v>
      </c>
      <c r="H120" s="176"/>
      <c r="I120" s="40"/>
    </row>
    <row r="121" spans="1:16" x14ac:dyDescent="0.25">
      <c r="A121" s="1"/>
      <c r="B121" s="1"/>
      <c r="C121" s="2">
        <v>32</v>
      </c>
      <c r="D121" s="18" t="s">
        <v>135</v>
      </c>
      <c r="E121" s="42">
        <v>110000</v>
      </c>
      <c r="F121" s="42">
        <f t="shared" si="5"/>
        <v>3140</v>
      </c>
      <c r="G121" s="42">
        <v>113140</v>
      </c>
      <c r="H121" s="48"/>
      <c r="I121" s="27"/>
    </row>
    <row r="122" spans="1:16" x14ac:dyDescent="0.25">
      <c r="A122" s="1"/>
      <c r="B122" s="1"/>
      <c r="C122" s="2">
        <v>4</v>
      </c>
      <c r="D122" s="17" t="s">
        <v>136</v>
      </c>
      <c r="E122" s="44">
        <f>E123+E124</f>
        <v>199350</v>
      </c>
      <c r="F122" s="44">
        <f t="shared" si="5"/>
        <v>30588</v>
      </c>
      <c r="G122" s="44">
        <f>G123+G124</f>
        <v>229938</v>
      </c>
      <c r="H122" s="176"/>
      <c r="I122" s="40"/>
    </row>
    <row r="123" spans="1:16" x14ac:dyDescent="0.25">
      <c r="A123" s="1"/>
      <c r="B123" s="1"/>
      <c r="C123" s="2">
        <v>42</v>
      </c>
      <c r="D123" s="18" t="s">
        <v>137</v>
      </c>
      <c r="E123" s="42">
        <v>50600</v>
      </c>
      <c r="F123" s="42">
        <f t="shared" si="5"/>
        <v>-7723</v>
      </c>
      <c r="G123" s="42">
        <v>42877</v>
      </c>
      <c r="H123" s="48"/>
      <c r="I123" s="27"/>
    </row>
    <row r="124" spans="1:16" x14ac:dyDescent="0.25">
      <c r="A124" s="1"/>
      <c r="B124" s="1"/>
      <c r="C124" s="2">
        <v>47</v>
      </c>
      <c r="D124" s="18" t="s">
        <v>138</v>
      </c>
      <c r="E124" s="42">
        <v>148750</v>
      </c>
      <c r="F124" s="42">
        <f t="shared" si="5"/>
        <v>38311</v>
      </c>
      <c r="G124" s="42">
        <v>187061</v>
      </c>
      <c r="H124" s="48"/>
      <c r="I124" s="27"/>
      <c r="P124" s="35"/>
    </row>
    <row r="125" spans="1:16" x14ac:dyDescent="0.25">
      <c r="A125" s="1"/>
      <c r="B125" s="1"/>
      <c r="C125" s="2">
        <v>5</v>
      </c>
      <c r="D125" s="17" t="s">
        <v>139</v>
      </c>
      <c r="E125" s="44">
        <f>E126+E127</f>
        <v>51370</v>
      </c>
      <c r="F125" s="42">
        <f t="shared" si="5"/>
        <v>26015</v>
      </c>
      <c r="G125" s="44">
        <f>G126+G127</f>
        <v>77385</v>
      </c>
      <c r="H125" s="176"/>
      <c r="I125" s="40"/>
      <c r="P125" s="35"/>
    </row>
    <row r="126" spans="1:16" x14ac:dyDescent="0.25">
      <c r="A126" s="1"/>
      <c r="B126" s="1"/>
      <c r="C126" s="2">
        <v>51</v>
      </c>
      <c r="D126" s="18" t="s">
        <v>140</v>
      </c>
      <c r="E126" s="42">
        <v>45800</v>
      </c>
      <c r="F126" s="42">
        <f t="shared" si="5"/>
        <v>24595</v>
      </c>
      <c r="G126" s="42">
        <v>70395</v>
      </c>
      <c r="H126" s="48"/>
      <c r="I126" s="27"/>
      <c r="P126" s="35"/>
    </row>
    <row r="127" spans="1:16" x14ac:dyDescent="0.25">
      <c r="A127" s="1"/>
      <c r="B127" s="1"/>
      <c r="C127" s="2">
        <v>56</v>
      </c>
      <c r="D127" s="18" t="s">
        <v>139</v>
      </c>
      <c r="E127" s="42">
        <v>5570</v>
      </c>
      <c r="F127" s="42">
        <f t="shared" si="5"/>
        <v>1420</v>
      </c>
      <c r="G127" s="42">
        <v>6990</v>
      </c>
      <c r="H127" s="48"/>
      <c r="I127" s="27"/>
      <c r="P127" s="35"/>
    </row>
    <row r="128" spans="1:16" x14ac:dyDescent="0.25">
      <c r="A128" s="1"/>
      <c r="B128" s="1"/>
      <c r="C128" s="2">
        <v>6</v>
      </c>
      <c r="D128" s="17" t="s">
        <v>141</v>
      </c>
      <c r="E128" s="44">
        <f>E129+E130+E131+E132</f>
        <v>784000</v>
      </c>
      <c r="F128" s="44">
        <f t="shared" si="5"/>
        <v>285445.37999999989</v>
      </c>
      <c r="G128" s="44">
        <f>G129+G130+G131+G132</f>
        <v>1069445.3799999999</v>
      </c>
      <c r="H128" s="176"/>
      <c r="I128" s="40"/>
      <c r="P128" s="35"/>
    </row>
    <row r="129" spans="1:16" x14ac:dyDescent="0.25">
      <c r="A129" s="1"/>
      <c r="B129" s="1"/>
      <c r="C129" s="2">
        <v>62</v>
      </c>
      <c r="D129" s="18" t="s">
        <v>142</v>
      </c>
      <c r="E129" s="42">
        <v>411000</v>
      </c>
      <c r="F129" s="42">
        <f t="shared" si="5"/>
        <v>215445</v>
      </c>
      <c r="G129" s="42">
        <v>626445</v>
      </c>
      <c r="H129" s="48"/>
      <c r="I129" s="27"/>
      <c r="P129" s="35"/>
    </row>
    <row r="130" spans="1:16" x14ac:dyDescent="0.25">
      <c r="A130" s="1"/>
      <c r="B130" s="1"/>
      <c r="C130" s="2">
        <v>64</v>
      </c>
      <c r="D130" s="18" t="s">
        <v>143</v>
      </c>
      <c r="E130" s="42">
        <v>68000</v>
      </c>
      <c r="F130" s="42">
        <f t="shared" si="5"/>
        <v>-3700</v>
      </c>
      <c r="G130" s="42">
        <v>64300</v>
      </c>
      <c r="H130" s="48"/>
      <c r="I130" s="27"/>
      <c r="P130" s="35"/>
    </row>
    <row r="131" spans="1:16" x14ac:dyDescent="0.25">
      <c r="A131" s="1"/>
      <c r="B131" s="1"/>
      <c r="C131" s="2">
        <v>65</v>
      </c>
      <c r="D131" s="18" t="s">
        <v>144</v>
      </c>
      <c r="E131" s="42">
        <v>188200</v>
      </c>
      <c r="F131" s="42">
        <f t="shared" si="5"/>
        <v>-29332</v>
      </c>
      <c r="G131" s="42">
        <v>158868</v>
      </c>
      <c r="H131" s="48"/>
      <c r="I131" s="27"/>
      <c r="P131" s="35"/>
    </row>
    <row r="132" spans="1:16" ht="26.25" x14ac:dyDescent="0.25">
      <c r="A132" s="1"/>
      <c r="B132" s="1"/>
      <c r="C132" s="2">
        <v>66</v>
      </c>
      <c r="D132" s="19" t="s">
        <v>145</v>
      </c>
      <c r="E132" s="42">
        <v>116800</v>
      </c>
      <c r="F132" s="42">
        <f t="shared" si="5"/>
        <v>103032.38</v>
      </c>
      <c r="G132" s="42">
        <v>219832.38</v>
      </c>
      <c r="H132" s="48"/>
      <c r="I132" s="27"/>
      <c r="P132" s="35"/>
    </row>
    <row r="133" spans="1:16" x14ac:dyDescent="0.25">
      <c r="A133" s="1"/>
      <c r="B133" s="1"/>
      <c r="C133" s="11">
        <v>7</v>
      </c>
      <c r="D133" s="25" t="s">
        <v>170</v>
      </c>
      <c r="E133" s="44">
        <f>E134</f>
        <v>12250</v>
      </c>
      <c r="F133" s="44">
        <f t="shared" si="5"/>
        <v>14181</v>
      </c>
      <c r="G133" s="44">
        <f>G134</f>
        <v>26431</v>
      </c>
      <c r="H133" s="176"/>
      <c r="I133" s="40"/>
      <c r="P133" s="35"/>
    </row>
    <row r="134" spans="1:16" x14ac:dyDescent="0.25">
      <c r="A134" s="1"/>
      <c r="B134" s="1"/>
      <c r="C134" s="2">
        <v>74</v>
      </c>
      <c r="D134" s="19" t="s">
        <v>170</v>
      </c>
      <c r="E134" s="42">
        <v>12250</v>
      </c>
      <c r="F134" s="42">
        <f t="shared" si="5"/>
        <v>14181</v>
      </c>
      <c r="G134" s="42">
        <v>26431</v>
      </c>
      <c r="H134" s="48"/>
      <c r="I134" s="27"/>
      <c r="P134" s="35"/>
    </row>
    <row r="135" spans="1:16" x14ac:dyDescent="0.25">
      <c r="A135" s="1"/>
      <c r="B135" s="1"/>
      <c r="C135" s="2">
        <v>8</v>
      </c>
      <c r="D135" s="17" t="s">
        <v>146</v>
      </c>
      <c r="E135" s="44">
        <f>E136+E137+E138</f>
        <v>378090</v>
      </c>
      <c r="F135" s="44">
        <f t="shared" si="5"/>
        <v>-242978.77</v>
      </c>
      <c r="G135" s="44">
        <f>G136+G137+G138</f>
        <v>135111.23000000001</v>
      </c>
      <c r="H135" s="176"/>
      <c r="I135" s="40"/>
      <c r="P135" s="35"/>
    </row>
    <row r="136" spans="1:16" x14ac:dyDescent="0.25">
      <c r="A136" s="1"/>
      <c r="B136" s="1"/>
      <c r="C136" s="2">
        <v>81</v>
      </c>
      <c r="D136" s="18" t="s">
        <v>147</v>
      </c>
      <c r="E136" s="42">
        <v>45000</v>
      </c>
      <c r="F136" s="42">
        <f t="shared" si="5"/>
        <v>6200</v>
      </c>
      <c r="G136" s="42">
        <v>51200</v>
      </c>
      <c r="H136" s="48"/>
      <c r="I136" s="27"/>
      <c r="P136" s="35"/>
    </row>
    <row r="137" spans="1:16" x14ac:dyDescent="0.25">
      <c r="A137" s="1"/>
      <c r="B137" s="1"/>
      <c r="C137" s="2">
        <v>82</v>
      </c>
      <c r="D137" s="18" t="s">
        <v>148</v>
      </c>
      <c r="E137" s="42">
        <v>321790</v>
      </c>
      <c r="F137" s="42">
        <f t="shared" si="5"/>
        <v>-257278.77</v>
      </c>
      <c r="G137" s="42">
        <v>64511.23</v>
      </c>
      <c r="H137" s="48"/>
      <c r="I137" s="27"/>
      <c r="P137" s="35"/>
    </row>
    <row r="138" spans="1:16" x14ac:dyDescent="0.25">
      <c r="A138" s="1"/>
      <c r="B138" s="1"/>
      <c r="C138" s="2">
        <v>84</v>
      </c>
      <c r="D138" s="18" t="s">
        <v>149</v>
      </c>
      <c r="E138" s="42">
        <v>11300</v>
      </c>
      <c r="F138" s="42">
        <f t="shared" si="5"/>
        <v>8100</v>
      </c>
      <c r="G138" s="42">
        <v>19400</v>
      </c>
      <c r="H138" s="48"/>
      <c r="I138" s="27"/>
      <c r="P138" s="35"/>
    </row>
    <row r="139" spans="1:16" x14ac:dyDescent="0.25">
      <c r="A139" s="1"/>
      <c r="B139" s="1"/>
      <c r="C139" s="2">
        <v>9</v>
      </c>
      <c r="D139" s="17" t="s">
        <v>150</v>
      </c>
      <c r="E139" s="44">
        <f>E140+E141</f>
        <v>521900.1</v>
      </c>
      <c r="F139" s="44">
        <f t="shared" si="5"/>
        <v>84010.900000000023</v>
      </c>
      <c r="G139" s="44">
        <f>G140+G141</f>
        <v>605911</v>
      </c>
      <c r="H139" s="176"/>
      <c r="I139" s="40"/>
      <c r="P139" s="35"/>
    </row>
    <row r="140" spans="1:16" x14ac:dyDescent="0.25">
      <c r="A140" s="1"/>
      <c r="B140" s="1"/>
      <c r="C140" s="2">
        <v>91</v>
      </c>
      <c r="D140" s="18" t="s">
        <v>171</v>
      </c>
      <c r="E140" s="42">
        <v>507900.1</v>
      </c>
      <c r="F140" s="42">
        <f t="shared" si="5"/>
        <v>80385.900000000023</v>
      </c>
      <c r="G140" s="42">
        <v>588286</v>
      </c>
      <c r="H140" s="48"/>
      <c r="I140" s="27"/>
      <c r="P140" s="35"/>
    </row>
    <row r="141" spans="1:16" x14ac:dyDescent="0.25">
      <c r="A141" s="1"/>
      <c r="B141" s="1"/>
      <c r="C141" s="2">
        <v>95</v>
      </c>
      <c r="D141" s="2" t="s">
        <v>151</v>
      </c>
      <c r="E141" s="42">
        <v>14000</v>
      </c>
      <c r="F141" s="42">
        <f t="shared" si="5"/>
        <v>3625</v>
      </c>
      <c r="G141" s="42">
        <v>17625</v>
      </c>
      <c r="H141" s="48"/>
      <c r="I141" s="27"/>
      <c r="P141" s="35"/>
    </row>
    <row r="142" spans="1:16" x14ac:dyDescent="0.25">
      <c r="A142" s="1"/>
      <c r="B142" s="1"/>
      <c r="C142" s="2">
        <v>10</v>
      </c>
      <c r="D142" s="11" t="s">
        <v>152</v>
      </c>
      <c r="E142" s="44">
        <f>E143+E144</f>
        <v>79500</v>
      </c>
      <c r="F142" s="44">
        <f t="shared" si="5"/>
        <v>-3723</v>
      </c>
      <c r="G142" s="44">
        <f>G143+G144</f>
        <v>75777</v>
      </c>
      <c r="H142" s="176"/>
      <c r="I142" s="40"/>
    </row>
    <row r="143" spans="1:16" x14ac:dyDescent="0.25">
      <c r="A143" s="1"/>
      <c r="B143" s="1"/>
      <c r="C143" s="2">
        <v>104</v>
      </c>
      <c r="D143" s="2" t="s">
        <v>153</v>
      </c>
      <c r="E143" s="42">
        <v>65600</v>
      </c>
      <c r="F143" s="42">
        <f t="shared" si="5"/>
        <v>3527</v>
      </c>
      <c r="G143" s="42">
        <v>69127</v>
      </c>
      <c r="H143" s="48"/>
      <c r="I143" s="27"/>
    </row>
    <row r="144" spans="1:16" ht="26.25" x14ac:dyDescent="0.25">
      <c r="A144" s="1"/>
      <c r="B144" s="1"/>
      <c r="C144" s="2">
        <v>107</v>
      </c>
      <c r="D144" s="4" t="s">
        <v>204</v>
      </c>
      <c r="E144" s="50">
        <v>13900</v>
      </c>
      <c r="F144" s="42">
        <f t="shared" si="5"/>
        <v>-7250</v>
      </c>
      <c r="G144" s="50">
        <v>6650</v>
      </c>
      <c r="H144" s="28"/>
    </row>
    <row r="146" spans="1:9" x14ac:dyDescent="0.25">
      <c r="D146" s="15" t="s">
        <v>45</v>
      </c>
      <c r="E146" s="15"/>
    </row>
    <row r="147" spans="1:9" x14ac:dyDescent="0.25">
      <c r="D147" s="15"/>
      <c r="E147" s="15"/>
    </row>
    <row r="148" spans="1:9" x14ac:dyDescent="0.25">
      <c r="D148" s="15" t="s">
        <v>46</v>
      </c>
      <c r="E148" s="15"/>
    </row>
    <row r="149" spans="1:9" ht="39" x14ac:dyDescent="0.25">
      <c r="A149" s="1"/>
      <c r="B149" s="1"/>
      <c r="C149" s="12" t="s">
        <v>21</v>
      </c>
      <c r="D149" s="12" t="s">
        <v>22</v>
      </c>
      <c r="E149" s="12" t="s">
        <v>221</v>
      </c>
      <c r="F149" s="13" t="s">
        <v>224</v>
      </c>
      <c r="G149" s="13" t="s">
        <v>225</v>
      </c>
      <c r="H149" s="143"/>
      <c r="I149" s="143"/>
    </row>
    <row r="150" spans="1:9" x14ac:dyDescent="0.25">
      <c r="A150" s="12" t="s">
        <v>19</v>
      </c>
      <c r="B150" s="12" t="s">
        <v>20</v>
      </c>
      <c r="C150" s="11"/>
      <c r="D150" s="11" t="s">
        <v>10</v>
      </c>
      <c r="E150" s="23">
        <v>0</v>
      </c>
      <c r="F150" s="44">
        <v>0</v>
      </c>
      <c r="G150" s="44">
        <v>0</v>
      </c>
      <c r="H150" s="176"/>
      <c r="I150" s="151"/>
    </row>
    <row r="151" spans="1:9" x14ac:dyDescent="0.25">
      <c r="A151" s="11">
        <v>8</v>
      </c>
      <c r="B151" s="11"/>
      <c r="C151" s="11"/>
      <c r="D151" s="11" t="s">
        <v>47</v>
      </c>
      <c r="E151" s="23">
        <v>0</v>
      </c>
      <c r="F151" s="44">
        <v>0</v>
      </c>
      <c r="G151" s="44">
        <v>0</v>
      </c>
      <c r="H151" s="176"/>
      <c r="I151" s="151"/>
    </row>
    <row r="152" spans="1:9" x14ac:dyDescent="0.25">
      <c r="A152" s="11"/>
      <c r="B152" s="11">
        <v>84</v>
      </c>
      <c r="C152" s="2">
        <v>8</v>
      </c>
      <c r="D152" s="2" t="s">
        <v>48</v>
      </c>
      <c r="E152" s="22">
        <v>0</v>
      </c>
      <c r="F152" s="42">
        <v>0</v>
      </c>
      <c r="G152" s="42">
        <v>0</v>
      </c>
      <c r="H152" s="48"/>
      <c r="I152" s="34"/>
    </row>
    <row r="153" spans="1:9" x14ac:dyDescent="0.25">
      <c r="A153" s="2"/>
      <c r="B153" s="2"/>
      <c r="C153" s="11"/>
      <c r="D153" s="11" t="s">
        <v>11</v>
      </c>
      <c r="E153" s="23">
        <v>0</v>
      </c>
      <c r="F153" s="44">
        <v>0</v>
      </c>
      <c r="G153" s="44">
        <v>0</v>
      </c>
      <c r="H153" s="176"/>
      <c r="I153" s="151"/>
    </row>
    <row r="154" spans="1:9" x14ac:dyDescent="0.25">
      <c r="A154" s="11">
        <v>5</v>
      </c>
      <c r="B154" s="11"/>
      <c r="C154" s="11"/>
      <c r="D154" s="11" t="s">
        <v>49</v>
      </c>
      <c r="E154" s="23">
        <v>0</v>
      </c>
      <c r="F154" s="44">
        <v>0</v>
      </c>
      <c r="G154" s="44">
        <v>0</v>
      </c>
      <c r="H154" s="176"/>
      <c r="I154" s="151"/>
    </row>
    <row r="155" spans="1:9" x14ac:dyDescent="0.25">
      <c r="A155" s="11"/>
      <c r="B155" s="11">
        <v>54</v>
      </c>
      <c r="C155" s="2">
        <v>1</v>
      </c>
      <c r="D155" s="2" t="s">
        <v>28</v>
      </c>
      <c r="E155" s="22">
        <v>0</v>
      </c>
      <c r="F155" s="42">
        <v>0</v>
      </c>
      <c r="G155" s="42">
        <v>0</v>
      </c>
      <c r="H155" s="48"/>
      <c r="I155" s="34"/>
    </row>
    <row r="156" spans="1:9" x14ac:dyDescent="0.25">
      <c r="A156" s="10"/>
      <c r="B156" s="10"/>
    </row>
  </sheetData>
  <mergeCells count="25">
    <mergeCell ref="A97:E97"/>
    <mergeCell ref="B107:C107"/>
    <mergeCell ref="B102:C102"/>
    <mergeCell ref="B103:C103"/>
    <mergeCell ref="B104:C104"/>
    <mergeCell ref="B105:C105"/>
    <mergeCell ref="B106:C106"/>
    <mergeCell ref="B98:C98"/>
    <mergeCell ref="B99:C99"/>
    <mergeCell ref="B100:C100"/>
    <mergeCell ref="B101:C101"/>
    <mergeCell ref="A26:D26"/>
    <mergeCell ref="A94:D94"/>
    <mergeCell ref="B37:C37"/>
    <mergeCell ref="B38:C38"/>
    <mergeCell ref="B39:C39"/>
    <mergeCell ref="B40:C40"/>
    <mergeCell ref="B41:C41"/>
    <mergeCell ref="B42:C42"/>
    <mergeCell ref="B43:C43"/>
    <mergeCell ref="B45:C45"/>
    <mergeCell ref="B46:C46"/>
    <mergeCell ref="B44:C44"/>
    <mergeCell ref="A28:D28"/>
    <mergeCell ref="A36:D36"/>
  </mergeCells>
  <pageMargins left="0.7" right="0.7" top="0.75" bottom="0.6" header="0.3" footer="0.6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65"/>
  <sheetViews>
    <sheetView zoomScale="120" zoomScaleNormal="120" workbookViewId="0">
      <selection activeCell="B359" sqref="B359"/>
    </sheetView>
  </sheetViews>
  <sheetFormatPr defaultRowHeight="15" x14ac:dyDescent="0.25"/>
  <cols>
    <col min="1" max="1" width="11.7109375" customWidth="1"/>
    <col min="2" max="2" width="44.140625" customWidth="1"/>
    <col min="3" max="3" width="16.7109375" hidden="1" customWidth="1"/>
    <col min="4" max="4" width="16.7109375" customWidth="1"/>
    <col min="5" max="5" width="16.7109375" style="28" customWidth="1"/>
    <col min="6" max="7" width="16.7109375" customWidth="1"/>
    <col min="9" max="9" width="15.5703125" customWidth="1"/>
    <col min="10" max="10" width="14.85546875" customWidth="1"/>
    <col min="14" max="14" width="15" customWidth="1"/>
  </cols>
  <sheetData>
    <row r="2" spans="1:6" x14ac:dyDescent="0.25">
      <c r="B2" s="106" t="s">
        <v>176</v>
      </c>
      <c r="C2" s="106"/>
    </row>
    <row r="3" spans="1:6" x14ac:dyDescent="0.25">
      <c r="B3" s="106"/>
      <c r="C3" s="106"/>
    </row>
    <row r="4" spans="1:6" x14ac:dyDescent="0.25">
      <c r="B4" s="106"/>
      <c r="C4" s="106"/>
    </row>
    <row r="5" spans="1:6" ht="15.75" x14ac:dyDescent="0.25">
      <c r="A5" s="225" t="s">
        <v>192</v>
      </c>
      <c r="B5" s="225"/>
      <c r="C5" s="225"/>
      <c r="D5" s="225"/>
      <c r="E5" s="225"/>
      <c r="F5" s="225"/>
    </row>
    <row r="6" spans="1:6" ht="15.75" x14ac:dyDescent="0.25">
      <c r="A6" s="123"/>
      <c r="B6" s="123"/>
      <c r="C6" s="123"/>
      <c r="D6" s="123"/>
      <c r="E6" s="123"/>
      <c r="F6" s="123"/>
    </row>
    <row r="7" spans="1:6" ht="30" customHeight="1" x14ac:dyDescent="0.25">
      <c r="A7" s="1"/>
      <c r="B7" s="188" t="s">
        <v>193</v>
      </c>
      <c r="C7" s="188" t="s">
        <v>221</v>
      </c>
      <c r="D7" s="189" t="s">
        <v>221</v>
      </c>
      <c r="E7" s="189" t="s">
        <v>226</v>
      </c>
      <c r="F7" s="190" t="s">
        <v>225</v>
      </c>
    </row>
    <row r="8" spans="1:6" ht="30" customHeight="1" x14ac:dyDescent="0.25">
      <c r="A8" s="1" t="s">
        <v>194</v>
      </c>
      <c r="B8" s="122" t="s">
        <v>196</v>
      </c>
      <c r="C8" s="153" t="e">
        <f>C9+C10+C11</f>
        <v>#REF!</v>
      </c>
      <c r="D8" s="153">
        <f>D9+D10+D11</f>
        <v>2567220.1</v>
      </c>
      <c r="E8" s="153">
        <f>F8-D8</f>
        <v>246100.50999999978</v>
      </c>
      <c r="F8" s="153">
        <f>F9+F10+F11</f>
        <v>2813320.61</v>
      </c>
    </row>
    <row r="9" spans="1:6" ht="30" customHeight="1" x14ac:dyDescent="0.25">
      <c r="A9" s="1" t="s">
        <v>195</v>
      </c>
      <c r="B9" s="122" t="s">
        <v>203</v>
      </c>
      <c r="C9" s="21" t="e">
        <f>C19</f>
        <v>#REF!</v>
      </c>
      <c r="D9" s="21">
        <f>D19</f>
        <v>2092130</v>
      </c>
      <c r="E9" s="21">
        <f t="shared" ref="E9:E11" si="0">F9-D9</f>
        <v>130321.60999999987</v>
      </c>
      <c r="F9" s="21">
        <f>F19</f>
        <v>2222451.61</v>
      </c>
    </row>
    <row r="10" spans="1:6" ht="30" customHeight="1" x14ac:dyDescent="0.25">
      <c r="A10" s="1" t="s">
        <v>195</v>
      </c>
      <c r="B10" s="122" t="s">
        <v>201</v>
      </c>
      <c r="C10" s="21" t="e">
        <f>C286</f>
        <v>#REF!</v>
      </c>
      <c r="D10" s="21">
        <f>D286</f>
        <v>457300.1</v>
      </c>
      <c r="E10" s="21">
        <f t="shared" si="0"/>
        <v>108854.90000000002</v>
      </c>
      <c r="F10" s="21">
        <f>F286</f>
        <v>566155</v>
      </c>
    </row>
    <row r="11" spans="1:6" ht="30" customHeight="1" x14ac:dyDescent="0.25">
      <c r="A11" s="1" t="s">
        <v>195</v>
      </c>
      <c r="B11" s="122" t="s">
        <v>202</v>
      </c>
      <c r="C11" s="21" t="e">
        <f>C321</f>
        <v>#REF!</v>
      </c>
      <c r="D11" s="21">
        <f>D321</f>
        <v>17790</v>
      </c>
      <c r="E11" s="21">
        <f t="shared" si="0"/>
        <v>6924</v>
      </c>
      <c r="F11" s="21">
        <f>F321</f>
        <v>24714</v>
      </c>
    </row>
    <row r="12" spans="1:6" x14ac:dyDescent="0.25">
      <c r="B12" s="106"/>
      <c r="C12" s="106"/>
    </row>
    <row r="13" spans="1:6" x14ac:dyDescent="0.25">
      <c r="B13" s="106"/>
      <c r="C13" s="106"/>
    </row>
    <row r="14" spans="1:6" x14ac:dyDescent="0.25">
      <c r="B14" s="106"/>
      <c r="C14" s="106"/>
    </row>
    <row r="15" spans="1:6" ht="15.75" x14ac:dyDescent="0.25">
      <c r="A15" s="225" t="s">
        <v>197</v>
      </c>
      <c r="B15" s="225"/>
      <c r="C15" s="225"/>
      <c r="D15" s="225"/>
      <c r="E15" s="225"/>
      <c r="F15" s="225"/>
    </row>
    <row r="17" spans="1:15" ht="39.950000000000003" customHeight="1" x14ac:dyDescent="0.25">
      <c r="A17" s="71" t="s">
        <v>50</v>
      </c>
      <c r="B17" s="71" t="s">
        <v>51</v>
      </c>
      <c r="C17" s="72" t="e">
        <f>C19+C286+C321</f>
        <v>#REF!</v>
      </c>
      <c r="D17" s="72">
        <f>D19+D286+D321</f>
        <v>2567220.1</v>
      </c>
      <c r="E17" s="72">
        <f>F17-D17</f>
        <v>246100.50999999978</v>
      </c>
      <c r="F17" s="72">
        <f>F19+F286+F321</f>
        <v>2813320.61</v>
      </c>
    </row>
    <row r="18" spans="1:15" x14ac:dyDescent="0.25">
      <c r="A18" s="53"/>
      <c r="B18" s="54"/>
      <c r="C18" s="54"/>
      <c r="D18" s="54"/>
      <c r="E18" s="54"/>
      <c r="F18" s="54"/>
    </row>
    <row r="19" spans="1:15" ht="31.5" x14ac:dyDescent="0.25">
      <c r="A19" s="73" t="s">
        <v>52</v>
      </c>
      <c r="B19" s="73" t="s">
        <v>53</v>
      </c>
      <c r="C19" s="56" t="e">
        <f>C22+C57+C176+C195</f>
        <v>#REF!</v>
      </c>
      <c r="D19" s="56">
        <f>D22+D57+D176+D195</f>
        <v>2092130</v>
      </c>
      <c r="E19" s="56">
        <f>F19-D19</f>
        <v>130321.60999999987</v>
      </c>
      <c r="F19" s="56">
        <f>F22+F57+F176+F195</f>
        <v>2222451.61</v>
      </c>
    </row>
    <row r="20" spans="1:15" x14ac:dyDescent="0.25">
      <c r="A20" s="57"/>
      <c r="B20" s="58"/>
      <c r="C20" s="58"/>
      <c r="D20" s="58"/>
      <c r="E20" s="59"/>
      <c r="F20" s="60"/>
    </row>
    <row r="21" spans="1:15" ht="30" customHeight="1" x14ac:dyDescent="0.25">
      <c r="A21" s="116" t="s">
        <v>60</v>
      </c>
      <c r="B21" s="116" t="s">
        <v>22</v>
      </c>
      <c r="C21" s="12" t="s">
        <v>221</v>
      </c>
      <c r="D21" s="189" t="s">
        <v>221</v>
      </c>
      <c r="E21" s="189" t="s">
        <v>226</v>
      </c>
      <c r="F21" s="190" t="s">
        <v>225</v>
      </c>
    </row>
    <row r="22" spans="1:15" ht="31.5" x14ac:dyDescent="0.25">
      <c r="A22" s="61" t="s">
        <v>54</v>
      </c>
      <c r="B22" s="61" t="s">
        <v>55</v>
      </c>
      <c r="C22" s="74">
        <f>C23+C34</f>
        <v>301548</v>
      </c>
      <c r="D22" s="74">
        <f>D23+D34</f>
        <v>425760</v>
      </c>
      <c r="E22" s="74">
        <f>F22-D22</f>
        <v>51206</v>
      </c>
      <c r="F22" s="74">
        <f>F23+F34</f>
        <v>476966</v>
      </c>
      <c r="I22" s="28"/>
      <c r="J22" s="28"/>
    </row>
    <row r="23" spans="1:15" ht="15.75" customHeight="1" x14ac:dyDescent="0.25">
      <c r="A23" s="231" t="s">
        <v>56</v>
      </c>
      <c r="B23" s="231" t="s">
        <v>57</v>
      </c>
      <c r="C23" s="229">
        <f>C25+C28</f>
        <v>16000</v>
      </c>
      <c r="D23" s="229">
        <f>D25+D28+D31</f>
        <v>33800</v>
      </c>
      <c r="E23" s="229">
        <f>F23-D23</f>
        <v>903</v>
      </c>
      <c r="F23" s="229">
        <f>F25+F28+F31</f>
        <v>34703</v>
      </c>
      <c r="I23" s="28"/>
    </row>
    <row r="24" spans="1:15" ht="15.75" customHeight="1" x14ac:dyDescent="0.25">
      <c r="A24" s="231"/>
      <c r="B24" s="231"/>
      <c r="C24" s="230"/>
      <c r="D24" s="230"/>
      <c r="E24" s="230"/>
      <c r="F24" s="230"/>
      <c r="I24" s="28"/>
    </row>
    <row r="25" spans="1:15" x14ac:dyDescent="0.25">
      <c r="A25" s="62">
        <v>1</v>
      </c>
      <c r="B25" s="70" t="s">
        <v>28</v>
      </c>
      <c r="C25" s="63">
        <f>C26</f>
        <v>14500</v>
      </c>
      <c r="D25" s="63">
        <f>D26</f>
        <v>26300</v>
      </c>
      <c r="E25" s="63">
        <f>F25-D25</f>
        <v>1019</v>
      </c>
      <c r="F25" s="63">
        <f>F26</f>
        <v>27319</v>
      </c>
      <c r="I25" s="38"/>
      <c r="J25" s="35"/>
      <c r="K25" s="35"/>
      <c r="L25" s="35"/>
      <c r="M25" s="35"/>
      <c r="N25" s="38"/>
      <c r="O25" s="35"/>
    </row>
    <row r="26" spans="1:15" x14ac:dyDescent="0.25">
      <c r="A26" s="104">
        <v>3</v>
      </c>
      <c r="B26" s="105" t="s">
        <v>4</v>
      </c>
      <c r="C26" s="67">
        <f t="shared" ref="C26" si="1">SUM(C27)</f>
        <v>14500</v>
      </c>
      <c r="D26" s="67">
        <f>D27</f>
        <v>26300</v>
      </c>
      <c r="E26" s="67">
        <f t="shared" ref="E26:E33" si="2">F26-D26</f>
        <v>1019</v>
      </c>
      <c r="F26" s="67">
        <f>F27</f>
        <v>27319</v>
      </c>
      <c r="I26" s="38"/>
      <c r="J26" s="35"/>
      <c r="K26" s="35"/>
      <c r="L26" s="35"/>
      <c r="M26" s="35"/>
      <c r="N26" s="38"/>
      <c r="O26" s="35"/>
    </row>
    <row r="27" spans="1:15" x14ac:dyDescent="0.25">
      <c r="A27" s="103">
        <v>32</v>
      </c>
      <c r="B27" s="103" t="s">
        <v>37</v>
      </c>
      <c r="C27" s="67">
        <v>14500</v>
      </c>
      <c r="D27" s="67">
        <v>26300</v>
      </c>
      <c r="E27" s="67">
        <f t="shared" si="2"/>
        <v>1019</v>
      </c>
      <c r="F27" s="67">
        <v>27319</v>
      </c>
      <c r="H27" s="157"/>
      <c r="I27" s="38"/>
      <c r="J27" s="88"/>
      <c r="K27" s="88"/>
      <c r="L27" s="35"/>
      <c r="M27" s="88"/>
      <c r="N27" s="38"/>
      <c r="O27" s="35"/>
    </row>
    <row r="28" spans="1:15" x14ac:dyDescent="0.25">
      <c r="A28" s="64">
        <v>3</v>
      </c>
      <c r="B28" s="89" t="s">
        <v>26</v>
      </c>
      <c r="C28" s="63">
        <f>C29</f>
        <v>1500</v>
      </c>
      <c r="D28" s="63">
        <f>D29</f>
        <v>1500</v>
      </c>
      <c r="E28" s="63">
        <f t="shared" si="2"/>
        <v>100</v>
      </c>
      <c r="F28" s="63">
        <f>F29</f>
        <v>1600</v>
      </c>
      <c r="I28" s="38"/>
      <c r="J28" s="35"/>
      <c r="K28" s="35"/>
      <c r="L28" s="35"/>
      <c r="M28" s="35"/>
      <c r="N28" s="35"/>
      <c r="O28" s="35"/>
    </row>
    <row r="29" spans="1:15" x14ac:dyDescent="0.25">
      <c r="A29" s="104">
        <v>3</v>
      </c>
      <c r="B29" s="105" t="s">
        <v>4</v>
      </c>
      <c r="C29" s="67">
        <f>SUM(C30)</f>
        <v>1500</v>
      </c>
      <c r="D29" s="67">
        <f>D30</f>
        <v>1500</v>
      </c>
      <c r="E29" s="67">
        <f t="shared" si="2"/>
        <v>100</v>
      </c>
      <c r="F29" s="67">
        <f>F30</f>
        <v>1600</v>
      </c>
      <c r="I29" s="38"/>
      <c r="J29" s="35"/>
      <c r="K29" s="35"/>
      <c r="L29" s="35"/>
      <c r="M29" s="35"/>
      <c r="N29" s="38"/>
      <c r="O29" s="35"/>
    </row>
    <row r="30" spans="1:15" ht="15" customHeight="1" x14ac:dyDescent="0.25">
      <c r="A30" s="103">
        <v>32</v>
      </c>
      <c r="B30" s="103" t="s">
        <v>37</v>
      </c>
      <c r="C30" s="102">
        <v>1500</v>
      </c>
      <c r="D30" s="102">
        <v>1500</v>
      </c>
      <c r="E30" s="67">
        <f t="shared" si="2"/>
        <v>100</v>
      </c>
      <c r="F30" s="67">
        <v>1600</v>
      </c>
      <c r="H30" s="158"/>
      <c r="I30" s="38"/>
      <c r="J30" s="35"/>
      <c r="K30" s="35"/>
      <c r="L30" s="35"/>
      <c r="M30" s="35"/>
      <c r="N30" s="38"/>
      <c r="O30" s="35"/>
    </row>
    <row r="31" spans="1:15" ht="15" customHeight="1" x14ac:dyDescent="0.25">
      <c r="A31" s="101">
        <v>5</v>
      </c>
      <c r="B31" s="89" t="s">
        <v>38</v>
      </c>
      <c r="C31" s="65">
        <v>0</v>
      </c>
      <c r="D31" s="163">
        <f>D32</f>
        <v>6000</v>
      </c>
      <c r="E31" s="63">
        <f t="shared" si="2"/>
        <v>-216</v>
      </c>
      <c r="F31" s="63">
        <f>F32</f>
        <v>5784</v>
      </c>
      <c r="H31" s="158"/>
      <c r="I31" s="38"/>
      <c r="J31" s="35"/>
      <c r="K31" s="35"/>
      <c r="L31" s="35"/>
      <c r="M31" s="35"/>
      <c r="N31" s="38"/>
      <c r="O31" s="35"/>
    </row>
    <row r="32" spans="1:15" ht="15" customHeight="1" x14ac:dyDescent="0.25">
      <c r="A32" s="104">
        <v>3</v>
      </c>
      <c r="B32" s="105" t="s">
        <v>4</v>
      </c>
      <c r="C32" s="102">
        <v>0</v>
      </c>
      <c r="D32" s="102">
        <f>D33</f>
        <v>6000</v>
      </c>
      <c r="E32" s="67">
        <f t="shared" si="2"/>
        <v>-216</v>
      </c>
      <c r="F32" s="67">
        <f>F33</f>
        <v>5784</v>
      </c>
      <c r="H32" s="158"/>
      <c r="I32" s="38"/>
      <c r="J32" s="35"/>
      <c r="K32" s="35"/>
      <c r="L32" s="35"/>
      <c r="M32" s="35"/>
      <c r="N32" s="38"/>
      <c r="O32" s="35"/>
    </row>
    <row r="33" spans="1:15" ht="15" customHeight="1" x14ac:dyDescent="0.25">
      <c r="A33" s="103">
        <v>32</v>
      </c>
      <c r="B33" s="103" t="s">
        <v>37</v>
      </c>
      <c r="C33" s="102">
        <v>0</v>
      </c>
      <c r="D33" s="102">
        <v>6000</v>
      </c>
      <c r="E33" s="67">
        <f t="shared" si="2"/>
        <v>-216</v>
      </c>
      <c r="F33" s="67">
        <v>5784</v>
      </c>
      <c r="H33" s="158"/>
      <c r="I33" s="38"/>
      <c r="J33" s="35"/>
      <c r="K33" s="35"/>
      <c r="L33" s="35"/>
      <c r="M33" s="35"/>
      <c r="N33" s="38"/>
      <c r="O33" s="35"/>
    </row>
    <row r="34" spans="1:15" ht="30" customHeight="1" x14ac:dyDescent="0.25">
      <c r="A34" s="75" t="s">
        <v>58</v>
      </c>
      <c r="B34" s="75" t="s">
        <v>59</v>
      </c>
      <c r="C34" s="76">
        <f>C35+C42+C45+C48</f>
        <v>285548</v>
      </c>
      <c r="D34" s="76">
        <f>D35+D42+D45+D48</f>
        <v>391960</v>
      </c>
      <c r="E34" s="76">
        <f>F34-D34</f>
        <v>50303</v>
      </c>
      <c r="F34" s="76">
        <f>F35+F42+F45+F48+F51+F54</f>
        <v>442263</v>
      </c>
      <c r="I34" s="38"/>
      <c r="J34" s="35"/>
      <c r="K34" s="35"/>
      <c r="L34" s="35"/>
      <c r="M34" s="35"/>
      <c r="N34" s="38"/>
      <c r="O34" s="35"/>
    </row>
    <row r="35" spans="1:15" ht="15" customHeight="1" x14ac:dyDescent="0.25">
      <c r="A35" s="62">
        <v>1</v>
      </c>
      <c r="B35" s="70" t="s">
        <v>28</v>
      </c>
      <c r="C35" s="63">
        <f>SUM(C36)</f>
        <v>269798</v>
      </c>
      <c r="D35" s="63">
        <f>D36</f>
        <v>356564</v>
      </c>
      <c r="E35" s="63">
        <f>F35-D35</f>
        <v>82407</v>
      </c>
      <c r="F35" s="63">
        <f>F36+F40</f>
        <v>438971</v>
      </c>
      <c r="I35" s="38"/>
      <c r="J35" s="35"/>
      <c r="K35" s="35"/>
      <c r="L35" s="35"/>
      <c r="M35" s="35"/>
      <c r="N35" s="38"/>
      <c r="O35" s="35"/>
    </row>
    <row r="36" spans="1:15" ht="15" customHeight="1" x14ac:dyDescent="0.25">
      <c r="A36" s="104">
        <v>3</v>
      </c>
      <c r="B36" s="105" t="s">
        <v>4</v>
      </c>
      <c r="C36" s="67">
        <f>SUM(C37:C39)</f>
        <v>269798</v>
      </c>
      <c r="D36" s="67">
        <f>D37+D38+D39</f>
        <v>356564</v>
      </c>
      <c r="E36" s="67">
        <f t="shared" ref="E36:E56" si="3">F36-D36</f>
        <v>82275</v>
      </c>
      <c r="F36" s="67">
        <f>F37+F38+F39</f>
        <v>438839</v>
      </c>
      <c r="I36" s="38"/>
      <c r="J36" s="35"/>
      <c r="K36" s="35"/>
      <c r="L36" s="35"/>
      <c r="M36" s="35"/>
      <c r="N36" s="38"/>
      <c r="O36" s="35"/>
    </row>
    <row r="37" spans="1:15" ht="15" customHeight="1" x14ac:dyDescent="0.25">
      <c r="A37" s="103">
        <v>31</v>
      </c>
      <c r="B37" s="103" t="s">
        <v>36</v>
      </c>
      <c r="C37" s="102">
        <v>201900</v>
      </c>
      <c r="D37" s="102">
        <v>279900</v>
      </c>
      <c r="E37" s="67">
        <f t="shared" si="3"/>
        <v>64450</v>
      </c>
      <c r="F37" s="67">
        <v>344350</v>
      </c>
      <c r="I37" s="38"/>
      <c r="J37" s="35"/>
      <c r="K37" s="35"/>
      <c r="L37" s="35"/>
      <c r="M37" s="35"/>
      <c r="N37" s="35"/>
      <c r="O37" s="35"/>
    </row>
    <row r="38" spans="1:15" x14ac:dyDescent="0.25">
      <c r="A38" s="103">
        <v>32</v>
      </c>
      <c r="B38" s="103" t="s">
        <v>37</v>
      </c>
      <c r="C38" s="102">
        <v>60398</v>
      </c>
      <c r="D38" s="102">
        <v>66064</v>
      </c>
      <c r="E38" s="67">
        <f t="shared" si="3"/>
        <v>17405</v>
      </c>
      <c r="F38" s="67">
        <v>83469</v>
      </c>
      <c r="H38" s="158"/>
      <c r="I38" s="38"/>
      <c r="J38" s="35"/>
      <c r="K38" s="35"/>
      <c r="L38" s="35"/>
      <c r="M38" s="35"/>
      <c r="N38" s="35"/>
      <c r="O38" s="35"/>
    </row>
    <row r="39" spans="1:15" x14ac:dyDescent="0.25">
      <c r="A39" s="103">
        <v>34</v>
      </c>
      <c r="B39" s="103" t="s">
        <v>39</v>
      </c>
      <c r="C39" s="102">
        <v>7500</v>
      </c>
      <c r="D39" s="102">
        <v>10600</v>
      </c>
      <c r="E39" s="67">
        <f t="shared" si="3"/>
        <v>420</v>
      </c>
      <c r="F39" s="67">
        <v>11020</v>
      </c>
      <c r="I39" s="38"/>
      <c r="J39" s="35"/>
      <c r="K39" s="35"/>
      <c r="L39" s="35"/>
      <c r="M39" s="35"/>
      <c r="N39" s="35"/>
      <c r="O39" s="35"/>
    </row>
    <row r="40" spans="1:15" x14ac:dyDescent="0.25">
      <c r="A40" s="41">
        <v>4</v>
      </c>
      <c r="B40" s="41" t="s">
        <v>5</v>
      </c>
      <c r="C40" s="102"/>
      <c r="D40" s="102">
        <v>0</v>
      </c>
      <c r="E40" s="67">
        <f t="shared" si="3"/>
        <v>132</v>
      </c>
      <c r="F40" s="67">
        <f>F41</f>
        <v>132</v>
      </c>
      <c r="I40" s="38"/>
      <c r="J40" s="35"/>
      <c r="K40" s="35"/>
      <c r="L40" s="35"/>
      <c r="M40" s="35"/>
      <c r="N40" s="35"/>
      <c r="O40" s="35"/>
    </row>
    <row r="41" spans="1:15" x14ac:dyDescent="0.25">
      <c r="A41" s="41">
        <v>42</v>
      </c>
      <c r="B41" s="41" t="s">
        <v>172</v>
      </c>
      <c r="C41" s="102"/>
      <c r="D41" s="102">
        <v>0</v>
      </c>
      <c r="E41" s="67">
        <f t="shared" si="3"/>
        <v>132</v>
      </c>
      <c r="F41" s="67">
        <v>132</v>
      </c>
      <c r="I41" s="38"/>
      <c r="J41" s="35"/>
      <c r="K41" s="35"/>
      <c r="L41" s="35"/>
      <c r="M41" s="35"/>
      <c r="N41" s="35"/>
      <c r="O41" s="35"/>
    </row>
    <row r="42" spans="1:15" x14ac:dyDescent="0.25">
      <c r="A42" s="101">
        <v>3</v>
      </c>
      <c r="B42" s="89" t="s">
        <v>26</v>
      </c>
      <c r="C42" s="65">
        <f>C43</f>
        <v>250</v>
      </c>
      <c r="D42" s="65">
        <f>D43</f>
        <v>0</v>
      </c>
      <c r="E42" s="63">
        <f t="shared" si="3"/>
        <v>64</v>
      </c>
      <c r="F42" s="63">
        <f>F43</f>
        <v>64</v>
      </c>
      <c r="I42" s="38"/>
      <c r="J42" s="35"/>
      <c r="K42" s="35"/>
      <c r="L42" s="35"/>
      <c r="M42" s="35"/>
      <c r="N42" s="35"/>
      <c r="O42" s="35"/>
    </row>
    <row r="43" spans="1:15" x14ac:dyDescent="0.25">
      <c r="A43" s="104">
        <v>3</v>
      </c>
      <c r="B43" s="105" t="s">
        <v>4</v>
      </c>
      <c r="C43" s="102">
        <f>C44</f>
        <v>250</v>
      </c>
      <c r="D43" s="102">
        <f>D44</f>
        <v>0</v>
      </c>
      <c r="E43" s="67">
        <f t="shared" si="3"/>
        <v>64</v>
      </c>
      <c r="F43" s="67">
        <f>F44</f>
        <v>64</v>
      </c>
      <c r="I43" s="38"/>
      <c r="J43" s="35"/>
      <c r="K43" s="35"/>
      <c r="L43" s="35"/>
      <c r="M43" s="35"/>
      <c r="N43" s="35"/>
      <c r="O43" s="35"/>
    </row>
    <row r="44" spans="1:15" x14ac:dyDescent="0.25">
      <c r="A44" s="103">
        <v>32</v>
      </c>
      <c r="B44" s="103" t="s">
        <v>37</v>
      </c>
      <c r="C44" s="102">
        <v>250</v>
      </c>
      <c r="D44" s="162">
        <v>0</v>
      </c>
      <c r="E44" s="67">
        <f t="shared" si="3"/>
        <v>64</v>
      </c>
      <c r="F44" s="67">
        <v>64</v>
      </c>
      <c r="I44" s="38"/>
      <c r="J44" s="35"/>
      <c r="K44" s="35"/>
      <c r="L44" s="35"/>
      <c r="M44" s="35"/>
      <c r="N44" s="35"/>
      <c r="O44" s="35"/>
    </row>
    <row r="45" spans="1:15" x14ac:dyDescent="0.25">
      <c r="A45" s="64">
        <v>4</v>
      </c>
      <c r="B45" s="89" t="s">
        <v>25</v>
      </c>
      <c r="C45" s="65">
        <f>SUM(C47)</f>
        <v>1000</v>
      </c>
      <c r="D45" s="163">
        <f>D46</f>
        <v>0</v>
      </c>
      <c r="E45" s="63">
        <f t="shared" si="3"/>
        <v>1100</v>
      </c>
      <c r="F45" s="63">
        <f>F46</f>
        <v>1100</v>
      </c>
      <c r="I45" s="38"/>
      <c r="J45" s="35"/>
      <c r="K45" s="35"/>
      <c r="L45" s="35"/>
      <c r="M45" s="35"/>
      <c r="N45" s="35"/>
      <c r="O45" s="35"/>
    </row>
    <row r="46" spans="1:15" x14ac:dyDescent="0.25">
      <c r="A46" s="100">
        <v>3</v>
      </c>
      <c r="B46" s="101" t="s">
        <v>4</v>
      </c>
      <c r="C46" s="102">
        <f>C47</f>
        <v>1000</v>
      </c>
      <c r="D46" s="162">
        <f>D47</f>
        <v>0</v>
      </c>
      <c r="E46" s="67">
        <f t="shared" si="3"/>
        <v>1100</v>
      </c>
      <c r="F46" s="67">
        <f>F47</f>
        <v>1100</v>
      </c>
    </row>
    <row r="47" spans="1:15" x14ac:dyDescent="0.25">
      <c r="A47" s="103">
        <v>32</v>
      </c>
      <c r="B47" s="103" t="s">
        <v>37</v>
      </c>
      <c r="C47" s="102">
        <v>1000</v>
      </c>
      <c r="D47" s="162">
        <v>0</v>
      </c>
      <c r="E47" s="67">
        <f t="shared" si="3"/>
        <v>1100</v>
      </c>
      <c r="F47" s="67">
        <v>1100</v>
      </c>
    </row>
    <row r="48" spans="1:15" x14ac:dyDescent="0.25">
      <c r="A48" s="101">
        <v>5</v>
      </c>
      <c r="B48" s="89" t="s">
        <v>38</v>
      </c>
      <c r="C48" s="65">
        <f>C49</f>
        <v>14500</v>
      </c>
      <c r="D48" s="163">
        <f>D49</f>
        <v>35396</v>
      </c>
      <c r="E48" s="63">
        <f t="shared" si="3"/>
        <v>-34524</v>
      </c>
      <c r="F48" s="63">
        <f>F49</f>
        <v>872</v>
      </c>
    </row>
    <row r="49" spans="1:12" x14ac:dyDescent="0.25">
      <c r="A49" s="100">
        <v>3</v>
      </c>
      <c r="B49" s="101" t="s">
        <v>4</v>
      </c>
      <c r="C49" s="102">
        <f>C50</f>
        <v>14500</v>
      </c>
      <c r="D49" s="102">
        <f>D50</f>
        <v>35396</v>
      </c>
      <c r="E49" s="67">
        <f t="shared" si="3"/>
        <v>-34524</v>
      </c>
      <c r="F49" s="67">
        <f>F50</f>
        <v>872</v>
      </c>
    </row>
    <row r="50" spans="1:12" x14ac:dyDescent="0.25">
      <c r="A50" s="103">
        <v>36</v>
      </c>
      <c r="B50" s="103" t="s">
        <v>181</v>
      </c>
      <c r="C50" s="102">
        <v>14500</v>
      </c>
      <c r="D50" s="102">
        <v>35396</v>
      </c>
      <c r="E50" s="67">
        <f t="shared" si="3"/>
        <v>-34524</v>
      </c>
      <c r="F50" s="67">
        <v>872</v>
      </c>
    </row>
    <row r="51" spans="1:12" x14ac:dyDescent="0.25">
      <c r="A51" s="86">
        <v>4</v>
      </c>
      <c r="B51" s="90" t="s">
        <v>25</v>
      </c>
      <c r="C51" s="102"/>
      <c r="D51" s="65">
        <v>0</v>
      </c>
      <c r="E51" s="63">
        <f t="shared" si="3"/>
        <v>619</v>
      </c>
      <c r="F51" s="63">
        <f>F52</f>
        <v>619</v>
      </c>
    </row>
    <row r="52" spans="1:12" x14ac:dyDescent="0.25">
      <c r="A52" s="41">
        <v>4</v>
      </c>
      <c r="B52" s="41" t="s">
        <v>5</v>
      </c>
      <c r="C52" s="102"/>
      <c r="D52" s="102">
        <v>0</v>
      </c>
      <c r="E52" s="67">
        <f t="shared" si="3"/>
        <v>619</v>
      </c>
      <c r="F52" s="67">
        <f>F53</f>
        <v>619</v>
      </c>
    </row>
    <row r="53" spans="1:12" x14ac:dyDescent="0.25">
      <c r="A53" s="41">
        <v>42</v>
      </c>
      <c r="B53" s="41" t="s">
        <v>172</v>
      </c>
      <c r="C53" s="102"/>
      <c r="D53" s="102">
        <v>0</v>
      </c>
      <c r="E53" s="67">
        <f t="shared" si="3"/>
        <v>619</v>
      </c>
      <c r="F53" s="67">
        <v>619</v>
      </c>
    </row>
    <row r="54" spans="1:12" x14ac:dyDescent="0.25">
      <c r="A54" s="51">
        <v>7</v>
      </c>
      <c r="B54" s="52" t="s">
        <v>155</v>
      </c>
      <c r="C54" s="102"/>
      <c r="D54" s="65">
        <v>0</v>
      </c>
      <c r="E54" s="63">
        <f t="shared" si="3"/>
        <v>637</v>
      </c>
      <c r="F54" s="63">
        <f>F55</f>
        <v>637</v>
      </c>
    </row>
    <row r="55" spans="1:12" x14ac:dyDescent="0.25">
      <c r="A55" s="41">
        <v>4</v>
      </c>
      <c r="B55" s="41" t="s">
        <v>5</v>
      </c>
      <c r="C55" s="102"/>
      <c r="D55" s="102">
        <v>0</v>
      </c>
      <c r="E55" s="67">
        <f t="shared" si="3"/>
        <v>637</v>
      </c>
      <c r="F55" s="67">
        <f>F56</f>
        <v>637</v>
      </c>
    </row>
    <row r="56" spans="1:12" x14ac:dyDescent="0.25">
      <c r="A56" s="41">
        <v>42</v>
      </c>
      <c r="B56" s="41" t="s">
        <v>172</v>
      </c>
      <c r="C56" s="102"/>
      <c r="D56" s="102">
        <v>0</v>
      </c>
      <c r="E56" s="67">
        <f t="shared" si="3"/>
        <v>637</v>
      </c>
      <c r="F56" s="67">
        <v>637</v>
      </c>
    </row>
    <row r="57" spans="1:12" ht="31.5" customHeight="1" x14ac:dyDescent="0.25">
      <c r="A57" s="66" t="s">
        <v>61</v>
      </c>
      <c r="B57" s="66" t="s">
        <v>62</v>
      </c>
      <c r="C57" s="77" t="e">
        <f>C58+C81+C90+C106+C119+C131+C140+C158</f>
        <v>#REF!</v>
      </c>
      <c r="D57" s="77">
        <f>D58+D81+D90+D106+D119+D131+D140+D158</f>
        <v>849050</v>
      </c>
      <c r="E57" s="77">
        <f>F57-D57</f>
        <v>309616.37999999989</v>
      </c>
      <c r="F57" s="77">
        <f>F58+F81+F90+F106+F119+F131+F140+F158</f>
        <v>1158666.3799999999</v>
      </c>
      <c r="I57" s="35"/>
    </row>
    <row r="58" spans="1:12" ht="31.5" x14ac:dyDescent="0.25">
      <c r="A58" s="75" t="s">
        <v>63</v>
      </c>
      <c r="B58" s="78" t="s">
        <v>64</v>
      </c>
      <c r="C58" s="76" t="e">
        <f>C59+C62+C67+C73+C78</f>
        <v>#REF!</v>
      </c>
      <c r="D58" s="76">
        <f>D59+D62+D67+D72+D73+D78</f>
        <v>391000</v>
      </c>
      <c r="E58" s="76">
        <f>F58-D58</f>
        <v>100576</v>
      </c>
      <c r="F58" s="76">
        <f>F59+F62+F67+F73+F78</f>
        <v>491576</v>
      </c>
      <c r="I58" s="38"/>
      <c r="J58" s="28"/>
    </row>
    <row r="59" spans="1:12" x14ac:dyDescent="0.25">
      <c r="A59" s="85">
        <v>1</v>
      </c>
      <c r="B59" s="81" t="s">
        <v>182</v>
      </c>
      <c r="C59" s="44">
        <f>C60</f>
        <v>4000</v>
      </c>
      <c r="D59" s="191">
        <f>D60</f>
        <v>0</v>
      </c>
      <c r="E59" s="63">
        <f>F59-D59</f>
        <v>1321</v>
      </c>
      <c r="F59" s="63">
        <f>F60</f>
        <v>1321</v>
      </c>
      <c r="I59" s="38"/>
    </row>
    <row r="60" spans="1:12" x14ac:dyDescent="0.25">
      <c r="A60" s="97">
        <v>3</v>
      </c>
      <c r="B60" s="96" t="s">
        <v>4</v>
      </c>
      <c r="C60" s="42">
        <f>SUM(C61)</f>
        <v>4000</v>
      </c>
      <c r="D60" s="136">
        <f>D61</f>
        <v>0</v>
      </c>
      <c r="E60" s="67">
        <f t="shared" ref="E60:E80" si="4">F60-D60</f>
        <v>1321</v>
      </c>
      <c r="F60" s="67">
        <f>F61</f>
        <v>1321</v>
      </c>
      <c r="I60" s="35"/>
    </row>
    <row r="61" spans="1:12" x14ac:dyDescent="0.25">
      <c r="A61" s="98">
        <v>32</v>
      </c>
      <c r="B61" s="98" t="s">
        <v>37</v>
      </c>
      <c r="C61" s="42">
        <v>4000</v>
      </c>
      <c r="D61" s="136">
        <v>0</v>
      </c>
      <c r="E61" s="67">
        <f t="shared" si="4"/>
        <v>1321</v>
      </c>
      <c r="F61" s="67">
        <v>1321</v>
      </c>
      <c r="H61" s="28"/>
      <c r="I61" s="35"/>
      <c r="L61" s="28"/>
    </row>
    <row r="62" spans="1:12" x14ac:dyDescent="0.25">
      <c r="A62" s="64">
        <v>3</v>
      </c>
      <c r="B62" s="89" t="s">
        <v>26</v>
      </c>
      <c r="C62" s="44">
        <f>C63</f>
        <v>16000</v>
      </c>
      <c r="D62" s="191">
        <f>D63+D65</f>
        <v>96385</v>
      </c>
      <c r="E62" s="63">
        <f t="shared" si="4"/>
        <v>75075</v>
      </c>
      <c r="F62" s="63">
        <f>F63+F65</f>
        <v>171460</v>
      </c>
      <c r="H62" s="28"/>
      <c r="I62" s="35"/>
    </row>
    <row r="63" spans="1:12" x14ac:dyDescent="0.25">
      <c r="A63" s="104">
        <v>3</v>
      </c>
      <c r="B63" s="105" t="s">
        <v>4</v>
      </c>
      <c r="C63" s="42">
        <f>C64</f>
        <v>16000</v>
      </c>
      <c r="D63" s="136">
        <f>D64</f>
        <v>0</v>
      </c>
      <c r="E63" s="67">
        <f t="shared" si="4"/>
        <v>200</v>
      </c>
      <c r="F63" s="67">
        <f>F64</f>
        <v>200</v>
      </c>
      <c r="H63" s="28"/>
      <c r="I63" s="35"/>
    </row>
    <row r="64" spans="1:12" x14ac:dyDescent="0.25">
      <c r="A64" s="103">
        <v>32</v>
      </c>
      <c r="B64" s="103" t="s">
        <v>37</v>
      </c>
      <c r="C64" s="42">
        <v>16000</v>
      </c>
      <c r="D64" s="192">
        <v>0</v>
      </c>
      <c r="E64" s="67">
        <f t="shared" si="4"/>
        <v>200</v>
      </c>
      <c r="F64" s="67">
        <v>200</v>
      </c>
      <c r="H64" s="28"/>
      <c r="I64" s="35"/>
    </row>
    <row r="65" spans="1:9" x14ac:dyDescent="0.25">
      <c r="A65" s="41">
        <v>4</v>
      </c>
      <c r="B65" s="41" t="s">
        <v>5</v>
      </c>
      <c r="C65" s="42"/>
      <c r="D65" s="192">
        <f>D66</f>
        <v>96385</v>
      </c>
      <c r="E65" s="67">
        <f t="shared" si="4"/>
        <v>74875</v>
      </c>
      <c r="F65" s="67">
        <f>F66</f>
        <v>171260</v>
      </c>
      <c r="H65" s="28"/>
      <c r="I65" s="35"/>
    </row>
    <row r="66" spans="1:9" x14ac:dyDescent="0.25">
      <c r="A66" s="41">
        <v>42</v>
      </c>
      <c r="B66" s="41" t="s">
        <v>172</v>
      </c>
      <c r="C66" s="42"/>
      <c r="D66" s="192">
        <v>96385</v>
      </c>
      <c r="E66" s="67">
        <f t="shared" si="4"/>
        <v>74875</v>
      </c>
      <c r="F66" s="67">
        <v>171260</v>
      </c>
      <c r="H66" s="28"/>
      <c r="I66" s="35"/>
    </row>
    <row r="67" spans="1:9" x14ac:dyDescent="0.25">
      <c r="A67" s="86">
        <v>4</v>
      </c>
      <c r="B67" s="90" t="s">
        <v>25</v>
      </c>
      <c r="C67" s="44">
        <f>C70</f>
        <v>200000</v>
      </c>
      <c r="D67" s="187">
        <f>D68+D70</f>
        <v>106115</v>
      </c>
      <c r="E67" s="63">
        <f t="shared" si="4"/>
        <v>74355</v>
      </c>
      <c r="F67" s="63">
        <f>F68+F70</f>
        <v>180470</v>
      </c>
    </row>
    <row r="68" spans="1:9" x14ac:dyDescent="0.25">
      <c r="A68" s="104">
        <v>3</v>
      </c>
      <c r="B68" s="105" t="s">
        <v>4</v>
      </c>
      <c r="C68" s="42">
        <v>0</v>
      </c>
      <c r="D68" s="192">
        <f>D69</f>
        <v>16000</v>
      </c>
      <c r="E68" s="67">
        <f t="shared" si="4"/>
        <v>-2100</v>
      </c>
      <c r="F68" s="67">
        <f>F69</f>
        <v>13900</v>
      </c>
    </row>
    <row r="69" spans="1:9" x14ac:dyDescent="0.25">
      <c r="A69" s="103">
        <v>32</v>
      </c>
      <c r="B69" s="103" t="s">
        <v>37</v>
      </c>
      <c r="C69" s="42">
        <v>0</v>
      </c>
      <c r="D69" s="192">
        <v>16000</v>
      </c>
      <c r="E69" s="67">
        <f t="shared" si="4"/>
        <v>-2100</v>
      </c>
      <c r="F69" s="67">
        <v>13900</v>
      </c>
    </row>
    <row r="70" spans="1:9" x14ac:dyDescent="0.25">
      <c r="A70" s="41">
        <v>4</v>
      </c>
      <c r="B70" s="41" t="s">
        <v>5</v>
      </c>
      <c r="C70" s="42">
        <f>C71</f>
        <v>200000</v>
      </c>
      <c r="D70" s="192">
        <f>D71</f>
        <v>90115</v>
      </c>
      <c r="E70" s="67">
        <f t="shared" si="4"/>
        <v>76455</v>
      </c>
      <c r="F70" s="67">
        <f>F71</f>
        <v>166570</v>
      </c>
      <c r="I70" s="28"/>
    </row>
    <row r="71" spans="1:9" x14ac:dyDescent="0.25">
      <c r="A71" s="41">
        <v>42</v>
      </c>
      <c r="B71" s="41" t="s">
        <v>172</v>
      </c>
      <c r="C71" s="42">
        <v>200000</v>
      </c>
      <c r="D71" s="192">
        <v>90115</v>
      </c>
      <c r="E71" s="67">
        <f t="shared" si="4"/>
        <v>76455</v>
      </c>
      <c r="F71" s="67">
        <v>166570</v>
      </c>
      <c r="I71" s="28"/>
    </row>
    <row r="72" spans="1:9" x14ac:dyDescent="0.25">
      <c r="A72" s="142">
        <v>92</v>
      </c>
      <c r="B72" s="156" t="s">
        <v>218</v>
      </c>
      <c r="C72" s="44">
        <v>0</v>
      </c>
      <c r="D72" s="187">
        <v>43500</v>
      </c>
      <c r="E72" s="63">
        <f t="shared" si="4"/>
        <v>-43500</v>
      </c>
      <c r="F72" s="63">
        <v>0</v>
      </c>
      <c r="I72" s="28"/>
    </row>
    <row r="73" spans="1:9" x14ac:dyDescent="0.25">
      <c r="A73" s="51">
        <v>5</v>
      </c>
      <c r="B73" s="52" t="s">
        <v>38</v>
      </c>
      <c r="C73" s="44">
        <f>C74</f>
        <v>4000</v>
      </c>
      <c r="D73" s="187">
        <f>D74+D76</f>
        <v>145000</v>
      </c>
      <c r="E73" s="63">
        <f t="shared" si="4"/>
        <v>-8000</v>
      </c>
      <c r="F73" s="63">
        <f>F74+F76</f>
        <v>137000</v>
      </c>
      <c r="I73" s="28"/>
    </row>
    <row r="74" spans="1:9" x14ac:dyDescent="0.25">
      <c r="A74" s="97">
        <v>3</v>
      </c>
      <c r="B74" s="96" t="s">
        <v>4</v>
      </c>
      <c r="C74" s="42">
        <f>SUM(C75)</f>
        <v>4000</v>
      </c>
      <c r="D74" s="136">
        <f>D75</f>
        <v>10000</v>
      </c>
      <c r="E74" s="67">
        <f t="shared" si="4"/>
        <v>-10000</v>
      </c>
      <c r="F74" s="67">
        <f>F75</f>
        <v>0</v>
      </c>
      <c r="I74" s="28"/>
    </row>
    <row r="75" spans="1:9" x14ac:dyDescent="0.25">
      <c r="A75" s="98">
        <v>32</v>
      </c>
      <c r="B75" s="98" t="s">
        <v>37</v>
      </c>
      <c r="C75" s="42">
        <v>4000</v>
      </c>
      <c r="D75" s="136">
        <v>10000</v>
      </c>
      <c r="E75" s="67">
        <f t="shared" si="4"/>
        <v>-10000</v>
      </c>
      <c r="F75" s="67">
        <v>0</v>
      </c>
      <c r="I75" s="28"/>
    </row>
    <row r="76" spans="1:9" x14ac:dyDescent="0.25">
      <c r="A76" s="41">
        <v>4</v>
      </c>
      <c r="B76" s="41" t="s">
        <v>5</v>
      </c>
      <c r="C76" s="42">
        <v>0</v>
      </c>
      <c r="D76" s="136">
        <f>D77</f>
        <v>135000</v>
      </c>
      <c r="E76" s="67">
        <f t="shared" si="4"/>
        <v>2000</v>
      </c>
      <c r="F76" s="42">
        <f>F77</f>
        <v>137000</v>
      </c>
      <c r="I76" s="28"/>
    </row>
    <row r="77" spans="1:9" x14ac:dyDescent="0.25">
      <c r="A77" s="41">
        <v>42</v>
      </c>
      <c r="B77" s="41" t="s">
        <v>172</v>
      </c>
      <c r="C77" s="42">
        <v>0</v>
      </c>
      <c r="D77" s="136">
        <v>135000</v>
      </c>
      <c r="E77" s="67">
        <f t="shared" si="4"/>
        <v>2000</v>
      </c>
      <c r="F77" s="164">
        <v>137000</v>
      </c>
      <c r="I77" s="28"/>
    </row>
    <row r="78" spans="1:9" x14ac:dyDescent="0.25">
      <c r="A78" s="51">
        <v>7</v>
      </c>
      <c r="B78" s="52" t="s">
        <v>155</v>
      </c>
      <c r="C78" s="44" t="e">
        <f>C79</f>
        <v>#REF!</v>
      </c>
      <c r="D78" s="191">
        <f>D79</f>
        <v>0</v>
      </c>
      <c r="E78" s="63">
        <f>E79</f>
        <v>1325</v>
      </c>
      <c r="F78" s="63">
        <f>F79</f>
        <v>1325</v>
      </c>
      <c r="I78" s="28"/>
    </row>
    <row r="79" spans="1:9" x14ac:dyDescent="0.25">
      <c r="A79" s="41">
        <v>4</v>
      </c>
      <c r="B79" s="41" t="s">
        <v>5</v>
      </c>
      <c r="C79" s="42" t="e">
        <f>#REF!</f>
        <v>#REF!</v>
      </c>
      <c r="D79" s="136">
        <f>D80</f>
        <v>0</v>
      </c>
      <c r="E79" s="67">
        <f>E80</f>
        <v>1325</v>
      </c>
      <c r="F79" s="67">
        <f>F80</f>
        <v>1325</v>
      </c>
      <c r="I79" s="28"/>
    </row>
    <row r="80" spans="1:9" x14ac:dyDescent="0.25">
      <c r="A80" s="41">
        <v>42</v>
      </c>
      <c r="B80" s="41" t="s">
        <v>172</v>
      </c>
      <c r="C80" s="42"/>
      <c r="D80" s="136">
        <v>0</v>
      </c>
      <c r="E80" s="67">
        <f t="shared" si="4"/>
        <v>1325</v>
      </c>
      <c r="F80" s="67">
        <v>1325</v>
      </c>
      <c r="I80" s="28"/>
    </row>
    <row r="81" spans="1:10" ht="31.5" x14ac:dyDescent="0.25">
      <c r="A81" s="79" t="s">
        <v>65</v>
      </c>
      <c r="B81" s="80" t="s">
        <v>66</v>
      </c>
      <c r="C81" s="76" t="e">
        <f>#REF!+C82</f>
        <v>#REF!</v>
      </c>
      <c r="D81" s="76">
        <f>D82+D85</f>
        <v>68000</v>
      </c>
      <c r="E81" s="76">
        <f>E82+E85</f>
        <v>-3700</v>
      </c>
      <c r="F81" s="76">
        <f>F82+F85</f>
        <v>64300</v>
      </c>
      <c r="I81" s="28"/>
    </row>
    <row r="82" spans="1:10" x14ac:dyDescent="0.25">
      <c r="A82" s="86">
        <v>3</v>
      </c>
      <c r="B82" s="90" t="s">
        <v>26</v>
      </c>
      <c r="C82" s="44">
        <f>C83</f>
        <v>54000</v>
      </c>
      <c r="D82" s="191">
        <f>D83</f>
        <v>9800</v>
      </c>
      <c r="E82" s="63">
        <f t="shared" ref="E82:E89" si="5">F82-D82</f>
        <v>-2500</v>
      </c>
      <c r="F82" s="63">
        <f>F83</f>
        <v>7300</v>
      </c>
    </row>
    <row r="83" spans="1:10" x14ac:dyDescent="0.25">
      <c r="A83" s="97">
        <v>3</v>
      </c>
      <c r="B83" s="96" t="s">
        <v>4</v>
      </c>
      <c r="C83" s="42">
        <f>C84</f>
        <v>54000</v>
      </c>
      <c r="D83" s="136">
        <f>D84</f>
        <v>9800</v>
      </c>
      <c r="E83" s="67">
        <f t="shared" si="5"/>
        <v>-2500</v>
      </c>
      <c r="F83" s="67">
        <f>F84</f>
        <v>7300</v>
      </c>
    </row>
    <row r="84" spans="1:10" x14ac:dyDescent="0.25">
      <c r="A84" s="98">
        <v>32</v>
      </c>
      <c r="B84" s="98" t="s">
        <v>37</v>
      </c>
      <c r="C84" s="42">
        <v>54000</v>
      </c>
      <c r="D84" s="136">
        <v>9800</v>
      </c>
      <c r="E84" s="67">
        <f t="shared" si="5"/>
        <v>-2500</v>
      </c>
      <c r="F84" s="67">
        <v>7300</v>
      </c>
    </row>
    <row r="85" spans="1:10" x14ac:dyDescent="0.25">
      <c r="A85" s="86">
        <v>4</v>
      </c>
      <c r="B85" s="90" t="s">
        <v>25</v>
      </c>
      <c r="C85" s="44">
        <f>C86</f>
        <v>0</v>
      </c>
      <c r="D85" s="187">
        <f>D86+D88</f>
        <v>58200</v>
      </c>
      <c r="E85" s="63">
        <f t="shared" si="5"/>
        <v>-1200</v>
      </c>
      <c r="F85" s="63">
        <f>F86+F88</f>
        <v>57000</v>
      </c>
    </row>
    <row r="86" spans="1:10" x14ac:dyDescent="0.25">
      <c r="A86" s="104">
        <v>3</v>
      </c>
      <c r="B86" s="105" t="s">
        <v>4</v>
      </c>
      <c r="C86" s="42">
        <v>0</v>
      </c>
      <c r="D86" s="136">
        <f>D87</f>
        <v>50200</v>
      </c>
      <c r="E86" s="67">
        <f t="shared" si="5"/>
        <v>1800</v>
      </c>
      <c r="F86" s="67">
        <f>F87</f>
        <v>52000</v>
      </c>
    </row>
    <row r="87" spans="1:10" x14ac:dyDescent="0.25">
      <c r="A87" s="103">
        <v>32</v>
      </c>
      <c r="B87" s="103" t="s">
        <v>37</v>
      </c>
      <c r="C87" s="42">
        <v>0</v>
      </c>
      <c r="D87" s="136">
        <v>50200</v>
      </c>
      <c r="E87" s="67">
        <f t="shared" si="5"/>
        <v>1800</v>
      </c>
      <c r="F87" s="67">
        <v>52000</v>
      </c>
    </row>
    <row r="88" spans="1:10" x14ac:dyDescent="0.25">
      <c r="A88" s="41">
        <v>4</v>
      </c>
      <c r="B88" s="41" t="s">
        <v>5</v>
      </c>
      <c r="C88" s="42">
        <v>0</v>
      </c>
      <c r="D88" s="136">
        <f>D89</f>
        <v>8000</v>
      </c>
      <c r="E88" s="67">
        <f t="shared" si="5"/>
        <v>-3000</v>
      </c>
      <c r="F88" s="67">
        <f>F89</f>
        <v>5000</v>
      </c>
    </row>
    <row r="89" spans="1:10" x14ac:dyDescent="0.25">
      <c r="A89" s="41">
        <v>42</v>
      </c>
      <c r="B89" s="41" t="s">
        <v>172</v>
      </c>
      <c r="C89" s="42">
        <v>0</v>
      </c>
      <c r="D89" s="136">
        <v>8000</v>
      </c>
      <c r="E89" s="67">
        <f t="shared" si="5"/>
        <v>-3000</v>
      </c>
      <c r="F89" s="164">
        <v>5000</v>
      </c>
    </row>
    <row r="90" spans="1:10" ht="31.5" x14ac:dyDescent="0.25">
      <c r="A90" s="75" t="s">
        <v>67</v>
      </c>
      <c r="B90" s="75" t="s">
        <v>68</v>
      </c>
      <c r="C90" s="76" t="e">
        <f>C91+#REF!+C102</f>
        <v>#REF!</v>
      </c>
      <c r="D90" s="76">
        <f>D91+D96+D99+D102</f>
        <v>171500</v>
      </c>
      <c r="E90" s="76">
        <f>E91+E96+E99+E102</f>
        <v>-44262</v>
      </c>
      <c r="F90" s="76">
        <f>F91+F96+F99+F102</f>
        <v>127238</v>
      </c>
      <c r="I90" s="28"/>
      <c r="J90" s="28"/>
    </row>
    <row r="91" spans="1:10" x14ac:dyDescent="0.25">
      <c r="A91" s="85">
        <v>1</v>
      </c>
      <c r="B91" s="81" t="s">
        <v>182</v>
      </c>
      <c r="C91" s="44">
        <f>C92+C94</f>
        <v>89400</v>
      </c>
      <c r="D91" s="191">
        <f>D92+D94</f>
        <v>61795</v>
      </c>
      <c r="E91" s="63">
        <f>F91-D91</f>
        <v>8227</v>
      </c>
      <c r="F91" s="63">
        <f>F92+F94</f>
        <v>70022</v>
      </c>
    </row>
    <row r="92" spans="1:10" x14ac:dyDescent="0.25">
      <c r="A92" s="97">
        <v>3</v>
      </c>
      <c r="B92" s="96" t="s">
        <v>4</v>
      </c>
      <c r="C92" s="42">
        <f>C93</f>
        <v>9400</v>
      </c>
      <c r="D92" s="136">
        <f>D93</f>
        <v>16500</v>
      </c>
      <c r="E92" s="67">
        <f t="shared" ref="E92:E105" si="6">F92-D92</f>
        <v>8510</v>
      </c>
      <c r="F92" s="67">
        <f>F93</f>
        <v>25010</v>
      </c>
    </row>
    <row r="93" spans="1:10" x14ac:dyDescent="0.25">
      <c r="A93" s="98">
        <v>32</v>
      </c>
      <c r="B93" s="98" t="s">
        <v>37</v>
      </c>
      <c r="C93" s="42">
        <v>9400</v>
      </c>
      <c r="D93" s="136">
        <v>16500</v>
      </c>
      <c r="E93" s="67">
        <f t="shared" si="6"/>
        <v>8510</v>
      </c>
      <c r="F93" s="67">
        <v>25010</v>
      </c>
    </row>
    <row r="94" spans="1:10" x14ac:dyDescent="0.25">
      <c r="A94" s="41">
        <v>4</v>
      </c>
      <c r="B94" s="41" t="s">
        <v>5</v>
      </c>
      <c r="C94" s="42">
        <f>C95</f>
        <v>80000</v>
      </c>
      <c r="D94" s="136">
        <f>D95</f>
        <v>45295</v>
      </c>
      <c r="E94" s="67">
        <f t="shared" si="6"/>
        <v>-283</v>
      </c>
      <c r="F94" s="67">
        <f>F95</f>
        <v>45012</v>
      </c>
    </row>
    <row r="95" spans="1:10" x14ac:dyDescent="0.25">
      <c r="A95" s="41">
        <v>42</v>
      </c>
      <c r="B95" s="41" t="s">
        <v>172</v>
      </c>
      <c r="C95" s="42">
        <v>80000</v>
      </c>
      <c r="D95" s="136">
        <v>45295</v>
      </c>
      <c r="E95" s="67">
        <f t="shared" si="6"/>
        <v>-283</v>
      </c>
      <c r="F95" s="67">
        <v>45012</v>
      </c>
    </row>
    <row r="96" spans="1:10" x14ac:dyDescent="0.25">
      <c r="A96" s="86">
        <v>4</v>
      </c>
      <c r="B96" s="90" t="s">
        <v>25</v>
      </c>
      <c r="C96" s="44">
        <v>0</v>
      </c>
      <c r="D96" s="187">
        <f>D97</f>
        <v>44285</v>
      </c>
      <c r="E96" s="63">
        <f t="shared" si="6"/>
        <v>-1210</v>
      </c>
      <c r="F96" s="63">
        <f>F97</f>
        <v>43075</v>
      </c>
    </row>
    <row r="97" spans="1:6" x14ac:dyDescent="0.25">
      <c r="A97" s="41">
        <v>4</v>
      </c>
      <c r="B97" s="41" t="s">
        <v>5</v>
      </c>
      <c r="C97" s="42">
        <v>0</v>
      </c>
      <c r="D97" s="192">
        <f>D98</f>
        <v>44285</v>
      </c>
      <c r="E97" s="67">
        <f t="shared" si="6"/>
        <v>-1210</v>
      </c>
      <c r="F97" s="67">
        <f>F98</f>
        <v>43075</v>
      </c>
    </row>
    <row r="98" spans="1:6" x14ac:dyDescent="0.25">
      <c r="A98" s="41">
        <v>42</v>
      </c>
      <c r="B98" s="41" t="s">
        <v>172</v>
      </c>
      <c r="C98" s="42">
        <v>0</v>
      </c>
      <c r="D98" s="192">
        <v>44285</v>
      </c>
      <c r="E98" s="67">
        <f t="shared" si="6"/>
        <v>-1210</v>
      </c>
      <c r="F98" s="164">
        <v>43075</v>
      </c>
    </row>
    <row r="99" spans="1:6" x14ac:dyDescent="0.25">
      <c r="A99" s="51">
        <v>5</v>
      </c>
      <c r="B99" s="52" t="s">
        <v>38</v>
      </c>
      <c r="C99" s="44">
        <v>0</v>
      </c>
      <c r="D99" s="187">
        <f>D100</f>
        <v>40000</v>
      </c>
      <c r="E99" s="63">
        <f t="shared" si="6"/>
        <v>-37500</v>
      </c>
      <c r="F99" s="63">
        <f>F100</f>
        <v>2500</v>
      </c>
    </row>
    <row r="100" spans="1:6" x14ac:dyDescent="0.25">
      <c r="A100" s="41">
        <v>4</v>
      </c>
      <c r="B100" s="41" t="s">
        <v>5</v>
      </c>
      <c r="C100" s="42">
        <v>0</v>
      </c>
      <c r="D100" s="136">
        <f>D101</f>
        <v>40000</v>
      </c>
      <c r="E100" s="67">
        <f t="shared" si="6"/>
        <v>-37500</v>
      </c>
      <c r="F100" s="67">
        <f>F101</f>
        <v>2500</v>
      </c>
    </row>
    <row r="101" spans="1:6" x14ac:dyDescent="0.25">
      <c r="A101" s="41">
        <v>42</v>
      </c>
      <c r="B101" s="41" t="s">
        <v>172</v>
      </c>
      <c r="C101" s="42">
        <v>0</v>
      </c>
      <c r="D101" s="136">
        <v>40000</v>
      </c>
      <c r="E101" s="67">
        <f t="shared" si="6"/>
        <v>-37500</v>
      </c>
      <c r="F101" s="164">
        <v>2500</v>
      </c>
    </row>
    <row r="102" spans="1:6" x14ac:dyDescent="0.25">
      <c r="A102" s="51">
        <v>7</v>
      </c>
      <c r="B102" s="52" t="s">
        <v>155</v>
      </c>
      <c r="C102" s="44">
        <f>C103</f>
        <v>5060</v>
      </c>
      <c r="D102" s="191">
        <f>D103</f>
        <v>25420</v>
      </c>
      <c r="E102" s="63">
        <f t="shared" si="6"/>
        <v>-13779</v>
      </c>
      <c r="F102" s="63">
        <f>F103</f>
        <v>11641</v>
      </c>
    </row>
    <row r="103" spans="1:6" x14ac:dyDescent="0.25">
      <c r="A103" s="41">
        <v>4</v>
      </c>
      <c r="B103" s="41" t="s">
        <v>5</v>
      </c>
      <c r="C103" s="42">
        <f>C105</f>
        <v>5060</v>
      </c>
      <c r="D103" s="136">
        <f>D104+D105</f>
        <v>25420</v>
      </c>
      <c r="E103" s="67">
        <f t="shared" si="6"/>
        <v>-13779</v>
      </c>
      <c r="F103" s="67">
        <f>F104+F105</f>
        <v>11641</v>
      </c>
    </row>
    <row r="104" spans="1:6" x14ac:dyDescent="0.25">
      <c r="A104" s="41">
        <v>41</v>
      </c>
      <c r="B104" s="41" t="s">
        <v>211</v>
      </c>
      <c r="C104" s="42"/>
      <c r="D104" s="136">
        <v>15000</v>
      </c>
      <c r="E104" s="67">
        <f t="shared" si="6"/>
        <v>-13359</v>
      </c>
      <c r="F104" s="164">
        <v>1641</v>
      </c>
    </row>
    <row r="105" spans="1:6" x14ac:dyDescent="0.25">
      <c r="A105" s="41">
        <v>42</v>
      </c>
      <c r="B105" s="41" t="s">
        <v>172</v>
      </c>
      <c r="C105" s="42">
        <v>5060</v>
      </c>
      <c r="D105" s="136">
        <v>10420</v>
      </c>
      <c r="E105" s="67">
        <f t="shared" si="6"/>
        <v>-420</v>
      </c>
      <c r="F105" s="67">
        <v>10000</v>
      </c>
    </row>
    <row r="106" spans="1:6" ht="31.5" x14ac:dyDescent="0.25">
      <c r="A106" s="75" t="s">
        <v>69</v>
      </c>
      <c r="B106" s="75" t="s">
        <v>70</v>
      </c>
      <c r="C106" s="76" t="e">
        <f>C107+C110+C116</f>
        <v>#REF!</v>
      </c>
      <c r="D106" s="76">
        <f>D107+D110+D113+D116</f>
        <v>12000</v>
      </c>
      <c r="E106" s="76">
        <f>F106-D106</f>
        <v>10910</v>
      </c>
      <c r="F106" s="76">
        <f>F107+F110+F113+F116</f>
        <v>22910</v>
      </c>
    </row>
    <row r="107" spans="1:6" x14ac:dyDescent="0.25">
      <c r="A107" s="85">
        <v>1</v>
      </c>
      <c r="B107" s="81" t="s">
        <v>28</v>
      </c>
      <c r="C107" s="44">
        <f>C108</f>
        <v>3500</v>
      </c>
      <c r="D107" s="191">
        <f>D108</f>
        <v>800</v>
      </c>
      <c r="E107" s="63">
        <f>F107-D107</f>
        <v>430</v>
      </c>
      <c r="F107" s="63">
        <f>F108</f>
        <v>1230</v>
      </c>
    </row>
    <row r="108" spans="1:6" x14ac:dyDescent="0.25">
      <c r="A108" s="97">
        <v>3</v>
      </c>
      <c r="B108" s="96" t="s">
        <v>4</v>
      </c>
      <c r="C108" s="42">
        <f>C109</f>
        <v>3500</v>
      </c>
      <c r="D108" s="136">
        <f>D109</f>
        <v>800</v>
      </c>
      <c r="E108" s="67">
        <f t="shared" ref="E108:E118" si="7">F108-D108</f>
        <v>430</v>
      </c>
      <c r="F108" s="67">
        <f>F109</f>
        <v>1230</v>
      </c>
    </row>
    <row r="109" spans="1:6" x14ac:dyDescent="0.25">
      <c r="A109" s="98">
        <v>32</v>
      </c>
      <c r="B109" s="98" t="s">
        <v>37</v>
      </c>
      <c r="C109" s="42">
        <v>3500</v>
      </c>
      <c r="D109" s="136">
        <v>800</v>
      </c>
      <c r="E109" s="67">
        <f t="shared" si="7"/>
        <v>430</v>
      </c>
      <c r="F109" s="67">
        <v>1230</v>
      </c>
    </row>
    <row r="110" spans="1:6" x14ac:dyDescent="0.25">
      <c r="A110" s="86">
        <v>3</v>
      </c>
      <c r="B110" s="90" t="s">
        <v>26</v>
      </c>
      <c r="C110" s="44">
        <f>C111</f>
        <v>12400</v>
      </c>
      <c r="D110" s="191">
        <f>D111</f>
        <v>6700</v>
      </c>
      <c r="E110" s="63">
        <f t="shared" si="7"/>
        <v>1000</v>
      </c>
      <c r="F110" s="63">
        <f>F111</f>
        <v>7700</v>
      </c>
    </row>
    <row r="111" spans="1:6" x14ac:dyDescent="0.25">
      <c r="A111" s="97">
        <v>3</v>
      </c>
      <c r="B111" s="96" t="s">
        <v>4</v>
      </c>
      <c r="C111" s="42">
        <f>C112</f>
        <v>12400</v>
      </c>
      <c r="D111" s="136">
        <f>D112</f>
        <v>6700</v>
      </c>
      <c r="E111" s="67">
        <f t="shared" si="7"/>
        <v>1000</v>
      </c>
      <c r="F111" s="67">
        <f>F112</f>
        <v>7700</v>
      </c>
    </row>
    <row r="112" spans="1:6" x14ac:dyDescent="0.25">
      <c r="A112" s="98">
        <v>32</v>
      </c>
      <c r="B112" s="98" t="s">
        <v>37</v>
      </c>
      <c r="C112" s="42">
        <v>12400</v>
      </c>
      <c r="D112" s="136">
        <v>6700</v>
      </c>
      <c r="E112" s="67">
        <f t="shared" si="7"/>
        <v>1000</v>
      </c>
      <c r="F112" s="67">
        <v>7700</v>
      </c>
    </row>
    <row r="113" spans="1:10" x14ac:dyDescent="0.25">
      <c r="A113" s="86">
        <v>4</v>
      </c>
      <c r="B113" s="90" t="s">
        <v>25</v>
      </c>
      <c r="C113" s="44">
        <v>0</v>
      </c>
      <c r="D113" s="187">
        <f>D114</f>
        <v>4500</v>
      </c>
      <c r="E113" s="63">
        <f t="shared" si="7"/>
        <v>-320</v>
      </c>
      <c r="F113" s="63">
        <f>F114</f>
        <v>4180</v>
      </c>
    </row>
    <row r="114" spans="1:10" x14ac:dyDescent="0.25">
      <c r="A114" s="104">
        <v>3</v>
      </c>
      <c r="B114" s="105" t="s">
        <v>4</v>
      </c>
      <c r="C114" s="42">
        <v>0</v>
      </c>
      <c r="D114" s="136">
        <f>D115</f>
        <v>4500</v>
      </c>
      <c r="E114" s="67">
        <f t="shared" si="7"/>
        <v>-320</v>
      </c>
      <c r="F114" s="67">
        <f>F115</f>
        <v>4180</v>
      </c>
    </row>
    <row r="115" spans="1:10" x14ac:dyDescent="0.25">
      <c r="A115" s="103">
        <v>32</v>
      </c>
      <c r="B115" s="103" t="s">
        <v>37</v>
      </c>
      <c r="C115" s="42">
        <v>0</v>
      </c>
      <c r="D115" s="136">
        <v>4500</v>
      </c>
      <c r="E115" s="67">
        <f t="shared" si="7"/>
        <v>-320</v>
      </c>
      <c r="F115" s="67">
        <v>4180</v>
      </c>
    </row>
    <row r="116" spans="1:10" x14ac:dyDescent="0.25">
      <c r="A116" s="51">
        <v>7</v>
      </c>
      <c r="B116" s="52" t="s">
        <v>155</v>
      </c>
      <c r="C116" s="44" t="e">
        <f>C117</f>
        <v>#REF!</v>
      </c>
      <c r="D116" s="191">
        <f>D117</f>
        <v>0</v>
      </c>
      <c r="E116" s="63">
        <f>E117</f>
        <v>9800</v>
      </c>
      <c r="F116" s="63">
        <f>F117</f>
        <v>9800</v>
      </c>
    </row>
    <row r="117" spans="1:10" x14ac:dyDescent="0.25">
      <c r="A117" s="41">
        <v>4</v>
      </c>
      <c r="B117" s="41" t="s">
        <v>5</v>
      </c>
      <c r="C117" s="42" t="e">
        <f>#REF!</f>
        <v>#REF!</v>
      </c>
      <c r="D117" s="136">
        <f>D118</f>
        <v>0</v>
      </c>
      <c r="E117" s="67">
        <f>E118</f>
        <v>9800</v>
      </c>
      <c r="F117" s="67">
        <f>F118</f>
        <v>9800</v>
      </c>
    </row>
    <row r="118" spans="1:10" x14ac:dyDescent="0.25">
      <c r="A118" s="41">
        <v>42</v>
      </c>
      <c r="B118" s="41" t="s">
        <v>172</v>
      </c>
      <c r="C118" s="42"/>
      <c r="D118" s="136">
        <v>0</v>
      </c>
      <c r="E118" s="67">
        <f t="shared" si="7"/>
        <v>9800</v>
      </c>
      <c r="F118" s="67">
        <v>9800</v>
      </c>
    </row>
    <row r="119" spans="1:10" ht="31.5" x14ac:dyDescent="0.25">
      <c r="A119" s="75" t="s">
        <v>71</v>
      </c>
      <c r="B119" s="75" t="s">
        <v>72</v>
      </c>
      <c r="C119" s="76" t="e">
        <f>C120+#REF!+C123+C128</f>
        <v>#REF!</v>
      </c>
      <c r="D119" s="76">
        <f>D120+D123+D128</f>
        <v>69750</v>
      </c>
      <c r="E119" s="76">
        <f>E120+E123+E128</f>
        <v>28191</v>
      </c>
      <c r="F119" s="76">
        <f>F120+F123+F128</f>
        <v>97941</v>
      </c>
      <c r="I119" s="28"/>
      <c r="J119" s="28"/>
    </row>
    <row r="120" spans="1:10" x14ac:dyDescent="0.25">
      <c r="A120" s="85">
        <v>1</v>
      </c>
      <c r="B120" s="81" t="s">
        <v>28</v>
      </c>
      <c r="C120" s="44">
        <f>C121</f>
        <v>21250</v>
      </c>
      <c r="D120" s="191">
        <f>D121</f>
        <v>21250</v>
      </c>
      <c r="E120" s="63">
        <f>F120-D120</f>
        <v>10551</v>
      </c>
      <c r="F120" s="63">
        <f>F121</f>
        <v>31801</v>
      </c>
    </row>
    <row r="121" spans="1:10" x14ac:dyDescent="0.25">
      <c r="A121" s="97">
        <v>3</v>
      </c>
      <c r="B121" s="96" t="s">
        <v>4</v>
      </c>
      <c r="C121" s="42">
        <f>C122</f>
        <v>21250</v>
      </c>
      <c r="D121" s="136">
        <f>D122</f>
        <v>21250</v>
      </c>
      <c r="E121" s="67">
        <f t="shared" ref="E121:E130" si="8">F121-D121</f>
        <v>10551</v>
      </c>
      <c r="F121" s="67">
        <f>F122</f>
        <v>31801</v>
      </c>
    </row>
    <row r="122" spans="1:10" x14ac:dyDescent="0.25">
      <c r="A122" s="98">
        <v>32</v>
      </c>
      <c r="B122" s="98" t="s">
        <v>37</v>
      </c>
      <c r="C122" s="42">
        <v>21250</v>
      </c>
      <c r="D122" s="136">
        <v>21250</v>
      </c>
      <c r="E122" s="67">
        <f t="shared" si="8"/>
        <v>10551</v>
      </c>
      <c r="F122" s="67">
        <v>31801</v>
      </c>
    </row>
    <row r="123" spans="1:10" x14ac:dyDescent="0.25">
      <c r="A123" s="86">
        <v>4</v>
      </c>
      <c r="B123" s="90" t="s">
        <v>25</v>
      </c>
      <c r="C123" s="44">
        <f>C124+C126</f>
        <v>11172</v>
      </c>
      <c r="D123" s="187">
        <f>D124+D126</f>
        <v>8500</v>
      </c>
      <c r="E123" s="63">
        <f t="shared" si="8"/>
        <v>15171.25</v>
      </c>
      <c r="F123" s="63">
        <f>F124+F126</f>
        <v>23671.25</v>
      </c>
    </row>
    <row r="124" spans="1:10" x14ac:dyDescent="0.25">
      <c r="A124" s="97">
        <v>3</v>
      </c>
      <c r="B124" s="96" t="s">
        <v>4</v>
      </c>
      <c r="C124" s="42">
        <f>C125</f>
        <v>672</v>
      </c>
      <c r="D124" s="136">
        <f>D125</f>
        <v>8500</v>
      </c>
      <c r="E124" s="67">
        <f t="shared" si="8"/>
        <v>10450</v>
      </c>
      <c r="F124" s="67">
        <f>F125</f>
        <v>18950</v>
      </c>
    </row>
    <row r="125" spans="1:10" x14ac:dyDescent="0.25">
      <c r="A125" s="98">
        <v>32</v>
      </c>
      <c r="B125" s="98" t="s">
        <v>37</v>
      </c>
      <c r="C125" s="42">
        <v>672</v>
      </c>
      <c r="D125" s="136">
        <v>8500</v>
      </c>
      <c r="E125" s="67">
        <f t="shared" si="8"/>
        <v>10450</v>
      </c>
      <c r="F125" s="67">
        <v>18950</v>
      </c>
    </row>
    <row r="126" spans="1:10" x14ac:dyDescent="0.25">
      <c r="A126" s="41">
        <v>4</v>
      </c>
      <c r="B126" s="41" t="s">
        <v>5</v>
      </c>
      <c r="C126" s="42">
        <f>C127</f>
        <v>10500</v>
      </c>
      <c r="D126" s="136">
        <f>D127</f>
        <v>0</v>
      </c>
      <c r="E126" s="67">
        <f t="shared" si="8"/>
        <v>4721.25</v>
      </c>
      <c r="F126" s="67">
        <f>F127</f>
        <v>4721.25</v>
      </c>
    </row>
    <row r="127" spans="1:10" x14ac:dyDescent="0.25">
      <c r="A127" s="41">
        <v>42</v>
      </c>
      <c r="B127" s="41" t="s">
        <v>172</v>
      </c>
      <c r="C127" s="42">
        <v>10500</v>
      </c>
      <c r="D127" s="136">
        <v>0</v>
      </c>
      <c r="E127" s="67">
        <f t="shared" si="8"/>
        <v>4721.25</v>
      </c>
      <c r="F127" s="67">
        <v>4721.25</v>
      </c>
    </row>
    <row r="128" spans="1:10" x14ac:dyDescent="0.25">
      <c r="A128" s="51">
        <v>5</v>
      </c>
      <c r="B128" s="52" t="s">
        <v>38</v>
      </c>
      <c r="C128" s="44">
        <f>C129</f>
        <v>40000</v>
      </c>
      <c r="D128" s="187">
        <f>D129</f>
        <v>40000</v>
      </c>
      <c r="E128" s="63">
        <f t="shared" si="8"/>
        <v>2468.75</v>
      </c>
      <c r="F128" s="63">
        <f>F129</f>
        <v>42468.75</v>
      </c>
    </row>
    <row r="129" spans="1:10" x14ac:dyDescent="0.25">
      <c r="A129" s="41">
        <v>4</v>
      </c>
      <c r="B129" s="41" t="s">
        <v>5</v>
      </c>
      <c r="C129" s="42">
        <f>C130</f>
        <v>40000</v>
      </c>
      <c r="D129" s="192">
        <f>D130</f>
        <v>40000</v>
      </c>
      <c r="E129" s="67">
        <f t="shared" si="8"/>
        <v>2468.75</v>
      </c>
      <c r="F129" s="67">
        <f>F130</f>
        <v>42468.75</v>
      </c>
    </row>
    <row r="130" spans="1:10" x14ac:dyDescent="0.25">
      <c r="A130" s="41">
        <v>42</v>
      </c>
      <c r="B130" s="41" t="s">
        <v>172</v>
      </c>
      <c r="C130" s="42">
        <v>40000</v>
      </c>
      <c r="D130" s="192">
        <v>40000</v>
      </c>
      <c r="E130" s="67">
        <f t="shared" si="8"/>
        <v>2468.75</v>
      </c>
      <c r="F130" s="67">
        <v>42468.75</v>
      </c>
      <c r="H130" s="28"/>
      <c r="I130" s="38"/>
    </row>
    <row r="131" spans="1:10" ht="31.5" x14ac:dyDescent="0.25">
      <c r="A131" s="75" t="s">
        <v>73</v>
      </c>
      <c r="B131" s="75" t="s">
        <v>74</v>
      </c>
      <c r="C131" s="76" t="e">
        <f>#REF!+C132+C137</f>
        <v>#REF!</v>
      </c>
      <c r="D131" s="161">
        <f>D132+D137</f>
        <v>20000</v>
      </c>
      <c r="E131" s="76">
        <f>E132+E137</f>
        <v>114869</v>
      </c>
      <c r="F131" s="76">
        <f>F132+F137</f>
        <v>134869</v>
      </c>
    </row>
    <row r="132" spans="1:10" x14ac:dyDescent="0.25">
      <c r="A132" s="86">
        <v>4</v>
      </c>
      <c r="B132" s="90" t="s">
        <v>25</v>
      </c>
      <c r="C132" s="44" t="e">
        <f>C133+C135</f>
        <v>#REF!</v>
      </c>
      <c r="D132" s="187">
        <f>D133+D135</f>
        <v>10000</v>
      </c>
      <c r="E132" s="63">
        <f t="shared" ref="E132:E139" si="9">F132-D132</f>
        <v>124869</v>
      </c>
      <c r="F132" s="63">
        <f>F133+F135</f>
        <v>134869</v>
      </c>
    </row>
    <row r="133" spans="1:10" x14ac:dyDescent="0.25">
      <c r="A133" s="97">
        <v>3</v>
      </c>
      <c r="B133" s="96" t="s">
        <v>4</v>
      </c>
      <c r="C133" s="42">
        <f>C134</f>
        <v>21530</v>
      </c>
      <c r="D133" s="192">
        <f>D134</f>
        <v>10000</v>
      </c>
      <c r="E133" s="67">
        <f t="shared" si="9"/>
        <v>-9945</v>
      </c>
      <c r="F133" s="67">
        <f>F134</f>
        <v>55</v>
      </c>
    </row>
    <row r="134" spans="1:10" x14ac:dyDescent="0.25">
      <c r="A134" s="98">
        <v>32</v>
      </c>
      <c r="B134" s="98" t="s">
        <v>37</v>
      </c>
      <c r="C134" s="42">
        <v>21530</v>
      </c>
      <c r="D134" s="192">
        <v>10000</v>
      </c>
      <c r="E134" s="67">
        <f t="shared" si="9"/>
        <v>-9945</v>
      </c>
      <c r="F134" s="67">
        <v>55</v>
      </c>
    </row>
    <row r="135" spans="1:10" x14ac:dyDescent="0.25">
      <c r="A135" s="41">
        <v>4</v>
      </c>
      <c r="B135" s="41" t="s">
        <v>5</v>
      </c>
      <c r="C135" s="42" t="e">
        <f>#REF!</f>
        <v>#REF!</v>
      </c>
      <c r="D135" s="192">
        <f>D136</f>
        <v>0</v>
      </c>
      <c r="E135" s="67">
        <f>E136</f>
        <v>134814</v>
      </c>
      <c r="F135" s="67">
        <f>F136</f>
        <v>134814</v>
      </c>
    </row>
    <row r="136" spans="1:10" x14ac:dyDescent="0.25">
      <c r="A136" s="41">
        <v>45</v>
      </c>
      <c r="B136" s="41" t="s">
        <v>205</v>
      </c>
      <c r="C136" s="42"/>
      <c r="D136" s="192">
        <v>0</v>
      </c>
      <c r="E136" s="67">
        <f t="shared" si="9"/>
        <v>134814</v>
      </c>
      <c r="F136" s="67">
        <v>134814</v>
      </c>
    </row>
    <row r="137" spans="1:10" x14ac:dyDescent="0.25">
      <c r="A137" s="51">
        <v>5</v>
      </c>
      <c r="B137" s="52" t="s">
        <v>38</v>
      </c>
      <c r="C137" s="44">
        <f>C138</f>
        <v>8000</v>
      </c>
      <c r="D137" s="187">
        <f>D138</f>
        <v>10000</v>
      </c>
      <c r="E137" s="63">
        <f t="shared" si="9"/>
        <v>-10000</v>
      </c>
      <c r="F137" s="63">
        <f>F138</f>
        <v>0</v>
      </c>
    </row>
    <row r="138" spans="1:10" x14ac:dyDescent="0.25">
      <c r="A138" s="97">
        <v>3</v>
      </c>
      <c r="B138" s="96" t="s">
        <v>4</v>
      </c>
      <c r="C138" s="42">
        <f>C139</f>
        <v>8000</v>
      </c>
      <c r="D138" s="136">
        <f>D139</f>
        <v>10000</v>
      </c>
      <c r="E138" s="67">
        <f t="shared" si="9"/>
        <v>-10000</v>
      </c>
      <c r="F138" s="67">
        <f>F139</f>
        <v>0</v>
      </c>
    </row>
    <row r="139" spans="1:10" x14ac:dyDescent="0.25">
      <c r="A139" s="98">
        <v>32</v>
      </c>
      <c r="B139" s="98" t="s">
        <v>37</v>
      </c>
      <c r="C139" s="42">
        <v>8000</v>
      </c>
      <c r="D139" s="136">
        <v>10000</v>
      </c>
      <c r="E139" s="67">
        <f t="shared" si="9"/>
        <v>-10000</v>
      </c>
      <c r="F139" s="67">
        <v>0</v>
      </c>
    </row>
    <row r="140" spans="1:10" ht="31.5" x14ac:dyDescent="0.25">
      <c r="A140" s="75" t="s">
        <v>75</v>
      </c>
      <c r="B140" s="75" t="s">
        <v>76</v>
      </c>
      <c r="C140" s="76">
        <f>C141+C144+C147+C155</f>
        <v>59812</v>
      </c>
      <c r="D140" s="76">
        <f>D141+D144+D147+D155</f>
        <v>85800</v>
      </c>
      <c r="E140" s="76">
        <f>F140-D140</f>
        <v>38548</v>
      </c>
      <c r="F140" s="76">
        <f>F141+F144+F147+F152+F155</f>
        <v>124348</v>
      </c>
      <c r="I140" s="28"/>
      <c r="J140" s="28"/>
    </row>
    <row r="141" spans="1:10" x14ac:dyDescent="0.25">
      <c r="A141" s="85">
        <v>1</v>
      </c>
      <c r="B141" s="81" t="s">
        <v>28</v>
      </c>
      <c r="C141" s="91">
        <f>C142</f>
        <v>6702</v>
      </c>
      <c r="D141" s="63">
        <f>D142</f>
        <v>7800</v>
      </c>
      <c r="E141" s="63">
        <f>F141-D141</f>
        <v>-2221</v>
      </c>
      <c r="F141" s="63">
        <f>F142</f>
        <v>5579</v>
      </c>
    </row>
    <row r="142" spans="1:10" x14ac:dyDescent="0.25">
      <c r="A142" s="97">
        <v>3</v>
      </c>
      <c r="B142" s="96" t="s">
        <v>4</v>
      </c>
      <c r="C142" s="87">
        <f>C143</f>
        <v>6702</v>
      </c>
      <c r="D142" s="67">
        <f>D143</f>
        <v>7800</v>
      </c>
      <c r="E142" s="67">
        <f t="shared" ref="E142:E157" si="10">F142-D142</f>
        <v>-2221</v>
      </c>
      <c r="F142" s="67">
        <f>F143</f>
        <v>5579</v>
      </c>
    </row>
    <row r="143" spans="1:10" x14ac:dyDescent="0.25">
      <c r="A143" s="98">
        <v>32</v>
      </c>
      <c r="B143" s="98" t="s">
        <v>37</v>
      </c>
      <c r="C143" s="87">
        <v>6702</v>
      </c>
      <c r="D143" s="67">
        <v>7800</v>
      </c>
      <c r="E143" s="67">
        <f t="shared" si="10"/>
        <v>-2221</v>
      </c>
      <c r="F143" s="67">
        <v>5579</v>
      </c>
    </row>
    <row r="144" spans="1:10" x14ac:dyDescent="0.25">
      <c r="A144" s="86">
        <v>3</v>
      </c>
      <c r="B144" s="90" t="s">
        <v>26</v>
      </c>
      <c r="C144" s="91">
        <f>C145</f>
        <v>38500</v>
      </c>
      <c r="D144" s="63">
        <f>D145</f>
        <v>3000</v>
      </c>
      <c r="E144" s="63">
        <f t="shared" si="10"/>
        <v>1100</v>
      </c>
      <c r="F144" s="63">
        <f>F145</f>
        <v>4100</v>
      </c>
    </row>
    <row r="145" spans="1:6" x14ac:dyDescent="0.25">
      <c r="A145" s="97">
        <v>3</v>
      </c>
      <c r="B145" s="96" t="s">
        <v>4</v>
      </c>
      <c r="C145" s="87">
        <f>C146</f>
        <v>38500</v>
      </c>
      <c r="D145" s="67">
        <f>D146</f>
        <v>3000</v>
      </c>
      <c r="E145" s="67">
        <f t="shared" si="10"/>
        <v>1100</v>
      </c>
      <c r="F145" s="67">
        <f>F146</f>
        <v>4100</v>
      </c>
    </row>
    <row r="146" spans="1:6" x14ac:dyDescent="0.25">
      <c r="A146" s="98">
        <v>32</v>
      </c>
      <c r="B146" s="98" t="s">
        <v>37</v>
      </c>
      <c r="C146" s="87">
        <v>38500</v>
      </c>
      <c r="D146" s="67">
        <v>3000</v>
      </c>
      <c r="E146" s="67">
        <f t="shared" si="10"/>
        <v>1100</v>
      </c>
      <c r="F146" s="67">
        <v>4100</v>
      </c>
    </row>
    <row r="147" spans="1:6" x14ac:dyDescent="0.25">
      <c r="A147" s="86">
        <v>4</v>
      </c>
      <c r="B147" s="90" t="s">
        <v>25</v>
      </c>
      <c r="C147" s="91">
        <f>C148</f>
        <v>12110</v>
      </c>
      <c r="D147" s="165">
        <f>D148+D150</f>
        <v>75000</v>
      </c>
      <c r="E147" s="63">
        <f t="shared" si="10"/>
        <v>28694</v>
      </c>
      <c r="F147" s="63">
        <f>F148+F150</f>
        <v>103694</v>
      </c>
    </row>
    <row r="148" spans="1:6" x14ac:dyDescent="0.25">
      <c r="A148" s="97">
        <v>3</v>
      </c>
      <c r="B148" s="96" t="s">
        <v>4</v>
      </c>
      <c r="C148" s="87">
        <f>C149</f>
        <v>12110</v>
      </c>
      <c r="D148" s="164">
        <f>D149</f>
        <v>50000</v>
      </c>
      <c r="E148" s="67">
        <f t="shared" si="10"/>
        <v>39870</v>
      </c>
      <c r="F148" s="67">
        <f>F149</f>
        <v>89870</v>
      </c>
    </row>
    <row r="149" spans="1:6" x14ac:dyDescent="0.25">
      <c r="A149" s="98">
        <v>32</v>
      </c>
      <c r="B149" s="98" t="s">
        <v>37</v>
      </c>
      <c r="C149" s="42">
        <v>12110</v>
      </c>
      <c r="D149" s="192">
        <v>50000</v>
      </c>
      <c r="E149" s="67">
        <f t="shared" si="10"/>
        <v>39870</v>
      </c>
      <c r="F149" s="67">
        <v>89870</v>
      </c>
    </row>
    <row r="150" spans="1:6" x14ac:dyDescent="0.25">
      <c r="A150" s="41">
        <v>4</v>
      </c>
      <c r="B150" s="41" t="s">
        <v>5</v>
      </c>
      <c r="C150" s="42">
        <v>0</v>
      </c>
      <c r="D150" s="192">
        <f>D151</f>
        <v>25000</v>
      </c>
      <c r="E150" s="67">
        <f t="shared" si="10"/>
        <v>-11176</v>
      </c>
      <c r="F150" s="67">
        <f>F151</f>
        <v>13824</v>
      </c>
    </row>
    <row r="151" spans="1:6" x14ac:dyDescent="0.25">
      <c r="A151" s="41">
        <v>42</v>
      </c>
      <c r="B151" s="41" t="s">
        <v>172</v>
      </c>
      <c r="C151" s="42">
        <v>0</v>
      </c>
      <c r="D151" s="192">
        <v>25000</v>
      </c>
      <c r="E151" s="67">
        <f t="shared" si="10"/>
        <v>-11176</v>
      </c>
      <c r="F151" s="164">
        <v>13824</v>
      </c>
    </row>
    <row r="152" spans="1:6" x14ac:dyDescent="0.25">
      <c r="A152" s="51">
        <v>5</v>
      </c>
      <c r="B152" s="52" t="s">
        <v>38</v>
      </c>
      <c r="C152" s="42"/>
      <c r="D152" s="187">
        <v>0</v>
      </c>
      <c r="E152" s="63">
        <f t="shared" si="10"/>
        <v>4000</v>
      </c>
      <c r="F152" s="165">
        <f>F153</f>
        <v>4000</v>
      </c>
    </row>
    <row r="153" spans="1:6" x14ac:dyDescent="0.25">
      <c r="A153" s="41">
        <v>4</v>
      </c>
      <c r="B153" s="41" t="s">
        <v>5</v>
      </c>
      <c r="C153" s="42"/>
      <c r="D153" s="192">
        <v>0</v>
      </c>
      <c r="E153" s="67">
        <f t="shared" si="10"/>
        <v>4000</v>
      </c>
      <c r="F153" s="164">
        <f>F154</f>
        <v>4000</v>
      </c>
    </row>
    <row r="154" spans="1:6" x14ac:dyDescent="0.25">
      <c r="A154" s="41">
        <v>42</v>
      </c>
      <c r="B154" s="41" t="s">
        <v>172</v>
      </c>
      <c r="C154" s="42"/>
      <c r="D154" s="192">
        <v>0</v>
      </c>
      <c r="E154" s="67">
        <f t="shared" si="10"/>
        <v>4000</v>
      </c>
      <c r="F154" s="164">
        <v>4000</v>
      </c>
    </row>
    <row r="155" spans="1:6" x14ac:dyDescent="0.25">
      <c r="A155" s="51">
        <v>7</v>
      </c>
      <c r="B155" s="52" t="s">
        <v>155</v>
      </c>
      <c r="C155" s="44">
        <f>C156</f>
        <v>2500</v>
      </c>
      <c r="D155" s="187">
        <f>D156</f>
        <v>0</v>
      </c>
      <c r="E155" s="63">
        <f t="shared" si="10"/>
        <v>6975</v>
      </c>
      <c r="F155" s="63">
        <f>F156</f>
        <v>6975</v>
      </c>
    </row>
    <row r="156" spans="1:6" x14ac:dyDescent="0.25">
      <c r="A156" s="41">
        <v>4</v>
      </c>
      <c r="B156" s="41" t="s">
        <v>5</v>
      </c>
      <c r="C156" s="42">
        <f>C157</f>
        <v>2500</v>
      </c>
      <c r="D156" s="192">
        <f>D157</f>
        <v>0</v>
      </c>
      <c r="E156" s="67">
        <f t="shared" si="10"/>
        <v>6975</v>
      </c>
      <c r="F156" s="67">
        <f>F157</f>
        <v>6975</v>
      </c>
    </row>
    <row r="157" spans="1:6" x14ac:dyDescent="0.25">
      <c r="A157" s="41">
        <v>42</v>
      </c>
      <c r="B157" s="41" t="s">
        <v>172</v>
      </c>
      <c r="C157" s="42">
        <v>2500</v>
      </c>
      <c r="D157" s="192">
        <v>0</v>
      </c>
      <c r="E157" s="67">
        <f t="shared" si="10"/>
        <v>6975</v>
      </c>
      <c r="F157" s="67">
        <v>6975</v>
      </c>
    </row>
    <row r="158" spans="1:6" ht="31.5" x14ac:dyDescent="0.25">
      <c r="A158" s="75" t="s">
        <v>77</v>
      </c>
      <c r="B158" s="75" t="s">
        <v>78</v>
      </c>
      <c r="C158" s="76" t="e">
        <f>C159+#REF!+C168</f>
        <v>#REF!</v>
      </c>
      <c r="D158" s="161">
        <f>D159+D165+D168+D173</f>
        <v>31000</v>
      </c>
      <c r="E158" s="161">
        <f>E159+E165+E168+E173</f>
        <v>64484.380000000005</v>
      </c>
      <c r="F158" s="161">
        <f>F159+F165+F168</f>
        <v>95484.38</v>
      </c>
    </row>
    <row r="159" spans="1:6" x14ac:dyDescent="0.25">
      <c r="A159" s="86">
        <v>4</v>
      </c>
      <c r="B159" s="90" t="s">
        <v>25</v>
      </c>
      <c r="C159" s="44">
        <f>C162</f>
        <v>60000</v>
      </c>
      <c r="D159" s="187">
        <f>D160+D162</f>
        <v>11500</v>
      </c>
      <c r="E159" s="63">
        <f>F159-D159</f>
        <v>59429</v>
      </c>
      <c r="F159" s="63">
        <f>F160+F162</f>
        <v>70929</v>
      </c>
    </row>
    <row r="160" spans="1:6" x14ac:dyDescent="0.25">
      <c r="A160" s="97">
        <v>3</v>
      </c>
      <c r="B160" s="96" t="s">
        <v>4</v>
      </c>
      <c r="C160" s="42">
        <v>0</v>
      </c>
      <c r="D160" s="192">
        <f>D161</f>
        <v>1500</v>
      </c>
      <c r="E160" s="67">
        <f t="shared" ref="E160:E175" si="11">F160-D160</f>
        <v>-1500</v>
      </c>
      <c r="F160" s="67">
        <f>F161</f>
        <v>0</v>
      </c>
    </row>
    <row r="161" spans="1:6" x14ac:dyDescent="0.25">
      <c r="A161" s="98">
        <v>32</v>
      </c>
      <c r="B161" s="98" t="s">
        <v>37</v>
      </c>
      <c r="C161" s="42">
        <v>0</v>
      </c>
      <c r="D161" s="192">
        <v>1500</v>
      </c>
      <c r="E161" s="67">
        <f t="shared" si="11"/>
        <v>-1500</v>
      </c>
      <c r="F161" s="67">
        <v>0</v>
      </c>
    </row>
    <row r="162" spans="1:6" x14ac:dyDescent="0.25">
      <c r="A162" s="41">
        <v>4</v>
      </c>
      <c r="B162" s="41" t="s">
        <v>5</v>
      </c>
      <c r="C162" s="42">
        <f>SUM(C163:C164)</f>
        <v>60000</v>
      </c>
      <c r="D162" s="192">
        <f>D163+D164</f>
        <v>10000</v>
      </c>
      <c r="E162" s="67">
        <f t="shared" si="11"/>
        <v>60929</v>
      </c>
      <c r="F162" s="67">
        <f>F163+F164</f>
        <v>70929</v>
      </c>
    </row>
    <row r="163" spans="1:6" x14ac:dyDescent="0.25">
      <c r="A163" s="41">
        <v>42</v>
      </c>
      <c r="B163" s="41" t="s">
        <v>172</v>
      </c>
      <c r="C163" s="42">
        <v>40000</v>
      </c>
      <c r="D163" s="192">
        <v>0</v>
      </c>
      <c r="E163" s="67">
        <f t="shared" si="11"/>
        <v>14354</v>
      </c>
      <c r="F163" s="67">
        <v>14354</v>
      </c>
    </row>
    <row r="164" spans="1:6" x14ac:dyDescent="0.25">
      <c r="A164" s="41">
        <v>45</v>
      </c>
      <c r="B164" s="41" t="s">
        <v>183</v>
      </c>
      <c r="C164" s="42">
        <v>20000</v>
      </c>
      <c r="D164" s="192">
        <v>10000</v>
      </c>
      <c r="E164" s="67">
        <f t="shared" si="11"/>
        <v>46575</v>
      </c>
      <c r="F164" s="67">
        <v>56575</v>
      </c>
    </row>
    <row r="165" spans="1:6" x14ac:dyDescent="0.25">
      <c r="A165" s="51">
        <v>6</v>
      </c>
      <c r="B165" s="52" t="s">
        <v>169</v>
      </c>
      <c r="C165" s="42"/>
      <c r="D165" s="191">
        <v>0</v>
      </c>
      <c r="E165" s="63">
        <f t="shared" si="11"/>
        <v>21734.38</v>
      </c>
      <c r="F165" s="63">
        <f>F166</f>
        <v>21734.38</v>
      </c>
    </row>
    <row r="166" spans="1:6" x14ac:dyDescent="0.25">
      <c r="A166" s="41">
        <v>4</v>
      </c>
      <c r="B166" s="41" t="s">
        <v>5</v>
      </c>
      <c r="C166" s="42"/>
      <c r="D166" s="136">
        <v>0</v>
      </c>
      <c r="E166" s="67">
        <f t="shared" si="11"/>
        <v>21734.38</v>
      </c>
      <c r="F166" s="67">
        <f>F167</f>
        <v>21734.38</v>
      </c>
    </row>
    <row r="167" spans="1:6" x14ac:dyDescent="0.25">
      <c r="A167" s="41">
        <v>42</v>
      </c>
      <c r="B167" s="41" t="s">
        <v>172</v>
      </c>
      <c r="C167" s="42"/>
      <c r="D167" s="136">
        <v>0</v>
      </c>
      <c r="E167" s="67">
        <f t="shared" si="11"/>
        <v>21734.38</v>
      </c>
      <c r="F167" s="67">
        <v>21734.38</v>
      </c>
    </row>
    <row r="168" spans="1:6" x14ac:dyDescent="0.25">
      <c r="A168" s="51">
        <v>7</v>
      </c>
      <c r="B168" s="52" t="s">
        <v>155</v>
      </c>
      <c r="C168" s="44">
        <f>C169</f>
        <v>4700</v>
      </c>
      <c r="D168" s="191">
        <f>D169</f>
        <v>4500</v>
      </c>
      <c r="E168" s="63">
        <f t="shared" si="11"/>
        <v>-1679</v>
      </c>
      <c r="F168" s="63">
        <f>F169+F171</f>
        <v>2821</v>
      </c>
    </row>
    <row r="169" spans="1:6" x14ac:dyDescent="0.25">
      <c r="A169" s="97">
        <v>3</v>
      </c>
      <c r="B169" s="96" t="s">
        <v>4</v>
      </c>
      <c r="C169" s="42">
        <f>C170</f>
        <v>4700</v>
      </c>
      <c r="D169" s="136">
        <f>D170</f>
        <v>4500</v>
      </c>
      <c r="E169" s="67">
        <f t="shared" si="11"/>
        <v>-2336</v>
      </c>
      <c r="F169" s="67">
        <f>F170</f>
        <v>2164</v>
      </c>
    </row>
    <row r="170" spans="1:6" x14ac:dyDescent="0.25">
      <c r="A170" s="98">
        <v>32</v>
      </c>
      <c r="B170" s="98" t="s">
        <v>37</v>
      </c>
      <c r="C170" s="42">
        <v>4700</v>
      </c>
      <c r="D170" s="136">
        <v>4500</v>
      </c>
      <c r="E170" s="67">
        <f t="shared" si="11"/>
        <v>-2336</v>
      </c>
      <c r="F170" s="67">
        <v>2164</v>
      </c>
    </row>
    <row r="171" spans="1:6" x14ac:dyDescent="0.25">
      <c r="A171" s="41">
        <v>4</v>
      </c>
      <c r="B171" s="41" t="s">
        <v>5</v>
      </c>
      <c r="C171" s="42"/>
      <c r="D171" s="136">
        <v>0</v>
      </c>
      <c r="E171" s="67">
        <f t="shared" si="11"/>
        <v>657</v>
      </c>
      <c r="F171" s="67">
        <f>F172</f>
        <v>657</v>
      </c>
    </row>
    <row r="172" spans="1:6" x14ac:dyDescent="0.25">
      <c r="A172" s="41">
        <v>42</v>
      </c>
      <c r="B172" s="41" t="s">
        <v>172</v>
      </c>
      <c r="C172" s="42"/>
      <c r="D172" s="136">
        <v>0</v>
      </c>
      <c r="E172" s="67">
        <f t="shared" si="11"/>
        <v>657</v>
      </c>
      <c r="F172" s="67">
        <v>657</v>
      </c>
    </row>
    <row r="173" spans="1:6" x14ac:dyDescent="0.25">
      <c r="A173" s="142">
        <v>92</v>
      </c>
      <c r="B173" s="156" t="s">
        <v>216</v>
      </c>
      <c r="C173" s="44">
        <v>0</v>
      </c>
      <c r="D173" s="191">
        <f>D174</f>
        <v>15000</v>
      </c>
      <c r="E173" s="63">
        <f t="shared" si="11"/>
        <v>-15000</v>
      </c>
      <c r="F173" s="63">
        <f>F174</f>
        <v>0</v>
      </c>
    </row>
    <row r="174" spans="1:6" x14ac:dyDescent="0.25">
      <c r="A174" s="41">
        <v>4</v>
      </c>
      <c r="B174" s="41" t="s">
        <v>5</v>
      </c>
      <c r="C174" s="42">
        <v>0</v>
      </c>
      <c r="D174" s="136">
        <f>D175</f>
        <v>15000</v>
      </c>
      <c r="E174" s="67">
        <f t="shared" si="11"/>
        <v>-15000</v>
      </c>
      <c r="F174" s="67">
        <f>F175</f>
        <v>0</v>
      </c>
    </row>
    <row r="175" spans="1:6" x14ac:dyDescent="0.25">
      <c r="A175" s="41">
        <v>42</v>
      </c>
      <c r="B175" s="41" t="s">
        <v>172</v>
      </c>
      <c r="C175" s="42">
        <v>0</v>
      </c>
      <c r="D175" s="192">
        <v>15000</v>
      </c>
      <c r="E175" s="67">
        <f t="shared" si="11"/>
        <v>-15000</v>
      </c>
      <c r="F175" s="67">
        <v>0</v>
      </c>
    </row>
    <row r="176" spans="1:6" ht="31.5" x14ac:dyDescent="0.25">
      <c r="A176" s="68" t="s">
        <v>80</v>
      </c>
      <c r="B176" s="69" t="s">
        <v>81</v>
      </c>
      <c r="C176" s="117" t="e">
        <f>C177+C184</f>
        <v>#REF!</v>
      </c>
      <c r="D176" s="117">
        <f>D177+D184+D188</f>
        <v>53870</v>
      </c>
      <c r="E176" s="77">
        <f>F176-D176</f>
        <v>28735</v>
      </c>
      <c r="F176" s="77">
        <f>F177+F184+F188</f>
        <v>82605</v>
      </c>
    </row>
    <row r="177" spans="1:10" ht="31.5" customHeight="1" x14ac:dyDescent="0.25">
      <c r="A177" s="75" t="s">
        <v>82</v>
      </c>
      <c r="B177" s="82" t="s">
        <v>83</v>
      </c>
      <c r="C177" s="115" t="e">
        <f>#REF!+C178</f>
        <v>#REF!</v>
      </c>
      <c r="D177" s="115">
        <f>D178+D181</f>
        <v>45800</v>
      </c>
      <c r="E177" s="114">
        <f>E178+E181</f>
        <v>24595</v>
      </c>
      <c r="F177" s="114">
        <f>F178+F181</f>
        <v>70395</v>
      </c>
    </row>
    <row r="178" spans="1:10" x14ac:dyDescent="0.25">
      <c r="A178" s="86">
        <v>4</v>
      </c>
      <c r="B178" s="90" t="s">
        <v>25</v>
      </c>
      <c r="C178" s="44">
        <f>C179</f>
        <v>3900</v>
      </c>
      <c r="D178" s="187">
        <f>D179</f>
        <v>45800</v>
      </c>
      <c r="E178" s="63">
        <f t="shared" ref="E178:E183" si="12">F178-D178</f>
        <v>22300</v>
      </c>
      <c r="F178" s="63">
        <f>F179</f>
        <v>68100</v>
      </c>
    </row>
    <row r="179" spans="1:10" x14ac:dyDescent="0.25">
      <c r="A179" s="97">
        <v>3</v>
      </c>
      <c r="B179" s="96" t="s">
        <v>4</v>
      </c>
      <c r="C179" s="42">
        <f>C180</f>
        <v>3900</v>
      </c>
      <c r="D179" s="136">
        <f>D180</f>
        <v>45800</v>
      </c>
      <c r="E179" s="67">
        <f t="shared" si="12"/>
        <v>22300</v>
      </c>
      <c r="F179" s="67">
        <f>F180</f>
        <v>68100</v>
      </c>
    </row>
    <row r="180" spans="1:10" x14ac:dyDescent="0.25">
      <c r="A180" s="98">
        <v>32</v>
      </c>
      <c r="B180" s="98" t="s">
        <v>37</v>
      </c>
      <c r="C180" s="42">
        <v>3900</v>
      </c>
      <c r="D180" s="136">
        <v>45800</v>
      </c>
      <c r="E180" s="67">
        <f t="shared" si="12"/>
        <v>22300</v>
      </c>
      <c r="F180" s="67">
        <v>68100</v>
      </c>
    </row>
    <row r="181" spans="1:10" x14ac:dyDescent="0.25">
      <c r="A181" s="51">
        <v>7</v>
      </c>
      <c r="B181" s="52" t="s">
        <v>155</v>
      </c>
      <c r="C181" s="42"/>
      <c r="D181" s="191">
        <v>0</v>
      </c>
      <c r="E181" s="63">
        <f t="shared" si="12"/>
        <v>2295</v>
      </c>
      <c r="F181" s="63">
        <f>F182</f>
        <v>2295</v>
      </c>
    </row>
    <row r="182" spans="1:10" x14ac:dyDescent="0.25">
      <c r="A182" s="41">
        <v>4</v>
      </c>
      <c r="B182" s="41" t="s">
        <v>5</v>
      </c>
      <c r="C182" s="42"/>
      <c r="D182" s="136">
        <v>0</v>
      </c>
      <c r="E182" s="67">
        <f t="shared" si="12"/>
        <v>2295</v>
      </c>
      <c r="F182" s="67">
        <f>F183</f>
        <v>2295</v>
      </c>
    </row>
    <row r="183" spans="1:10" x14ac:dyDescent="0.25">
      <c r="A183" s="41">
        <v>42</v>
      </c>
      <c r="B183" s="41" t="s">
        <v>172</v>
      </c>
      <c r="C183" s="42"/>
      <c r="D183" s="136">
        <v>0</v>
      </c>
      <c r="E183" s="67">
        <f t="shared" si="12"/>
        <v>2295</v>
      </c>
      <c r="F183" s="67">
        <v>2295</v>
      </c>
    </row>
    <row r="184" spans="1:10" ht="31.5" x14ac:dyDescent="0.25">
      <c r="A184" s="75" t="s">
        <v>184</v>
      </c>
      <c r="B184" s="83" t="s">
        <v>185</v>
      </c>
      <c r="C184" s="115">
        <f t="shared" ref="C184:C186" si="13">C185</f>
        <v>2500</v>
      </c>
      <c r="D184" s="115">
        <f>D185</f>
        <v>2500</v>
      </c>
      <c r="E184" s="76">
        <f>F184-D184</f>
        <v>2720</v>
      </c>
      <c r="F184" s="76">
        <f>F185</f>
        <v>5220</v>
      </c>
    </row>
    <row r="185" spans="1:10" ht="15" customHeight="1" x14ac:dyDescent="0.25">
      <c r="A185" s="86">
        <v>4</v>
      </c>
      <c r="B185" s="90" t="s">
        <v>25</v>
      </c>
      <c r="C185" s="44">
        <f t="shared" si="13"/>
        <v>2500</v>
      </c>
      <c r="D185" s="187">
        <f>D186</f>
        <v>2500</v>
      </c>
      <c r="E185" s="63">
        <f>F185-D185</f>
        <v>2720</v>
      </c>
      <c r="F185" s="63">
        <f>F186</f>
        <v>5220</v>
      </c>
      <c r="I185" s="28"/>
      <c r="J185" s="28"/>
    </row>
    <row r="186" spans="1:10" x14ac:dyDescent="0.25">
      <c r="A186" s="97">
        <v>3</v>
      </c>
      <c r="B186" s="96" t="s">
        <v>4</v>
      </c>
      <c r="C186" s="42">
        <f t="shared" si="13"/>
        <v>2500</v>
      </c>
      <c r="D186" s="136">
        <f>D187</f>
        <v>2500</v>
      </c>
      <c r="E186" s="67">
        <f t="shared" ref="E186:E187" si="14">F186-D186</f>
        <v>2720</v>
      </c>
      <c r="F186" s="67">
        <f>F187</f>
        <v>5220</v>
      </c>
    </row>
    <row r="187" spans="1:10" x14ac:dyDescent="0.25">
      <c r="A187" s="98">
        <v>32</v>
      </c>
      <c r="B187" s="98" t="s">
        <v>37</v>
      </c>
      <c r="C187" s="42">
        <v>2500</v>
      </c>
      <c r="D187" s="136">
        <v>2500</v>
      </c>
      <c r="E187" s="67">
        <f t="shared" si="14"/>
        <v>2720</v>
      </c>
      <c r="F187" s="67">
        <v>5220</v>
      </c>
    </row>
    <row r="188" spans="1:10" ht="31.5" x14ac:dyDescent="0.25">
      <c r="A188" s="75" t="s">
        <v>206</v>
      </c>
      <c r="B188" s="141" t="s">
        <v>207</v>
      </c>
      <c r="C188" s="115">
        <f>C189</f>
        <v>0</v>
      </c>
      <c r="D188" s="115">
        <f>D189+D192</f>
        <v>5570</v>
      </c>
      <c r="E188" s="161">
        <f>F188-D188</f>
        <v>1420</v>
      </c>
      <c r="F188" s="161">
        <f>F189+F192</f>
        <v>6990</v>
      </c>
    </row>
    <row r="189" spans="1:10" ht="15" customHeight="1" x14ac:dyDescent="0.25">
      <c r="A189" s="85">
        <v>1</v>
      </c>
      <c r="B189" s="81" t="s">
        <v>28</v>
      </c>
      <c r="C189" s="44">
        <v>0</v>
      </c>
      <c r="D189" s="191">
        <f>D190</f>
        <v>4570</v>
      </c>
      <c r="E189" s="63">
        <f>F189-D189</f>
        <v>-1570</v>
      </c>
      <c r="F189" s="63">
        <f>F190</f>
        <v>3000</v>
      </c>
    </row>
    <row r="190" spans="1:10" x14ac:dyDescent="0.25">
      <c r="A190" s="97">
        <v>3</v>
      </c>
      <c r="B190" s="96" t="s">
        <v>4</v>
      </c>
      <c r="C190" s="42">
        <v>0</v>
      </c>
      <c r="D190" s="136">
        <f>D191</f>
        <v>4570</v>
      </c>
      <c r="E190" s="67">
        <f t="shared" ref="E190:E194" si="15">F190-D190</f>
        <v>-1570</v>
      </c>
      <c r="F190" s="67">
        <f>F191</f>
        <v>3000</v>
      </c>
    </row>
    <row r="191" spans="1:10" x14ac:dyDescent="0.25">
      <c r="A191" s="98">
        <v>32</v>
      </c>
      <c r="B191" s="98" t="s">
        <v>37</v>
      </c>
      <c r="C191" s="42">
        <v>0</v>
      </c>
      <c r="D191" s="136">
        <v>4570</v>
      </c>
      <c r="E191" s="67">
        <f t="shared" si="15"/>
        <v>-1570</v>
      </c>
      <c r="F191" s="164">
        <v>3000</v>
      </c>
    </row>
    <row r="192" spans="1:10" x14ac:dyDescent="0.25">
      <c r="A192" s="86">
        <v>4</v>
      </c>
      <c r="B192" s="90" t="s">
        <v>25</v>
      </c>
      <c r="C192" s="42"/>
      <c r="D192" s="191">
        <f>D193</f>
        <v>1000</v>
      </c>
      <c r="E192" s="63">
        <f t="shared" si="15"/>
        <v>2990</v>
      </c>
      <c r="F192" s="165">
        <f>F193</f>
        <v>3990</v>
      </c>
    </row>
    <row r="193" spans="1:10" x14ac:dyDescent="0.25">
      <c r="A193" s="97">
        <v>3</v>
      </c>
      <c r="B193" s="96" t="s">
        <v>4</v>
      </c>
      <c r="C193" s="42"/>
      <c r="D193" s="136">
        <f>D194</f>
        <v>1000</v>
      </c>
      <c r="E193" s="67">
        <f t="shared" si="15"/>
        <v>2990</v>
      </c>
      <c r="F193" s="164">
        <f>F194</f>
        <v>3990</v>
      </c>
    </row>
    <row r="194" spans="1:10" x14ac:dyDescent="0.25">
      <c r="A194" s="98">
        <v>32</v>
      </c>
      <c r="B194" s="98" t="s">
        <v>37</v>
      </c>
      <c r="C194" s="50"/>
      <c r="D194" s="192">
        <v>1000</v>
      </c>
      <c r="E194" s="67">
        <f t="shared" si="15"/>
        <v>2990</v>
      </c>
      <c r="F194" s="67">
        <v>3990</v>
      </c>
    </row>
    <row r="195" spans="1:10" ht="47.25" x14ac:dyDescent="0.25">
      <c r="A195" s="193" t="s">
        <v>84</v>
      </c>
      <c r="B195" s="193" t="s">
        <v>85</v>
      </c>
      <c r="C195" s="117">
        <f>C196+C200+C208+C220+C228+C240+C244+C251+C263+C259+C267+C274+C281</f>
        <v>323640</v>
      </c>
      <c r="D195" s="117">
        <f>D196+D200+D208+D220+D228+D240+D244+D251+D259+D263+D267+D274+D281</f>
        <v>763450</v>
      </c>
      <c r="E195" s="77">
        <f>F195-D195</f>
        <v>-259235.77000000002</v>
      </c>
      <c r="F195" s="77">
        <f>F196+F200+F208+F220+F228+F240+F244+F251+F259+F263+F267+F274+F281</f>
        <v>504214.23</v>
      </c>
      <c r="I195" s="35"/>
    </row>
    <row r="196" spans="1:10" ht="30" customHeight="1" x14ac:dyDescent="0.25">
      <c r="A196" s="75" t="s">
        <v>86</v>
      </c>
      <c r="B196" s="84" t="s">
        <v>87</v>
      </c>
      <c r="C196" s="115">
        <f t="shared" ref="C196:D198" si="16">C197</f>
        <v>7040</v>
      </c>
      <c r="D196" s="115">
        <f t="shared" si="16"/>
        <v>13900</v>
      </c>
      <c r="E196" s="76">
        <f>F196-D196</f>
        <v>-7250</v>
      </c>
      <c r="F196" s="76">
        <f>F197</f>
        <v>6650</v>
      </c>
    </row>
    <row r="197" spans="1:10" ht="30" customHeight="1" x14ac:dyDescent="0.25">
      <c r="A197" s="85">
        <v>1</v>
      </c>
      <c r="B197" s="81" t="s">
        <v>28</v>
      </c>
      <c r="C197" s="44">
        <f t="shared" si="16"/>
        <v>7040</v>
      </c>
      <c r="D197" s="194">
        <f t="shared" si="16"/>
        <v>13900</v>
      </c>
      <c r="E197" s="63">
        <f>F197-D197</f>
        <v>-7250</v>
      </c>
      <c r="F197" s="63">
        <f>F198</f>
        <v>6650</v>
      </c>
      <c r="I197" s="28"/>
      <c r="J197" s="28"/>
    </row>
    <row r="198" spans="1:10" x14ac:dyDescent="0.25">
      <c r="A198" s="97">
        <v>3</v>
      </c>
      <c r="B198" s="96" t="s">
        <v>4</v>
      </c>
      <c r="C198" s="42">
        <f t="shared" si="16"/>
        <v>7040</v>
      </c>
      <c r="D198" s="136">
        <f t="shared" si="16"/>
        <v>13900</v>
      </c>
      <c r="E198" s="67">
        <f t="shared" ref="E198:E199" si="17">F198-D198</f>
        <v>-7250</v>
      </c>
      <c r="F198" s="67">
        <f>F199</f>
        <v>6650</v>
      </c>
    </row>
    <row r="199" spans="1:10" x14ac:dyDescent="0.25">
      <c r="A199" s="99">
        <v>38</v>
      </c>
      <c r="B199" s="99" t="s">
        <v>162</v>
      </c>
      <c r="C199" s="42">
        <v>7040</v>
      </c>
      <c r="D199" s="136">
        <v>13900</v>
      </c>
      <c r="E199" s="67">
        <f t="shared" si="17"/>
        <v>-7250</v>
      </c>
      <c r="F199" s="67">
        <v>6650</v>
      </c>
    </row>
    <row r="200" spans="1:10" ht="31.5" x14ac:dyDescent="0.25">
      <c r="A200" s="75" t="s">
        <v>108</v>
      </c>
      <c r="B200" s="84" t="s">
        <v>88</v>
      </c>
      <c r="C200" s="115">
        <f>C201</f>
        <v>32390</v>
      </c>
      <c r="D200" s="115">
        <f>D201+D205</f>
        <v>50600</v>
      </c>
      <c r="E200" s="76">
        <f>F200-D200</f>
        <v>-28469</v>
      </c>
      <c r="F200" s="76">
        <f>F201+F205</f>
        <v>22131</v>
      </c>
    </row>
    <row r="201" spans="1:10" ht="30" customHeight="1" x14ac:dyDescent="0.25">
      <c r="A201" s="85">
        <v>1</v>
      </c>
      <c r="B201" s="81" t="s">
        <v>28</v>
      </c>
      <c r="C201" s="44">
        <f>C202</f>
        <v>32390</v>
      </c>
      <c r="D201" s="195">
        <f>D202</f>
        <v>20350</v>
      </c>
      <c r="E201" s="63">
        <f>F201-D201</f>
        <v>1781</v>
      </c>
      <c r="F201" s="63">
        <f>F202</f>
        <v>22131</v>
      </c>
      <c r="I201" s="28"/>
      <c r="J201" s="28"/>
    </row>
    <row r="202" spans="1:10" x14ac:dyDescent="0.25">
      <c r="A202" s="97">
        <v>3</v>
      </c>
      <c r="B202" s="96" t="s">
        <v>4</v>
      </c>
      <c r="C202" s="42">
        <f>SUM(C203:C204)</f>
        <v>32390</v>
      </c>
      <c r="D202" s="136">
        <f>D203+D204</f>
        <v>20350</v>
      </c>
      <c r="E202" s="67">
        <f t="shared" ref="E202:E207" si="18">F202-D202</f>
        <v>1781</v>
      </c>
      <c r="F202" s="67">
        <f>F203+F204</f>
        <v>22131</v>
      </c>
    </row>
    <row r="203" spans="1:10" x14ac:dyDescent="0.25">
      <c r="A203" s="41">
        <v>37</v>
      </c>
      <c r="B203" s="41" t="s">
        <v>161</v>
      </c>
      <c r="C203" s="42">
        <v>9000</v>
      </c>
      <c r="D203" s="136">
        <v>11850</v>
      </c>
      <c r="E203" s="67">
        <f t="shared" si="18"/>
        <v>-1560</v>
      </c>
      <c r="F203" s="67">
        <v>10290</v>
      </c>
    </row>
    <row r="204" spans="1:10" x14ac:dyDescent="0.25">
      <c r="A204" s="99">
        <v>38</v>
      </c>
      <c r="B204" s="99" t="s">
        <v>162</v>
      </c>
      <c r="C204" s="42">
        <v>23390</v>
      </c>
      <c r="D204" s="136">
        <v>8500</v>
      </c>
      <c r="E204" s="67">
        <f t="shared" si="18"/>
        <v>3341</v>
      </c>
      <c r="F204" s="67">
        <v>11841</v>
      </c>
    </row>
    <row r="205" spans="1:10" x14ac:dyDescent="0.25">
      <c r="A205" s="51">
        <v>5</v>
      </c>
      <c r="B205" s="52" t="s">
        <v>38</v>
      </c>
      <c r="C205" s="42">
        <v>0</v>
      </c>
      <c r="D205" s="187">
        <f>D206</f>
        <v>30250</v>
      </c>
      <c r="E205" s="63">
        <f t="shared" si="18"/>
        <v>-30250</v>
      </c>
      <c r="F205" s="165">
        <v>0</v>
      </c>
    </row>
    <row r="206" spans="1:10" x14ac:dyDescent="0.25">
      <c r="A206" s="97">
        <v>3</v>
      </c>
      <c r="B206" s="96" t="s">
        <v>4</v>
      </c>
      <c r="C206" s="42">
        <v>0</v>
      </c>
      <c r="D206" s="192">
        <f>D207</f>
        <v>30250</v>
      </c>
      <c r="E206" s="67">
        <f t="shared" si="18"/>
        <v>-30250</v>
      </c>
      <c r="F206" s="67">
        <v>0</v>
      </c>
    </row>
    <row r="207" spans="1:10" x14ac:dyDescent="0.25">
      <c r="A207" s="99">
        <v>36</v>
      </c>
      <c r="B207" s="99" t="s">
        <v>160</v>
      </c>
      <c r="C207" s="42">
        <v>0</v>
      </c>
      <c r="D207" s="192">
        <v>30250</v>
      </c>
      <c r="E207" s="67">
        <f t="shared" si="18"/>
        <v>-30250</v>
      </c>
      <c r="F207" s="164">
        <v>0</v>
      </c>
    </row>
    <row r="208" spans="1:10" ht="31.5" x14ac:dyDescent="0.25">
      <c r="A208" s="75" t="s">
        <v>109</v>
      </c>
      <c r="B208" s="84" t="s">
        <v>89</v>
      </c>
      <c r="C208" s="115">
        <f>C209+C212+C215</f>
        <v>22830</v>
      </c>
      <c r="D208" s="159">
        <f>D209+D212+D215</f>
        <v>304000</v>
      </c>
      <c r="E208" s="76">
        <f>F208-D208</f>
        <v>-264202.77</v>
      </c>
      <c r="F208" s="76">
        <f>F209+F212+F215</f>
        <v>39797.229999999996</v>
      </c>
    </row>
    <row r="209" spans="1:9" ht="30" customHeight="1" x14ac:dyDescent="0.25">
      <c r="A209" s="85">
        <v>1</v>
      </c>
      <c r="B209" s="81" t="s">
        <v>28</v>
      </c>
      <c r="C209" s="44">
        <f>C210</f>
        <v>3830</v>
      </c>
      <c r="D209" s="196">
        <f>D210</f>
        <v>6000</v>
      </c>
      <c r="E209" s="63">
        <f>F209-D209</f>
        <v>-2400</v>
      </c>
      <c r="F209" s="63">
        <f>F210</f>
        <v>3600</v>
      </c>
    </row>
    <row r="210" spans="1:9" ht="15" customHeight="1" x14ac:dyDescent="0.25">
      <c r="A210" s="97">
        <v>3</v>
      </c>
      <c r="B210" s="96" t="s">
        <v>4</v>
      </c>
      <c r="C210" s="42">
        <f>C211</f>
        <v>3830</v>
      </c>
      <c r="D210" s="192">
        <f>D211</f>
        <v>6000</v>
      </c>
      <c r="E210" s="67">
        <f t="shared" ref="E210:E219" si="19">F210-D210</f>
        <v>-2400</v>
      </c>
      <c r="F210" s="67">
        <f>F211</f>
        <v>3600</v>
      </c>
    </row>
    <row r="211" spans="1:9" ht="15" customHeight="1" x14ac:dyDescent="0.25">
      <c r="A211" s="99">
        <v>38</v>
      </c>
      <c r="B211" s="99" t="s">
        <v>162</v>
      </c>
      <c r="C211" s="42">
        <v>3830</v>
      </c>
      <c r="D211" s="192">
        <v>6000</v>
      </c>
      <c r="E211" s="67">
        <f t="shared" si="19"/>
        <v>-2400</v>
      </c>
      <c r="F211" s="67">
        <v>3600</v>
      </c>
      <c r="I211" s="38"/>
    </row>
    <row r="212" spans="1:9" ht="15" customHeight="1" x14ac:dyDescent="0.25">
      <c r="A212" s="86">
        <v>4</v>
      </c>
      <c r="B212" s="90" t="s">
        <v>25</v>
      </c>
      <c r="C212" s="44">
        <f>C213</f>
        <v>1000</v>
      </c>
      <c r="D212" s="187">
        <f>D213</f>
        <v>42000</v>
      </c>
      <c r="E212" s="63">
        <f t="shared" si="19"/>
        <v>-39298</v>
      </c>
      <c r="F212" s="165">
        <f>F213</f>
        <v>2702</v>
      </c>
      <c r="H212" s="28"/>
      <c r="I212" s="38"/>
    </row>
    <row r="213" spans="1:9" ht="15" customHeight="1" x14ac:dyDescent="0.25">
      <c r="A213" s="41">
        <v>4</v>
      </c>
      <c r="B213" s="41" t="s">
        <v>5</v>
      </c>
      <c r="C213" s="42">
        <f>C214</f>
        <v>1000</v>
      </c>
      <c r="D213" s="192">
        <f>D214</f>
        <v>42000</v>
      </c>
      <c r="E213" s="67">
        <f t="shared" si="19"/>
        <v>-39298</v>
      </c>
      <c r="F213" s="164">
        <f>F214</f>
        <v>2702</v>
      </c>
      <c r="H213" s="28"/>
      <c r="I213" s="38"/>
    </row>
    <row r="214" spans="1:9" ht="15" customHeight="1" x14ac:dyDescent="0.25">
      <c r="A214" s="41">
        <v>42</v>
      </c>
      <c r="B214" s="41" t="s">
        <v>172</v>
      </c>
      <c r="C214" s="42">
        <v>1000</v>
      </c>
      <c r="D214" s="192">
        <v>42000</v>
      </c>
      <c r="E214" s="67">
        <f t="shared" si="19"/>
        <v>-39298</v>
      </c>
      <c r="F214" s="164">
        <v>2702</v>
      </c>
      <c r="H214" s="28"/>
      <c r="I214" s="38"/>
    </row>
    <row r="215" spans="1:9" ht="15" customHeight="1" x14ac:dyDescent="0.25">
      <c r="A215" s="51">
        <v>5</v>
      </c>
      <c r="B215" s="52" t="s">
        <v>38</v>
      </c>
      <c r="C215" s="44">
        <f>C216+C218</f>
        <v>18000</v>
      </c>
      <c r="D215" s="187">
        <f>D216+D218</f>
        <v>256000</v>
      </c>
      <c r="E215" s="63">
        <f t="shared" si="19"/>
        <v>-222504.77000000002</v>
      </c>
      <c r="F215" s="63">
        <f>F216+F218</f>
        <v>33495.229999999996</v>
      </c>
      <c r="H215" s="28"/>
      <c r="I215" s="38"/>
    </row>
    <row r="216" spans="1:9" x14ac:dyDescent="0.25">
      <c r="A216" s="97">
        <v>3</v>
      </c>
      <c r="B216" s="96" t="s">
        <v>4</v>
      </c>
      <c r="C216" s="42">
        <f>C217</f>
        <v>8000</v>
      </c>
      <c r="D216" s="136">
        <f>D217</f>
        <v>8000</v>
      </c>
      <c r="E216" s="67">
        <f t="shared" si="19"/>
        <v>7000</v>
      </c>
      <c r="F216" s="67">
        <f>F217</f>
        <v>15000</v>
      </c>
    </row>
    <row r="217" spans="1:9" x14ac:dyDescent="0.25">
      <c r="A217" s="98">
        <v>32</v>
      </c>
      <c r="B217" s="98" t="s">
        <v>37</v>
      </c>
      <c r="C217" s="42">
        <v>8000</v>
      </c>
      <c r="D217" s="136">
        <v>8000</v>
      </c>
      <c r="E217" s="67">
        <f t="shared" si="19"/>
        <v>7000</v>
      </c>
      <c r="F217" s="67">
        <v>15000</v>
      </c>
    </row>
    <row r="218" spans="1:9" x14ac:dyDescent="0.25">
      <c r="A218" s="41">
        <v>4</v>
      </c>
      <c r="B218" s="41" t="s">
        <v>5</v>
      </c>
      <c r="C218" s="42">
        <f>C219</f>
        <v>10000</v>
      </c>
      <c r="D218" s="136">
        <f>D219</f>
        <v>248000</v>
      </c>
      <c r="E218" s="67">
        <f t="shared" si="19"/>
        <v>-229504.77</v>
      </c>
      <c r="F218" s="164">
        <f>F219</f>
        <v>18495.23</v>
      </c>
    </row>
    <row r="219" spans="1:9" x14ac:dyDescent="0.25">
      <c r="A219" s="41">
        <v>42</v>
      </c>
      <c r="B219" s="41" t="s">
        <v>172</v>
      </c>
      <c r="C219" s="42">
        <v>10000</v>
      </c>
      <c r="D219" s="136">
        <v>248000</v>
      </c>
      <c r="E219" s="67">
        <f t="shared" si="19"/>
        <v>-229504.77</v>
      </c>
      <c r="F219" s="164">
        <v>18495.23</v>
      </c>
    </row>
    <row r="220" spans="1:9" ht="31.5" x14ac:dyDescent="0.25">
      <c r="A220" s="75" t="s">
        <v>107</v>
      </c>
      <c r="B220" s="84" t="s">
        <v>90</v>
      </c>
      <c r="C220" s="115">
        <f>C221</f>
        <v>76000</v>
      </c>
      <c r="D220" s="115">
        <f>D221+D225</f>
        <v>110000</v>
      </c>
      <c r="E220" s="76">
        <f>F220-D220</f>
        <v>3140</v>
      </c>
      <c r="F220" s="76">
        <f>F221+F225</f>
        <v>113140</v>
      </c>
    </row>
    <row r="221" spans="1:9" ht="30" customHeight="1" x14ac:dyDescent="0.25">
      <c r="A221" s="85">
        <v>1</v>
      </c>
      <c r="B221" s="81" t="s">
        <v>28</v>
      </c>
      <c r="C221" s="44">
        <f>C222</f>
        <v>76000</v>
      </c>
      <c r="D221" s="194">
        <f>D222</f>
        <v>84858</v>
      </c>
      <c r="E221" s="63">
        <f>F221-D221</f>
        <v>28282</v>
      </c>
      <c r="F221" s="63">
        <f>F222</f>
        <v>113140</v>
      </c>
    </row>
    <row r="222" spans="1:9" x14ac:dyDescent="0.25">
      <c r="A222" s="97">
        <v>3</v>
      </c>
      <c r="B222" s="96" t="s">
        <v>4</v>
      </c>
      <c r="C222" s="42">
        <f>SUM(C223:C224)</f>
        <v>76000</v>
      </c>
      <c r="D222" s="136">
        <f>D223+D224</f>
        <v>84858</v>
      </c>
      <c r="E222" s="67">
        <f t="shared" ref="E222:E227" si="20">F222-D222</f>
        <v>28282</v>
      </c>
      <c r="F222" s="67">
        <f>F223+F224</f>
        <v>113140</v>
      </c>
    </row>
    <row r="223" spans="1:9" x14ac:dyDescent="0.25">
      <c r="A223" s="41">
        <v>36</v>
      </c>
      <c r="B223" s="41" t="s">
        <v>160</v>
      </c>
      <c r="C223" s="42">
        <v>13100</v>
      </c>
      <c r="D223" s="136">
        <v>10000</v>
      </c>
      <c r="E223" s="67">
        <f t="shared" si="20"/>
        <v>620</v>
      </c>
      <c r="F223" s="67">
        <v>10620</v>
      </c>
    </row>
    <row r="224" spans="1:9" x14ac:dyDescent="0.25">
      <c r="A224" s="99">
        <v>38</v>
      </c>
      <c r="B224" s="99" t="s">
        <v>162</v>
      </c>
      <c r="C224" s="42">
        <v>62900</v>
      </c>
      <c r="D224" s="136">
        <v>74858</v>
      </c>
      <c r="E224" s="67">
        <f t="shared" si="20"/>
        <v>27662</v>
      </c>
      <c r="F224" s="67">
        <v>102520</v>
      </c>
    </row>
    <row r="225" spans="1:6" x14ac:dyDescent="0.25">
      <c r="A225" s="142">
        <v>92</v>
      </c>
      <c r="B225" s="156" t="s">
        <v>217</v>
      </c>
      <c r="C225" s="42">
        <v>0</v>
      </c>
      <c r="D225" s="191">
        <f>D226</f>
        <v>25142</v>
      </c>
      <c r="E225" s="63">
        <f t="shared" si="20"/>
        <v>-25142</v>
      </c>
      <c r="F225" s="63">
        <v>0</v>
      </c>
    </row>
    <row r="226" spans="1:6" x14ac:dyDescent="0.25">
      <c r="A226" s="97">
        <v>3</v>
      </c>
      <c r="B226" s="96" t="s">
        <v>4</v>
      </c>
      <c r="C226" s="42">
        <v>0</v>
      </c>
      <c r="D226" s="136">
        <f>D227</f>
        <v>25142</v>
      </c>
      <c r="E226" s="67">
        <f t="shared" si="20"/>
        <v>-25142</v>
      </c>
      <c r="F226" s="67">
        <v>0</v>
      </c>
    </row>
    <row r="227" spans="1:6" x14ac:dyDescent="0.25">
      <c r="A227" s="99">
        <v>38</v>
      </c>
      <c r="B227" s="99" t="s">
        <v>162</v>
      </c>
      <c r="C227" s="42">
        <v>0</v>
      </c>
      <c r="D227" s="192">
        <v>25142</v>
      </c>
      <c r="E227" s="67">
        <f t="shared" si="20"/>
        <v>-25142</v>
      </c>
      <c r="F227" s="67">
        <v>0</v>
      </c>
    </row>
    <row r="228" spans="1:6" ht="31.5" x14ac:dyDescent="0.25">
      <c r="A228" s="75" t="s">
        <v>110</v>
      </c>
      <c r="B228" s="84" t="s">
        <v>91</v>
      </c>
      <c r="C228" s="115">
        <f>C229+C232+C235</f>
        <v>30660</v>
      </c>
      <c r="D228" s="159">
        <f>D229+D232+D235</f>
        <v>50600</v>
      </c>
      <c r="E228" s="76">
        <f>F228-D228</f>
        <v>-7723</v>
      </c>
      <c r="F228" s="76">
        <f>F229+F232+F235</f>
        <v>42877</v>
      </c>
    </row>
    <row r="229" spans="1:6" ht="30" customHeight="1" x14ac:dyDescent="0.25">
      <c r="A229" s="85">
        <v>1</v>
      </c>
      <c r="B229" s="81" t="s">
        <v>28</v>
      </c>
      <c r="C229" s="113">
        <f>C230</f>
        <v>330</v>
      </c>
      <c r="D229" s="198">
        <f>D230</f>
        <v>300</v>
      </c>
      <c r="E229" s="63">
        <f>F229-D229</f>
        <v>-300</v>
      </c>
      <c r="F229" s="63">
        <v>0</v>
      </c>
    </row>
    <row r="230" spans="1:6" ht="15" customHeight="1" x14ac:dyDescent="0.25">
      <c r="A230" s="97">
        <v>3</v>
      </c>
      <c r="B230" s="96" t="s">
        <v>4</v>
      </c>
      <c r="C230" s="112">
        <f>C231</f>
        <v>330</v>
      </c>
      <c r="D230" s="197">
        <f>D231</f>
        <v>300</v>
      </c>
      <c r="E230" s="67">
        <f t="shared" ref="E230:E239" si="21">F230-D230</f>
        <v>-300</v>
      </c>
      <c r="F230" s="67">
        <v>0</v>
      </c>
    </row>
    <row r="231" spans="1:6" ht="15" customHeight="1" x14ac:dyDescent="0.25">
      <c r="A231" s="99">
        <v>38</v>
      </c>
      <c r="B231" s="99" t="s">
        <v>162</v>
      </c>
      <c r="C231" s="112">
        <v>330</v>
      </c>
      <c r="D231" s="197">
        <v>300</v>
      </c>
      <c r="E231" s="67">
        <f t="shared" si="21"/>
        <v>-300</v>
      </c>
      <c r="F231" s="67">
        <v>0</v>
      </c>
    </row>
    <row r="232" spans="1:6" ht="15" customHeight="1" x14ac:dyDescent="0.25">
      <c r="A232" s="86">
        <v>4</v>
      </c>
      <c r="B232" s="90" t="s">
        <v>25</v>
      </c>
      <c r="C232" s="44">
        <f>C233</f>
        <v>24000</v>
      </c>
      <c r="D232" s="187">
        <f>D233</f>
        <v>44000</v>
      </c>
      <c r="E232" s="63">
        <f t="shared" si="21"/>
        <v>-1123</v>
      </c>
      <c r="F232" s="63">
        <f>F233</f>
        <v>42877</v>
      </c>
    </row>
    <row r="233" spans="1:6" x14ac:dyDescent="0.25">
      <c r="A233" s="41">
        <v>4</v>
      </c>
      <c r="B233" s="41" t="s">
        <v>5</v>
      </c>
      <c r="C233" s="42">
        <f>C234</f>
        <v>24000</v>
      </c>
      <c r="D233" s="192">
        <f>D234</f>
        <v>44000</v>
      </c>
      <c r="E233" s="67">
        <f t="shared" si="21"/>
        <v>-1123</v>
      </c>
      <c r="F233" s="67">
        <f>F234</f>
        <v>42877</v>
      </c>
    </row>
    <row r="234" spans="1:6" x14ac:dyDescent="0.25">
      <c r="A234" s="41">
        <v>42</v>
      </c>
      <c r="B234" s="41" t="s">
        <v>172</v>
      </c>
      <c r="C234" s="42">
        <v>24000</v>
      </c>
      <c r="D234" s="192">
        <v>44000</v>
      </c>
      <c r="E234" s="67">
        <f t="shared" si="21"/>
        <v>-1123</v>
      </c>
      <c r="F234" s="67">
        <v>42877</v>
      </c>
    </row>
    <row r="235" spans="1:6" x14ac:dyDescent="0.25">
      <c r="A235" s="51">
        <v>5</v>
      </c>
      <c r="B235" s="52" t="s">
        <v>38</v>
      </c>
      <c r="C235" s="44">
        <f>C236+C238</f>
        <v>6330</v>
      </c>
      <c r="D235" s="187">
        <f>D236+D238</f>
        <v>6300</v>
      </c>
      <c r="E235" s="63">
        <f t="shared" si="21"/>
        <v>-6300</v>
      </c>
      <c r="F235" s="63">
        <f>F236+F238</f>
        <v>0</v>
      </c>
    </row>
    <row r="236" spans="1:6" x14ac:dyDescent="0.25">
      <c r="A236" s="97">
        <v>3</v>
      </c>
      <c r="B236" s="96" t="s">
        <v>4</v>
      </c>
      <c r="C236" s="42">
        <f>C237</f>
        <v>330</v>
      </c>
      <c r="D236" s="136">
        <f>D237</f>
        <v>300</v>
      </c>
      <c r="E236" s="67">
        <f t="shared" si="21"/>
        <v>-300</v>
      </c>
      <c r="F236" s="67">
        <v>0</v>
      </c>
    </row>
    <row r="237" spans="1:6" x14ac:dyDescent="0.25">
      <c r="A237" s="99">
        <v>38</v>
      </c>
      <c r="B237" s="99" t="s">
        <v>162</v>
      </c>
      <c r="C237" s="42">
        <v>330</v>
      </c>
      <c r="D237" s="136">
        <v>300</v>
      </c>
      <c r="E237" s="67">
        <f t="shared" si="21"/>
        <v>-300</v>
      </c>
      <c r="F237" s="67">
        <v>0</v>
      </c>
    </row>
    <row r="238" spans="1:6" x14ac:dyDescent="0.25">
      <c r="A238" s="41">
        <v>4</v>
      </c>
      <c r="B238" s="41" t="s">
        <v>5</v>
      </c>
      <c r="C238" s="42">
        <f>C239</f>
        <v>6000</v>
      </c>
      <c r="D238" s="136">
        <f>D239</f>
        <v>6000</v>
      </c>
      <c r="E238" s="67">
        <f t="shared" si="21"/>
        <v>-6000</v>
      </c>
      <c r="F238" s="67">
        <v>0</v>
      </c>
    </row>
    <row r="239" spans="1:6" x14ac:dyDescent="0.25">
      <c r="A239" s="41">
        <v>42</v>
      </c>
      <c r="B239" s="41" t="s">
        <v>172</v>
      </c>
      <c r="C239" s="42">
        <v>6000</v>
      </c>
      <c r="D239" s="136">
        <v>6000</v>
      </c>
      <c r="E239" s="67">
        <f t="shared" si="21"/>
        <v>-6000</v>
      </c>
      <c r="F239" s="67">
        <v>0</v>
      </c>
    </row>
    <row r="240" spans="1:6" ht="31.5" x14ac:dyDescent="0.25">
      <c r="A240" s="75" t="s">
        <v>106</v>
      </c>
      <c r="B240" s="84" t="s">
        <v>208</v>
      </c>
      <c r="C240" s="115">
        <f t="shared" ref="C240:C242" si="22">C241</f>
        <v>11800</v>
      </c>
      <c r="D240" s="115">
        <f>D241</f>
        <v>11300</v>
      </c>
      <c r="E240" s="76">
        <f>F240-D240</f>
        <v>8100</v>
      </c>
      <c r="F240" s="76">
        <f>F241</f>
        <v>19400</v>
      </c>
    </row>
    <row r="241" spans="1:8" ht="30" customHeight="1" x14ac:dyDescent="0.25">
      <c r="A241" s="85">
        <v>1</v>
      </c>
      <c r="B241" s="81" t="s">
        <v>28</v>
      </c>
      <c r="C241" s="44">
        <f t="shared" si="22"/>
        <v>11800</v>
      </c>
      <c r="D241" s="194">
        <f>D242</f>
        <v>11300</v>
      </c>
      <c r="E241" s="63">
        <f>F241-D241</f>
        <v>8100</v>
      </c>
      <c r="F241" s="63">
        <f>F242</f>
        <v>19400</v>
      </c>
    </row>
    <row r="242" spans="1:8" x14ac:dyDescent="0.25">
      <c r="A242" s="97">
        <v>3</v>
      </c>
      <c r="B242" s="96" t="s">
        <v>4</v>
      </c>
      <c r="C242" s="42">
        <f t="shared" si="22"/>
        <v>11800</v>
      </c>
      <c r="D242" s="136">
        <f>D243</f>
        <v>11300</v>
      </c>
      <c r="E242" s="67">
        <f t="shared" ref="E242:E243" si="23">F242-D242</f>
        <v>8100</v>
      </c>
      <c r="F242" s="67">
        <f>F243</f>
        <v>19400</v>
      </c>
    </row>
    <row r="243" spans="1:8" x14ac:dyDescent="0.25">
      <c r="A243" s="99">
        <v>38</v>
      </c>
      <c r="B243" s="99" t="s">
        <v>162</v>
      </c>
      <c r="C243" s="42">
        <v>11800</v>
      </c>
      <c r="D243" s="136">
        <v>11300</v>
      </c>
      <c r="E243" s="67">
        <f t="shared" si="23"/>
        <v>8100</v>
      </c>
      <c r="F243" s="67">
        <v>19400</v>
      </c>
    </row>
    <row r="244" spans="1:8" ht="31.5" x14ac:dyDescent="0.25">
      <c r="A244" s="75" t="s">
        <v>105</v>
      </c>
      <c r="B244" s="84" t="s">
        <v>92</v>
      </c>
      <c r="C244" s="115">
        <f>C245</f>
        <v>39150</v>
      </c>
      <c r="D244" s="115">
        <f>D245+D248</f>
        <v>45000</v>
      </c>
      <c r="E244" s="76">
        <f>F244-D244</f>
        <v>6200</v>
      </c>
      <c r="F244" s="76">
        <f>F245+F248</f>
        <v>51200</v>
      </c>
    </row>
    <row r="245" spans="1:8" ht="30" customHeight="1" x14ac:dyDescent="0.25">
      <c r="A245" s="85">
        <v>1</v>
      </c>
      <c r="B245" s="81" t="s">
        <v>28</v>
      </c>
      <c r="C245" s="44">
        <f>C246</f>
        <v>39150</v>
      </c>
      <c r="D245" s="194">
        <f>D246</f>
        <v>43000</v>
      </c>
      <c r="E245" s="63">
        <f>F245-D245</f>
        <v>6200</v>
      </c>
      <c r="F245" s="63">
        <f>F246</f>
        <v>49200</v>
      </c>
      <c r="H245" s="35"/>
    </row>
    <row r="246" spans="1:8" x14ac:dyDescent="0.25">
      <c r="A246" s="97">
        <v>3</v>
      </c>
      <c r="B246" s="96" t="s">
        <v>4</v>
      </c>
      <c r="C246" s="42">
        <f>C247</f>
        <v>39150</v>
      </c>
      <c r="D246" s="136">
        <f>D247</f>
        <v>43000</v>
      </c>
      <c r="E246" s="67">
        <f t="shared" ref="E246:E250" si="24">F246-D246</f>
        <v>6200</v>
      </c>
      <c r="F246" s="67">
        <v>49200</v>
      </c>
    </row>
    <row r="247" spans="1:8" x14ac:dyDescent="0.25">
      <c r="A247" s="99">
        <v>38</v>
      </c>
      <c r="B247" s="99" t="s">
        <v>162</v>
      </c>
      <c r="C247" s="42">
        <v>39150</v>
      </c>
      <c r="D247" s="136">
        <v>43000</v>
      </c>
      <c r="E247" s="67">
        <f t="shared" si="24"/>
        <v>6200</v>
      </c>
      <c r="F247" s="67">
        <v>49200</v>
      </c>
    </row>
    <row r="248" spans="1:8" x14ac:dyDescent="0.25">
      <c r="A248" s="86">
        <v>4</v>
      </c>
      <c r="B248" s="90" t="s">
        <v>25</v>
      </c>
      <c r="C248" s="44">
        <v>0</v>
      </c>
      <c r="D248" s="187">
        <f>D249</f>
        <v>2000</v>
      </c>
      <c r="E248" s="63">
        <f t="shared" si="24"/>
        <v>0</v>
      </c>
      <c r="F248" s="63">
        <f>F249</f>
        <v>2000</v>
      </c>
    </row>
    <row r="249" spans="1:8" x14ac:dyDescent="0.25">
      <c r="A249" s="97">
        <v>3</v>
      </c>
      <c r="B249" s="96" t="s">
        <v>4</v>
      </c>
      <c r="C249" s="42">
        <v>0</v>
      </c>
      <c r="D249" s="192">
        <f>D250</f>
        <v>2000</v>
      </c>
      <c r="E249" s="67">
        <f t="shared" si="24"/>
        <v>0</v>
      </c>
      <c r="F249" s="67">
        <f>F250</f>
        <v>2000</v>
      </c>
    </row>
    <row r="250" spans="1:8" x14ac:dyDescent="0.25">
      <c r="A250" s="99">
        <v>38</v>
      </c>
      <c r="B250" s="99" t="s">
        <v>162</v>
      </c>
      <c r="C250" s="42">
        <v>0</v>
      </c>
      <c r="D250" s="192">
        <v>2000</v>
      </c>
      <c r="E250" s="67">
        <f t="shared" si="24"/>
        <v>0</v>
      </c>
      <c r="F250" s="67">
        <v>2000</v>
      </c>
    </row>
    <row r="251" spans="1:8" ht="31.5" x14ac:dyDescent="0.25">
      <c r="A251" s="75" t="s">
        <v>104</v>
      </c>
      <c r="B251" s="84" t="s">
        <v>93</v>
      </c>
      <c r="C251" s="115">
        <f>C252</f>
        <v>19350</v>
      </c>
      <c r="D251" s="159">
        <f>D252+D256</f>
        <v>12250</v>
      </c>
      <c r="E251" s="76">
        <f>E252+E256</f>
        <v>14181</v>
      </c>
      <c r="F251" s="76">
        <f>F252+F256</f>
        <v>26431</v>
      </c>
    </row>
    <row r="252" spans="1:8" ht="30" customHeight="1" x14ac:dyDescent="0.25">
      <c r="A252" s="85">
        <v>1</v>
      </c>
      <c r="B252" s="81" t="s">
        <v>28</v>
      </c>
      <c r="C252" s="44">
        <f>C253</f>
        <v>19350</v>
      </c>
      <c r="D252" s="196">
        <f>D253</f>
        <v>12250</v>
      </c>
      <c r="E252" s="63">
        <f>E253</f>
        <v>6963</v>
      </c>
      <c r="F252" s="63">
        <f>F253</f>
        <v>19213</v>
      </c>
    </row>
    <row r="253" spans="1:8" x14ac:dyDescent="0.25">
      <c r="A253" s="97">
        <v>3</v>
      </c>
      <c r="B253" s="96" t="s">
        <v>4</v>
      </c>
      <c r="C253" s="42">
        <f>C255</f>
        <v>19350</v>
      </c>
      <c r="D253" s="192">
        <f>D255</f>
        <v>12250</v>
      </c>
      <c r="E253" s="67">
        <f t="shared" ref="E253:E258" si="25">F253-D253</f>
        <v>6963</v>
      </c>
      <c r="F253" s="67">
        <f>F254+F255</f>
        <v>19213</v>
      </c>
    </row>
    <row r="254" spans="1:8" x14ac:dyDescent="0.25">
      <c r="A254" s="98">
        <v>32</v>
      </c>
      <c r="B254" s="98" t="s">
        <v>37</v>
      </c>
      <c r="C254" s="42"/>
      <c r="D254" s="192">
        <v>0</v>
      </c>
      <c r="E254" s="67">
        <f t="shared" si="25"/>
        <v>2100</v>
      </c>
      <c r="F254" s="67">
        <v>2100</v>
      </c>
    </row>
    <row r="255" spans="1:8" x14ac:dyDescent="0.25">
      <c r="A255" s="99">
        <v>38</v>
      </c>
      <c r="B255" s="99" t="s">
        <v>162</v>
      </c>
      <c r="C255" s="42">
        <v>19350</v>
      </c>
      <c r="D255" s="192">
        <v>12250</v>
      </c>
      <c r="E255" s="67">
        <f t="shared" si="25"/>
        <v>4863</v>
      </c>
      <c r="F255" s="67">
        <v>17113</v>
      </c>
    </row>
    <row r="256" spans="1:8" x14ac:dyDescent="0.25">
      <c r="A256" s="86">
        <v>4</v>
      </c>
      <c r="B256" s="90" t="s">
        <v>25</v>
      </c>
      <c r="C256" s="44">
        <v>0</v>
      </c>
      <c r="D256" s="187">
        <f>D257</f>
        <v>0</v>
      </c>
      <c r="E256" s="63">
        <f>E257</f>
        <v>7218</v>
      </c>
      <c r="F256" s="63">
        <f>F257</f>
        <v>7218</v>
      </c>
    </row>
    <row r="257" spans="1:6" x14ac:dyDescent="0.25">
      <c r="A257" s="41">
        <v>4</v>
      </c>
      <c r="B257" s="41" t="s">
        <v>5</v>
      </c>
      <c r="C257" s="42"/>
      <c r="D257" s="192">
        <v>0</v>
      </c>
      <c r="E257" s="67">
        <f t="shared" si="25"/>
        <v>7218</v>
      </c>
      <c r="F257" s="67">
        <f>F258</f>
        <v>7218</v>
      </c>
    </row>
    <row r="258" spans="1:6" x14ac:dyDescent="0.25">
      <c r="A258" s="41">
        <v>42</v>
      </c>
      <c r="B258" s="41" t="s">
        <v>172</v>
      </c>
      <c r="C258" s="42"/>
      <c r="D258" s="192">
        <v>0</v>
      </c>
      <c r="E258" s="67">
        <f t="shared" si="25"/>
        <v>7218</v>
      </c>
      <c r="F258" s="67">
        <v>7218</v>
      </c>
    </row>
    <row r="259" spans="1:6" ht="31.5" x14ac:dyDescent="0.25">
      <c r="A259" s="75" t="s">
        <v>103</v>
      </c>
      <c r="B259" s="83" t="s">
        <v>94</v>
      </c>
      <c r="C259" s="115">
        <f t="shared" ref="C259:D261" si="26">C260</f>
        <v>3500</v>
      </c>
      <c r="D259" s="159">
        <f t="shared" si="26"/>
        <v>2200</v>
      </c>
      <c r="E259" s="114">
        <f>F259-D259</f>
        <v>1300</v>
      </c>
      <c r="F259" s="76">
        <f>F260</f>
        <v>3500</v>
      </c>
    </row>
    <row r="260" spans="1:6" ht="30" customHeight="1" x14ac:dyDescent="0.25">
      <c r="A260" s="85">
        <v>1</v>
      </c>
      <c r="B260" s="81" t="s">
        <v>28</v>
      </c>
      <c r="C260" s="44">
        <f t="shared" si="26"/>
        <v>3500</v>
      </c>
      <c r="D260" s="196">
        <f t="shared" si="26"/>
        <v>2200</v>
      </c>
      <c r="E260" s="63">
        <f>F260-D260</f>
        <v>1300</v>
      </c>
      <c r="F260" s="63">
        <f>F261</f>
        <v>3500</v>
      </c>
    </row>
    <row r="261" spans="1:6" x14ac:dyDescent="0.25">
      <c r="A261" s="97">
        <v>3</v>
      </c>
      <c r="B261" s="96" t="s">
        <v>4</v>
      </c>
      <c r="C261" s="42">
        <f t="shared" si="26"/>
        <v>3500</v>
      </c>
      <c r="D261" s="192">
        <f t="shared" si="26"/>
        <v>2200</v>
      </c>
      <c r="E261" s="67">
        <f t="shared" ref="E261:E262" si="27">F261-D261</f>
        <v>1300</v>
      </c>
      <c r="F261" s="67">
        <f>F262</f>
        <v>3500</v>
      </c>
    </row>
    <row r="262" spans="1:6" x14ac:dyDescent="0.25">
      <c r="A262" s="41">
        <v>35</v>
      </c>
      <c r="B262" s="41" t="s">
        <v>159</v>
      </c>
      <c r="C262" s="42">
        <v>3500</v>
      </c>
      <c r="D262" s="192">
        <v>2200</v>
      </c>
      <c r="E262" s="67">
        <f t="shared" si="27"/>
        <v>1300</v>
      </c>
      <c r="F262" s="67">
        <v>3500</v>
      </c>
    </row>
    <row r="263" spans="1:6" ht="31.5" x14ac:dyDescent="0.25">
      <c r="A263" s="75" t="s">
        <v>102</v>
      </c>
      <c r="B263" s="83" t="s">
        <v>95</v>
      </c>
      <c r="C263" s="115">
        <f>C264</f>
        <v>44000</v>
      </c>
      <c r="D263" s="115">
        <f>D264</f>
        <v>79000</v>
      </c>
      <c r="E263" s="115">
        <f>F263-D263</f>
        <v>10120</v>
      </c>
      <c r="F263" s="115">
        <f>F264</f>
        <v>89120</v>
      </c>
    </row>
    <row r="264" spans="1:6" ht="30" customHeight="1" x14ac:dyDescent="0.25">
      <c r="A264" s="85">
        <v>1</v>
      </c>
      <c r="B264" s="81" t="s">
        <v>28</v>
      </c>
      <c r="C264" s="44">
        <f>C266</f>
        <v>44000</v>
      </c>
      <c r="D264" s="194">
        <f>D265</f>
        <v>79000</v>
      </c>
      <c r="E264" s="63">
        <f>F264-D264</f>
        <v>10120</v>
      </c>
      <c r="F264" s="63">
        <f>F265</f>
        <v>89120</v>
      </c>
    </row>
    <row r="265" spans="1:6" x14ac:dyDescent="0.25">
      <c r="A265" s="107">
        <v>3</v>
      </c>
      <c r="B265" s="108" t="s">
        <v>174</v>
      </c>
      <c r="C265" s="42">
        <f>C266</f>
        <v>44000</v>
      </c>
      <c r="D265" s="136">
        <f>D266</f>
        <v>79000</v>
      </c>
      <c r="E265" s="67">
        <f t="shared" ref="E265:E266" si="28">F265-D265</f>
        <v>10120</v>
      </c>
      <c r="F265" s="67">
        <f>F266</f>
        <v>89120</v>
      </c>
    </row>
    <row r="266" spans="1:6" x14ac:dyDescent="0.25">
      <c r="A266" s="99">
        <v>38</v>
      </c>
      <c r="B266" s="99" t="s">
        <v>162</v>
      </c>
      <c r="C266" s="42">
        <v>44000</v>
      </c>
      <c r="D266" s="136">
        <v>79000</v>
      </c>
      <c r="E266" s="67">
        <f t="shared" si="28"/>
        <v>10120</v>
      </c>
      <c r="F266" s="67">
        <v>89120</v>
      </c>
    </row>
    <row r="267" spans="1:6" ht="31.5" x14ac:dyDescent="0.25">
      <c r="A267" s="75" t="s">
        <v>101</v>
      </c>
      <c r="B267" s="84" t="s">
        <v>96</v>
      </c>
      <c r="C267" s="115">
        <f>C268</f>
        <v>3320</v>
      </c>
      <c r="D267" s="159">
        <f>D268+D271</f>
        <v>5000</v>
      </c>
      <c r="E267" s="76">
        <f>F267-D267</f>
        <v>-984</v>
      </c>
      <c r="F267" s="76">
        <f>F268+F271</f>
        <v>4016</v>
      </c>
    </row>
    <row r="268" spans="1:6" ht="30" customHeight="1" x14ac:dyDescent="0.25">
      <c r="A268" s="85">
        <v>1</v>
      </c>
      <c r="B268" s="81" t="s">
        <v>28</v>
      </c>
      <c r="C268" s="44">
        <f>C269</f>
        <v>3320</v>
      </c>
      <c r="D268" s="196">
        <f>D269</f>
        <v>3500</v>
      </c>
      <c r="E268" s="63">
        <f>F268-D268</f>
        <v>-180</v>
      </c>
      <c r="F268" s="63">
        <f>F269</f>
        <v>3320</v>
      </c>
    </row>
    <row r="269" spans="1:6" x14ac:dyDescent="0.25">
      <c r="A269" s="97">
        <v>3</v>
      </c>
      <c r="B269" s="96" t="s">
        <v>4</v>
      </c>
      <c r="C269" s="42">
        <f>C270</f>
        <v>3320</v>
      </c>
      <c r="D269" s="192">
        <f>D270</f>
        <v>3500</v>
      </c>
      <c r="E269" s="67">
        <f t="shared" ref="E269:E273" si="29">F269-D269</f>
        <v>-180</v>
      </c>
      <c r="F269" s="67">
        <f>F270</f>
        <v>3320</v>
      </c>
    </row>
    <row r="270" spans="1:6" x14ac:dyDescent="0.25">
      <c r="A270" s="99">
        <v>38</v>
      </c>
      <c r="B270" s="99" t="s">
        <v>162</v>
      </c>
      <c r="C270" s="42">
        <v>3320</v>
      </c>
      <c r="D270" s="192">
        <v>3500</v>
      </c>
      <c r="E270" s="67">
        <f t="shared" si="29"/>
        <v>-180</v>
      </c>
      <c r="F270" s="67">
        <v>3320</v>
      </c>
    </row>
    <row r="271" spans="1:6" x14ac:dyDescent="0.25">
      <c r="A271" s="86">
        <v>4</v>
      </c>
      <c r="B271" s="90" t="s">
        <v>25</v>
      </c>
      <c r="C271" s="44">
        <v>0</v>
      </c>
      <c r="D271" s="187">
        <f>D272</f>
        <v>1500</v>
      </c>
      <c r="E271" s="63">
        <f t="shared" si="29"/>
        <v>-804</v>
      </c>
      <c r="F271" s="63">
        <f>F272</f>
        <v>696</v>
      </c>
    </row>
    <row r="272" spans="1:6" x14ac:dyDescent="0.25">
      <c r="A272" s="97">
        <v>3</v>
      </c>
      <c r="B272" s="96" t="s">
        <v>4</v>
      </c>
      <c r="C272" s="42">
        <v>0</v>
      </c>
      <c r="D272" s="192">
        <f>D273</f>
        <v>1500</v>
      </c>
      <c r="E272" s="67">
        <f t="shared" si="29"/>
        <v>-804</v>
      </c>
      <c r="F272" s="67">
        <f>F273</f>
        <v>696</v>
      </c>
    </row>
    <row r="273" spans="1:10" x14ac:dyDescent="0.25">
      <c r="A273" s="97">
        <v>32</v>
      </c>
      <c r="B273" s="96" t="s">
        <v>37</v>
      </c>
      <c r="C273" s="42">
        <v>0</v>
      </c>
      <c r="D273" s="192">
        <v>1500</v>
      </c>
      <c r="E273" s="67">
        <f t="shared" si="29"/>
        <v>-804</v>
      </c>
      <c r="F273" s="67">
        <v>696</v>
      </c>
    </row>
    <row r="274" spans="1:10" ht="31.5" x14ac:dyDescent="0.25">
      <c r="A274" s="75" t="s">
        <v>100</v>
      </c>
      <c r="B274" s="84" t="s">
        <v>97</v>
      </c>
      <c r="C274" s="115">
        <f t="shared" ref="C274:C276" si="30">C275</f>
        <v>12350</v>
      </c>
      <c r="D274" s="159">
        <f>D275+D278</f>
        <v>65600</v>
      </c>
      <c r="E274" s="76">
        <f>F274-D274</f>
        <v>2727</v>
      </c>
      <c r="F274" s="76">
        <f>F275+F278</f>
        <v>68327</v>
      </c>
    </row>
    <row r="275" spans="1:10" ht="30" customHeight="1" x14ac:dyDescent="0.25">
      <c r="A275" s="85">
        <v>1</v>
      </c>
      <c r="B275" s="81" t="s">
        <v>28</v>
      </c>
      <c r="C275" s="44">
        <f t="shared" si="30"/>
        <v>12350</v>
      </c>
      <c r="D275" s="196">
        <f>D276</f>
        <v>64300</v>
      </c>
      <c r="E275" s="63">
        <f>F275-D275</f>
        <v>3547</v>
      </c>
      <c r="F275" s="63">
        <f>F276</f>
        <v>67847</v>
      </c>
    </row>
    <row r="276" spans="1:10" x14ac:dyDescent="0.25">
      <c r="A276" s="97">
        <v>3</v>
      </c>
      <c r="B276" s="96" t="s">
        <v>4</v>
      </c>
      <c r="C276" s="42">
        <f t="shared" si="30"/>
        <v>12350</v>
      </c>
      <c r="D276" s="192">
        <f>D277</f>
        <v>64300</v>
      </c>
      <c r="E276" s="67">
        <f t="shared" ref="E276:E280" si="31">F276-D276</f>
        <v>3547</v>
      </c>
      <c r="F276" s="67">
        <f>F277</f>
        <v>67847</v>
      </c>
    </row>
    <row r="277" spans="1:10" x14ac:dyDescent="0.25">
      <c r="A277" s="41">
        <v>37</v>
      </c>
      <c r="B277" s="41" t="s">
        <v>161</v>
      </c>
      <c r="C277" s="42">
        <v>12350</v>
      </c>
      <c r="D277" s="192">
        <v>64300</v>
      </c>
      <c r="E277" s="67">
        <f t="shared" si="31"/>
        <v>3547</v>
      </c>
      <c r="F277" s="67">
        <v>67847</v>
      </c>
    </row>
    <row r="278" spans="1:10" x14ac:dyDescent="0.25">
      <c r="A278" s="51">
        <v>5</v>
      </c>
      <c r="B278" s="52" t="s">
        <v>38</v>
      </c>
      <c r="C278" s="42">
        <v>0</v>
      </c>
      <c r="D278" s="187">
        <f>D279</f>
        <v>1300</v>
      </c>
      <c r="E278" s="63">
        <f t="shared" si="31"/>
        <v>-820</v>
      </c>
      <c r="F278" s="63">
        <f>F279</f>
        <v>480</v>
      </c>
      <c r="H278" s="28"/>
      <c r="I278" s="38"/>
    </row>
    <row r="279" spans="1:10" x14ac:dyDescent="0.25">
      <c r="A279" s="97">
        <v>3</v>
      </c>
      <c r="B279" s="96" t="s">
        <v>4</v>
      </c>
      <c r="C279" s="42">
        <v>0</v>
      </c>
      <c r="D279" s="136">
        <f>D280</f>
        <v>1300</v>
      </c>
      <c r="E279" s="67">
        <f t="shared" si="31"/>
        <v>-820</v>
      </c>
      <c r="F279" s="67">
        <f>F280</f>
        <v>480</v>
      </c>
      <c r="H279" s="28"/>
      <c r="I279" s="38"/>
    </row>
    <row r="280" spans="1:10" x14ac:dyDescent="0.25">
      <c r="A280" s="41">
        <v>37</v>
      </c>
      <c r="B280" s="41" t="s">
        <v>161</v>
      </c>
      <c r="C280" s="42">
        <v>0</v>
      </c>
      <c r="D280" s="136">
        <v>1300</v>
      </c>
      <c r="E280" s="67">
        <f t="shared" si="31"/>
        <v>-820</v>
      </c>
      <c r="F280" s="67">
        <v>480</v>
      </c>
      <c r="H280" s="28"/>
      <c r="I280" s="38"/>
    </row>
    <row r="281" spans="1:10" ht="31.5" x14ac:dyDescent="0.25">
      <c r="A281" s="75" t="s">
        <v>99</v>
      </c>
      <c r="B281" s="84" t="s">
        <v>98</v>
      </c>
      <c r="C281" s="115">
        <f t="shared" ref="C281:C283" si="32">C282</f>
        <v>21250</v>
      </c>
      <c r="D281" s="115">
        <f>D282</f>
        <v>14000</v>
      </c>
      <c r="E281" s="76">
        <f>F281-D281</f>
        <v>3625</v>
      </c>
      <c r="F281" s="76">
        <f>F282</f>
        <v>17625</v>
      </c>
      <c r="H281" s="28"/>
      <c r="I281" s="38"/>
    </row>
    <row r="282" spans="1:10" ht="30" customHeight="1" x14ac:dyDescent="0.25">
      <c r="A282" s="85">
        <v>1</v>
      </c>
      <c r="B282" s="81" t="s">
        <v>28</v>
      </c>
      <c r="C282" s="44">
        <f t="shared" si="32"/>
        <v>21250</v>
      </c>
      <c r="D282" s="194">
        <f>D283</f>
        <v>14000</v>
      </c>
      <c r="E282" s="63">
        <f>F282-D282</f>
        <v>3625</v>
      </c>
      <c r="F282" s="63">
        <f>F283</f>
        <v>17625</v>
      </c>
      <c r="I282" s="35"/>
    </row>
    <row r="283" spans="1:10" x14ac:dyDescent="0.25">
      <c r="A283" s="97">
        <v>3</v>
      </c>
      <c r="B283" s="96" t="s">
        <v>4</v>
      </c>
      <c r="C283" s="42">
        <f t="shared" si="32"/>
        <v>21250</v>
      </c>
      <c r="D283" s="136">
        <f>D284</f>
        <v>14000</v>
      </c>
      <c r="E283" s="67">
        <f t="shared" ref="E283:E284" si="33">F283-D283</f>
        <v>3625</v>
      </c>
      <c r="F283" s="67">
        <f>F284</f>
        <v>17625</v>
      </c>
      <c r="I283" s="38"/>
    </row>
    <row r="284" spans="1:10" x14ac:dyDescent="0.25">
      <c r="A284" s="41">
        <v>37</v>
      </c>
      <c r="B284" s="41" t="s">
        <v>161</v>
      </c>
      <c r="C284" s="42">
        <v>21250</v>
      </c>
      <c r="D284" s="136">
        <v>14000</v>
      </c>
      <c r="E284" s="67">
        <f t="shared" si="33"/>
        <v>3625</v>
      </c>
      <c r="F284" s="67">
        <v>17625</v>
      </c>
      <c r="I284" s="38"/>
    </row>
    <row r="285" spans="1:10" x14ac:dyDescent="0.25">
      <c r="A285" s="226"/>
      <c r="B285" s="227"/>
      <c r="C285" s="227"/>
      <c r="D285" s="227"/>
      <c r="E285" s="227"/>
      <c r="F285" s="228"/>
    </row>
    <row r="286" spans="1:10" ht="39.950000000000003" customHeight="1" x14ac:dyDescent="0.25">
      <c r="A286" s="55" t="s">
        <v>111</v>
      </c>
      <c r="B286" s="55" t="s">
        <v>112</v>
      </c>
      <c r="C286" s="56" t="e">
        <f>C288</f>
        <v>#REF!</v>
      </c>
      <c r="D286" s="56">
        <f>D288</f>
        <v>457300.1</v>
      </c>
      <c r="E286" s="154">
        <f>E288</f>
        <v>108854.90000000002</v>
      </c>
      <c r="F286" s="154">
        <f>F288</f>
        <v>566155</v>
      </c>
    </row>
    <row r="287" spans="1:10" ht="36" customHeight="1" x14ac:dyDescent="0.25">
      <c r="A287" s="1"/>
      <c r="B287" s="1"/>
      <c r="C287" s="1"/>
      <c r="D287" s="1"/>
      <c r="E287" s="42"/>
      <c r="F287" s="42"/>
      <c r="J287" s="28"/>
    </row>
    <row r="288" spans="1:10" ht="31.5" x14ac:dyDescent="0.25">
      <c r="A288" s="68" t="s">
        <v>113</v>
      </c>
      <c r="B288" s="69" t="s">
        <v>114</v>
      </c>
      <c r="C288" s="117" t="e">
        <f>C289+C304+C314</f>
        <v>#REF!</v>
      </c>
      <c r="D288" s="117">
        <f>D289+D304+D314</f>
        <v>457300.1</v>
      </c>
      <c r="E288" s="117">
        <f>E289+E304+E314</f>
        <v>108854.90000000002</v>
      </c>
      <c r="F288" s="117">
        <f>F289+F304+F314</f>
        <v>566155</v>
      </c>
    </row>
    <row r="289" spans="1:6" ht="31.5" customHeight="1" x14ac:dyDescent="0.25">
      <c r="A289" s="75" t="s">
        <v>116</v>
      </c>
      <c r="B289" s="84" t="s">
        <v>117</v>
      </c>
      <c r="C289" s="115" t="e">
        <f>C290+C297+C301</f>
        <v>#REF!</v>
      </c>
      <c r="D289" s="115">
        <f>D290+D294+D297+D301</f>
        <v>398400.1</v>
      </c>
      <c r="E289" s="115">
        <f>F289-D289</f>
        <v>108655.90000000002</v>
      </c>
      <c r="F289" s="115">
        <f>F290+F294+F297+F301</f>
        <v>507056</v>
      </c>
    </row>
    <row r="290" spans="1:6" ht="30" customHeight="1" x14ac:dyDescent="0.25">
      <c r="A290" s="85">
        <v>1</v>
      </c>
      <c r="B290" s="81" t="s">
        <v>28</v>
      </c>
      <c r="C290" s="44">
        <f>C291</f>
        <v>250000</v>
      </c>
      <c r="D290" s="194">
        <f>D291</f>
        <v>346404</v>
      </c>
      <c r="E290" s="194">
        <f>F290-D290</f>
        <v>94699</v>
      </c>
      <c r="F290" s="194">
        <f>F291</f>
        <v>441103</v>
      </c>
    </row>
    <row r="291" spans="1:6" x14ac:dyDescent="0.25">
      <c r="A291" s="97">
        <v>3</v>
      </c>
      <c r="B291" s="96" t="s">
        <v>4</v>
      </c>
      <c r="C291" s="42">
        <f>SUM(C292:C292)</f>
        <v>250000</v>
      </c>
      <c r="D291" s="136">
        <f>D292+D293</f>
        <v>346404</v>
      </c>
      <c r="E291" s="199">
        <f t="shared" ref="E291:E303" si="34">F291-D291</f>
        <v>94699</v>
      </c>
      <c r="F291" s="136">
        <f>F292+F293</f>
        <v>441103</v>
      </c>
    </row>
    <row r="292" spans="1:6" x14ac:dyDescent="0.25">
      <c r="A292" s="97">
        <v>31</v>
      </c>
      <c r="B292" s="96" t="s">
        <v>173</v>
      </c>
      <c r="C292" s="42">
        <v>250000</v>
      </c>
      <c r="D292" s="136">
        <v>324904</v>
      </c>
      <c r="E292" s="199">
        <f t="shared" si="34"/>
        <v>82571</v>
      </c>
      <c r="F292" s="136">
        <v>407475</v>
      </c>
    </row>
    <row r="293" spans="1:6" x14ac:dyDescent="0.25">
      <c r="A293" s="97">
        <v>32</v>
      </c>
      <c r="B293" s="96" t="s">
        <v>37</v>
      </c>
      <c r="C293" s="42">
        <v>0</v>
      </c>
      <c r="D293" s="136">
        <v>21500</v>
      </c>
      <c r="E293" s="199">
        <f t="shared" si="34"/>
        <v>12128</v>
      </c>
      <c r="F293" s="136">
        <v>33628</v>
      </c>
    </row>
    <row r="294" spans="1:6" x14ac:dyDescent="0.25">
      <c r="A294" s="85">
        <v>3</v>
      </c>
      <c r="B294" s="52" t="s">
        <v>26</v>
      </c>
      <c r="C294" s="44">
        <v>0</v>
      </c>
      <c r="D294" s="191">
        <f>D295</f>
        <v>0.1</v>
      </c>
      <c r="E294" s="194">
        <f t="shared" si="34"/>
        <v>-0.1</v>
      </c>
      <c r="F294" s="191">
        <f>F295</f>
        <v>0</v>
      </c>
    </row>
    <row r="295" spans="1:6" x14ac:dyDescent="0.25">
      <c r="A295" s="97">
        <v>3</v>
      </c>
      <c r="B295" s="96" t="s">
        <v>4</v>
      </c>
      <c r="C295" s="42">
        <v>0</v>
      </c>
      <c r="D295" s="136">
        <f>D296</f>
        <v>0.1</v>
      </c>
      <c r="E295" s="199">
        <f t="shared" si="34"/>
        <v>-0.1</v>
      </c>
      <c r="F295" s="136">
        <v>0</v>
      </c>
    </row>
    <row r="296" spans="1:6" x14ac:dyDescent="0.25">
      <c r="A296" s="41">
        <v>34</v>
      </c>
      <c r="B296" s="41" t="s">
        <v>39</v>
      </c>
      <c r="C296" s="42">
        <v>0</v>
      </c>
      <c r="D296" s="136">
        <v>0.1</v>
      </c>
      <c r="E296" s="199">
        <f t="shared" si="34"/>
        <v>-0.1</v>
      </c>
      <c r="F296" s="136">
        <v>0</v>
      </c>
    </row>
    <row r="297" spans="1:6" x14ac:dyDescent="0.25">
      <c r="A297" s="86">
        <v>4</v>
      </c>
      <c r="B297" s="90" t="s">
        <v>25</v>
      </c>
      <c r="C297" s="44">
        <f>C298</f>
        <v>15390</v>
      </c>
      <c r="D297" s="187">
        <f>D298</f>
        <v>16900</v>
      </c>
      <c r="E297" s="194">
        <f t="shared" si="34"/>
        <v>11103</v>
      </c>
      <c r="F297" s="191">
        <f>F298</f>
        <v>28003</v>
      </c>
    </row>
    <row r="298" spans="1:6" x14ac:dyDescent="0.25">
      <c r="A298" s="97">
        <v>3</v>
      </c>
      <c r="B298" s="96" t="s">
        <v>4</v>
      </c>
      <c r="C298" s="42">
        <f>C299+C300</f>
        <v>15390</v>
      </c>
      <c r="D298" s="192">
        <f>D299+D300</f>
        <v>16900</v>
      </c>
      <c r="E298" s="199">
        <f t="shared" si="34"/>
        <v>11103</v>
      </c>
      <c r="F298" s="136">
        <f>F299+F300</f>
        <v>28003</v>
      </c>
    </row>
    <row r="299" spans="1:6" x14ac:dyDescent="0.25">
      <c r="A299" s="97">
        <v>32</v>
      </c>
      <c r="B299" s="96" t="s">
        <v>37</v>
      </c>
      <c r="C299" s="42">
        <v>14800</v>
      </c>
      <c r="D299" s="192">
        <v>16300</v>
      </c>
      <c r="E299" s="199">
        <f t="shared" si="34"/>
        <v>10983</v>
      </c>
      <c r="F299" s="136">
        <v>27283</v>
      </c>
    </row>
    <row r="300" spans="1:6" x14ac:dyDescent="0.25">
      <c r="A300" s="41">
        <v>34</v>
      </c>
      <c r="B300" s="41" t="s">
        <v>39</v>
      </c>
      <c r="C300" s="42">
        <v>590</v>
      </c>
      <c r="D300" s="192">
        <v>600</v>
      </c>
      <c r="E300" s="199">
        <f t="shared" si="34"/>
        <v>120</v>
      </c>
      <c r="F300" s="136">
        <v>720</v>
      </c>
    </row>
    <row r="301" spans="1:6" x14ac:dyDescent="0.25">
      <c r="A301" s="51">
        <v>5</v>
      </c>
      <c r="B301" s="52" t="s">
        <v>38</v>
      </c>
      <c r="C301" s="44" t="e">
        <f>C302</f>
        <v>#REF!</v>
      </c>
      <c r="D301" s="187">
        <f>D302</f>
        <v>35096</v>
      </c>
      <c r="E301" s="194">
        <f>E302</f>
        <v>2854</v>
      </c>
      <c r="F301" s="191">
        <f>F302</f>
        <v>37950</v>
      </c>
    </row>
    <row r="302" spans="1:6" x14ac:dyDescent="0.25">
      <c r="A302" s="97">
        <v>3</v>
      </c>
      <c r="B302" s="96" t="s">
        <v>4</v>
      </c>
      <c r="C302" s="42" t="e">
        <f>C303+#REF!</f>
        <v>#REF!</v>
      </c>
      <c r="D302" s="192">
        <f>D303</f>
        <v>35096</v>
      </c>
      <c r="E302" s="199">
        <f>E303</f>
        <v>2854</v>
      </c>
      <c r="F302" s="136">
        <f>F303</f>
        <v>37950</v>
      </c>
    </row>
    <row r="303" spans="1:6" x14ac:dyDescent="0.25">
      <c r="A303" s="97">
        <v>31</v>
      </c>
      <c r="B303" s="96" t="s">
        <v>173</v>
      </c>
      <c r="C303" s="42">
        <v>25000</v>
      </c>
      <c r="D303" s="192">
        <v>35096</v>
      </c>
      <c r="E303" s="199">
        <f t="shared" si="34"/>
        <v>2854</v>
      </c>
      <c r="F303" s="136">
        <v>37950</v>
      </c>
    </row>
    <row r="304" spans="1:6" ht="31.5" x14ac:dyDescent="0.25">
      <c r="A304" s="75" t="s">
        <v>115</v>
      </c>
      <c r="B304" s="83" t="s">
        <v>118</v>
      </c>
      <c r="C304" s="115">
        <f>C305+C308+C311</f>
        <v>62060</v>
      </c>
      <c r="D304" s="159">
        <f>D305+D308+D311</f>
        <v>40800</v>
      </c>
      <c r="E304" s="115">
        <f>F304-D304</f>
        <v>3749</v>
      </c>
      <c r="F304" s="115">
        <f>F305+F308+F311</f>
        <v>44549</v>
      </c>
    </row>
    <row r="305" spans="1:6" ht="30" customHeight="1" x14ac:dyDescent="0.25">
      <c r="A305" s="85">
        <v>1</v>
      </c>
      <c r="B305" s="81" t="s">
        <v>28</v>
      </c>
      <c r="C305" s="44">
        <f>C306</f>
        <v>16500</v>
      </c>
      <c r="D305" s="196">
        <f>D306</f>
        <v>10500</v>
      </c>
      <c r="E305" s="194">
        <f>F305-D305</f>
        <v>1000</v>
      </c>
      <c r="F305" s="194">
        <f>F306</f>
        <v>11500</v>
      </c>
    </row>
    <row r="306" spans="1:6" x14ac:dyDescent="0.25">
      <c r="A306" s="97">
        <v>3</v>
      </c>
      <c r="B306" s="96" t="s">
        <v>4</v>
      </c>
      <c r="C306" s="42">
        <f>C307</f>
        <v>16500</v>
      </c>
      <c r="D306" s="192">
        <f>D307</f>
        <v>10500</v>
      </c>
      <c r="E306" s="199">
        <f t="shared" ref="E306:E313" si="35">F306-D306</f>
        <v>1000</v>
      </c>
      <c r="F306" s="136">
        <f>F307</f>
        <v>11500</v>
      </c>
    </row>
    <row r="307" spans="1:6" x14ac:dyDescent="0.25">
      <c r="A307" s="97">
        <v>32</v>
      </c>
      <c r="B307" s="96" t="s">
        <v>37</v>
      </c>
      <c r="C307" s="42">
        <v>16500</v>
      </c>
      <c r="D307" s="192">
        <v>10500</v>
      </c>
      <c r="E307" s="199">
        <f t="shared" si="35"/>
        <v>1000</v>
      </c>
      <c r="F307" s="136">
        <v>11500</v>
      </c>
    </row>
    <row r="308" spans="1:6" x14ac:dyDescent="0.25">
      <c r="A308" s="86">
        <v>4</v>
      </c>
      <c r="B308" s="90" t="s">
        <v>25</v>
      </c>
      <c r="C308" s="44">
        <f>C309</f>
        <v>29160</v>
      </c>
      <c r="D308" s="187">
        <f>D309</f>
        <v>30000</v>
      </c>
      <c r="E308" s="194">
        <f t="shared" si="35"/>
        <v>2177</v>
      </c>
      <c r="F308" s="191">
        <f>F309</f>
        <v>32177</v>
      </c>
    </row>
    <row r="309" spans="1:6" x14ac:dyDescent="0.25">
      <c r="A309" s="97">
        <v>3</v>
      </c>
      <c r="B309" s="96" t="s">
        <v>4</v>
      </c>
      <c r="C309" s="42">
        <f>C310</f>
        <v>29160</v>
      </c>
      <c r="D309" s="136">
        <f>D310</f>
        <v>30000</v>
      </c>
      <c r="E309" s="199">
        <f t="shared" si="35"/>
        <v>2177</v>
      </c>
      <c r="F309" s="136">
        <f>F310</f>
        <v>32177</v>
      </c>
    </row>
    <row r="310" spans="1:6" x14ac:dyDescent="0.25">
      <c r="A310" s="97">
        <v>32</v>
      </c>
      <c r="B310" s="96" t="s">
        <v>37</v>
      </c>
      <c r="C310" s="42">
        <v>29160</v>
      </c>
      <c r="D310" s="136">
        <v>30000</v>
      </c>
      <c r="E310" s="199">
        <f t="shared" si="35"/>
        <v>2177</v>
      </c>
      <c r="F310" s="136">
        <v>32177</v>
      </c>
    </row>
    <row r="311" spans="1:6" x14ac:dyDescent="0.25">
      <c r="A311" s="51">
        <v>5</v>
      </c>
      <c r="B311" s="52" t="s">
        <v>38</v>
      </c>
      <c r="C311" s="44">
        <f>C312</f>
        <v>16400</v>
      </c>
      <c r="D311" s="187">
        <f>D312</f>
        <v>300</v>
      </c>
      <c r="E311" s="194">
        <f t="shared" si="35"/>
        <v>572</v>
      </c>
      <c r="F311" s="191">
        <f>F312</f>
        <v>872</v>
      </c>
    </row>
    <row r="312" spans="1:6" x14ac:dyDescent="0.25">
      <c r="A312" s="97">
        <v>3</v>
      </c>
      <c r="B312" s="96" t="s">
        <v>4</v>
      </c>
      <c r="C312" s="42">
        <f>C313</f>
        <v>16400</v>
      </c>
      <c r="D312" s="192">
        <f>D313</f>
        <v>300</v>
      </c>
      <c r="E312" s="199">
        <f t="shared" si="35"/>
        <v>572</v>
      </c>
      <c r="F312" s="136">
        <f>F313</f>
        <v>872</v>
      </c>
    </row>
    <row r="313" spans="1:6" x14ac:dyDescent="0.25">
      <c r="A313" s="97">
        <v>32</v>
      </c>
      <c r="B313" s="96" t="s">
        <v>37</v>
      </c>
      <c r="C313" s="42">
        <v>16400</v>
      </c>
      <c r="D313" s="192">
        <v>300</v>
      </c>
      <c r="E313" s="199">
        <f t="shared" si="35"/>
        <v>572</v>
      </c>
      <c r="F313" s="136">
        <v>872</v>
      </c>
    </row>
    <row r="314" spans="1:6" ht="31.5" x14ac:dyDescent="0.25">
      <c r="A314" s="75" t="s">
        <v>119</v>
      </c>
      <c r="B314" s="84" t="s">
        <v>120</v>
      </c>
      <c r="C314" s="115" t="e">
        <f>#REF!+C315+#REF!+#REF!</f>
        <v>#REF!</v>
      </c>
      <c r="D314" s="159">
        <f>D315</f>
        <v>18100</v>
      </c>
      <c r="E314" s="115">
        <f>F314-D314</f>
        <v>-3550</v>
      </c>
      <c r="F314" s="115">
        <f>F315</f>
        <v>14550</v>
      </c>
    </row>
    <row r="315" spans="1:6" ht="15" customHeight="1" x14ac:dyDescent="0.25">
      <c r="A315" s="86">
        <v>4</v>
      </c>
      <c r="B315" s="90" t="s">
        <v>25</v>
      </c>
      <c r="C315" s="44">
        <f>C316+C318</f>
        <v>18950</v>
      </c>
      <c r="D315" s="187">
        <f>D316+D318</f>
        <v>18100</v>
      </c>
      <c r="E315" s="191">
        <f>F315-D315</f>
        <v>-3550</v>
      </c>
      <c r="F315" s="191">
        <f>F316+F318</f>
        <v>14550</v>
      </c>
    </row>
    <row r="316" spans="1:6" x14ac:dyDescent="0.25">
      <c r="A316" s="97">
        <v>3</v>
      </c>
      <c r="B316" s="96" t="s">
        <v>4</v>
      </c>
      <c r="C316" s="42">
        <f>C317</f>
        <v>15950</v>
      </c>
      <c r="D316" s="192">
        <f>D317</f>
        <v>15100</v>
      </c>
      <c r="E316" s="136">
        <f t="shared" ref="E316:E319" si="36">F316-D316</f>
        <v>-1600</v>
      </c>
      <c r="F316" s="136">
        <f>F317</f>
        <v>13500</v>
      </c>
    </row>
    <row r="317" spans="1:6" x14ac:dyDescent="0.25">
      <c r="A317" s="97">
        <v>32</v>
      </c>
      <c r="B317" s="96" t="s">
        <v>37</v>
      </c>
      <c r="C317" s="42">
        <v>15950</v>
      </c>
      <c r="D317" s="192">
        <v>15100</v>
      </c>
      <c r="E317" s="136">
        <f t="shared" si="36"/>
        <v>-1600</v>
      </c>
      <c r="F317" s="136">
        <v>13500</v>
      </c>
    </row>
    <row r="318" spans="1:6" x14ac:dyDescent="0.25">
      <c r="A318" s="41">
        <v>4</v>
      </c>
      <c r="B318" s="41" t="s">
        <v>5</v>
      </c>
      <c r="C318" s="42">
        <f>C319</f>
        <v>3000</v>
      </c>
      <c r="D318" s="192">
        <f>D319</f>
        <v>3000</v>
      </c>
      <c r="E318" s="136">
        <f t="shared" si="36"/>
        <v>-1950</v>
      </c>
      <c r="F318" s="136">
        <f>F319</f>
        <v>1050</v>
      </c>
    </row>
    <row r="319" spans="1:6" x14ac:dyDescent="0.25">
      <c r="A319" s="41">
        <v>42</v>
      </c>
      <c r="B319" s="41" t="s">
        <v>172</v>
      </c>
      <c r="C319" s="42">
        <v>3000</v>
      </c>
      <c r="D319" s="192">
        <v>3000</v>
      </c>
      <c r="E319" s="136">
        <f t="shared" si="36"/>
        <v>-1950</v>
      </c>
      <c r="F319" s="136">
        <v>1050</v>
      </c>
    </row>
    <row r="320" spans="1:6" x14ac:dyDescent="0.25">
      <c r="A320" s="226"/>
      <c r="B320" s="227"/>
      <c r="C320" s="227"/>
      <c r="D320" s="227"/>
      <c r="E320" s="227"/>
      <c r="F320" s="228"/>
    </row>
    <row r="321" spans="1:6" ht="39.950000000000003" customHeight="1" x14ac:dyDescent="0.25">
      <c r="A321" s="55" t="s">
        <v>121</v>
      </c>
      <c r="B321" s="55" t="s">
        <v>122</v>
      </c>
      <c r="C321" s="56" t="e">
        <f>C323</f>
        <v>#REF!</v>
      </c>
      <c r="D321" s="56">
        <f>D323</f>
        <v>17790</v>
      </c>
      <c r="E321" s="154">
        <f>F321-D321</f>
        <v>6924</v>
      </c>
      <c r="F321" s="154">
        <f>F323</f>
        <v>24714</v>
      </c>
    </row>
    <row r="322" spans="1:6" ht="36" customHeight="1" x14ac:dyDescent="0.25">
      <c r="A322" s="1"/>
      <c r="B322" s="1"/>
      <c r="C322" s="50"/>
      <c r="D322" s="50"/>
      <c r="E322" s="42"/>
      <c r="F322" s="42"/>
    </row>
    <row r="323" spans="1:6" ht="31.5" x14ac:dyDescent="0.25">
      <c r="A323" s="193" t="s">
        <v>123</v>
      </c>
      <c r="B323" s="200" t="s">
        <v>124</v>
      </c>
      <c r="C323" s="45" t="e">
        <f>C324+C329</f>
        <v>#REF!</v>
      </c>
      <c r="D323" s="117">
        <f>D324+D329</f>
        <v>17790</v>
      </c>
      <c r="E323" s="154">
        <f>F323-D323</f>
        <v>6924</v>
      </c>
      <c r="F323" s="154">
        <f>F324+F329</f>
        <v>24714</v>
      </c>
    </row>
    <row r="324" spans="1:6" ht="30" customHeight="1" x14ac:dyDescent="0.25">
      <c r="A324" s="75" t="s">
        <v>125</v>
      </c>
      <c r="B324" s="24" t="s">
        <v>126</v>
      </c>
      <c r="C324" s="46">
        <f>C325</f>
        <v>11000</v>
      </c>
      <c r="D324" s="159">
        <f>D325</f>
        <v>11590</v>
      </c>
      <c r="E324" s="115">
        <f>F324-D324</f>
        <v>1724</v>
      </c>
      <c r="F324" s="115">
        <f>F325</f>
        <v>13314</v>
      </c>
    </row>
    <row r="325" spans="1:6" ht="30" customHeight="1" x14ac:dyDescent="0.25">
      <c r="A325" s="85">
        <v>1</v>
      </c>
      <c r="B325" s="81" t="s">
        <v>28</v>
      </c>
      <c r="C325" s="44">
        <f>C326</f>
        <v>11000</v>
      </c>
      <c r="D325" s="194">
        <f>D326</f>
        <v>11590</v>
      </c>
      <c r="E325" s="194">
        <f>F325-D325</f>
        <v>1724</v>
      </c>
      <c r="F325" s="194">
        <f>F326</f>
        <v>13314</v>
      </c>
    </row>
    <row r="326" spans="1:6" x14ac:dyDescent="0.25">
      <c r="A326" s="97">
        <v>3</v>
      </c>
      <c r="B326" s="96" t="s">
        <v>4</v>
      </c>
      <c r="C326" s="42">
        <f>SUM(C327:C328)</f>
        <v>11000</v>
      </c>
      <c r="D326" s="136">
        <f>D327+D328</f>
        <v>11590</v>
      </c>
      <c r="E326" s="199">
        <f t="shared" ref="E326:E328" si="37">F326-D326</f>
        <v>1724</v>
      </c>
      <c r="F326" s="136">
        <f>F327+F328</f>
        <v>13314</v>
      </c>
    </row>
    <row r="327" spans="1:6" x14ac:dyDescent="0.25">
      <c r="A327" s="98">
        <v>32</v>
      </c>
      <c r="B327" s="98" t="s">
        <v>37</v>
      </c>
      <c r="C327" s="42">
        <v>10765</v>
      </c>
      <c r="D327" s="136">
        <v>11300</v>
      </c>
      <c r="E327" s="199">
        <f t="shared" si="37"/>
        <v>1678</v>
      </c>
      <c r="F327" s="136">
        <v>12978</v>
      </c>
    </row>
    <row r="328" spans="1:6" x14ac:dyDescent="0.25">
      <c r="A328" s="98">
        <v>34</v>
      </c>
      <c r="B328" s="98" t="s">
        <v>39</v>
      </c>
      <c r="C328" s="42">
        <v>235</v>
      </c>
      <c r="D328" s="136">
        <v>290</v>
      </c>
      <c r="E328" s="199">
        <f t="shared" si="37"/>
        <v>46</v>
      </c>
      <c r="F328" s="136">
        <v>336</v>
      </c>
    </row>
    <row r="329" spans="1:6" ht="31.5" x14ac:dyDescent="0.25">
      <c r="A329" s="75" t="s">
        <v>175</v>
      </c>
      <c r="B329" s="84" t="s">
        <v>127</v>
      </c>
      <c r="C329" s="47" t="e">
        <f>C330+C333+#REF!</f>
        <v>#REF!</v>
      </c>
      <c r="D329" s="115">
        <f>D330+D333</f>
        <v>6200</v>
      </c>
      <c r="E329" s="115">
        <f>F329-D329</f>
        <v>5200</v>
      </c>
      <c r="F329" s="115">
        <f>F330+F333</f>
        <v>11400</v>
      </c>
    </row>
    <row r="330" spans="1:6" ht="30" customHeight="1" x14ac:dyDescent="0.25">
      <c r="A330" s="85">
        <v>1</v>
      </c>
      <c r="B330" s="81" t="s">
        <v>28</v>
      </c>
      <c r="C330" s="44">
        <f>C331</f>
        <v>700</v>
      </c>
      <c r="D330" s="194">
        <f>D331</f>
        <v>1000</v>
      </c>
      <c r="E330" s="194">
        <f>F330-D330</f>
        <v>-100</v>
      </c>
      <c r="F330" s="194">
        <f>F331</f>
        <v>900</v>
      </c>
    </row>
    <row r="331" spans="1:6" x14ac:dyDescent="0.25">
      <c r="A331" s="41">
        <v>4</v>
      </c>
      <c r="B331" s="41" t="s">
        <v>5</v>
      </c>
      <c r="C331" s="42">
        <f>C332</f>
        <v>700</v>
      </c>
      <c r="D331" s="136">
        <f>D332</f>
        <v>1000</v>
      </c>
      <c r="E331" s="199">
        <f t="shared" ref="E331:E335" si="38">F331-D331</f>
        <v>-100</v>
      </c>
      <c r="F331" s="136">
        <f>F332</f>
        <v>900</v>
      </c>
    </row>
    <row r="332" spans="1:6" x14ac:dyDescent="0.25">
      <c r="A332" s="41">
        <v>42</v>
      </c>
      <c r="B332" s="41" t="s">
        <v>172</v>
      </c>
      <c r="C332" s="42">
        <v>700</v>
      </c>
      <c r="D332" s="136">
        <v>1000</v>
      </c>
      <c r="E332" s="199">
        <f t="shared" si="38"/>
        <v>-100</v>
      </c>
      <c r="F332" s="136">
        <v>900</v>
      </c>
    </row>
    <row r="333" spans="1:6" x14ac:dyDescent="0.25">
      <c r="A333" s="51">
        <v>5</v>
      </c>
      <c r="B333" s="52" t="s">
        <v>38</v>
      </c>
      <c r="C333" s="44">
        <f>C334</f>
        <v>5200</v>
      </c>
      <c r="D333" s="187">
        <f>D334</f>
        <v>5200</v>
      </c>
      <c r="E333" s="194">
        <f t="shared" si="38"/>
        <v>5300</v>
      </c>
      <c r="F333" s="191">
        <f>F334</f>
        <v>10500</v>
      </c>
    </row>
    <row r="334" spans="1:6" x14ac:dyDescent="0.25">
      <c r="A334" s="41">
        <v>4</v>
      </c>
      <c r="B334" s="41" t="s">
        <v>5</v>
      </c>
      <c r="C334" s="42">
        <f>C335</f>
        <v>5200</v>
      </c>
      <c r="D334" s="136">
        <f>D335</f>
        <v>5200</v>
      </c>
      <c r="E334" s="199">
        <f t="shared" si="38"/>
        <v>5300</v>
      </c>
      <c r="F334" s="136">
        <f>F335</f>
        <v>10500</v>
      </c>
    </row>
    <row r="335" spans="1:6" x14ac:dyDescent="0.25">
      <c r="A335" s="41">
        <v>42</v>
      </c>
      <c r="B335" s="41" t="s">
        <v>172</v>
      </c>
      <c r="C335" s="42">
        <v>5200</v>
      </c>
      <c r="D335" s="136">
        <v>5200</v>
      </c>
      <c r="E335" s="199">
        <f t="shared" si="38"/>
        <v>5300</v>
      </c>
      <c r="F335" s="136">
        <v>10500</v>
      </c>
    </row>
    <row r="337" spans="1:14" x14ac:dyDescent="0.25">
      <c r="A337" t="s">
        <v>229</v>
      </c>
    </row>
    <row r="339" spans="1:14" x14ac:dyDescent="0.25">
      <c r="A339" s="224" t="s">
        <v>214</v>
      </c>
      <c r="B339" s="224"/>
      <c r="C339" s="224"/>
      <c r="D339" s="224"/>
      <c r="E339" s="224"/>
      <c r="F339" s="224"/>
    </row>
    <row r="340" spans="1:14" ht="24.75" x14ac:dyDescent="0.25">
      <c r="A340" s="121" t="s">
        <v>21</v>
      </c>
      <c r="B340" s="121" t="s">
        <v>22</v>
      </c>
      <c r="C340" s="116" t="s">
        <v>215</v>
      </c>
      <c r="D340" s="167" t="s">
        <v>227</v>
      </c>
      <c r="E340" s="167" t="s">
        <v>228</v>
      </c>
      <c r="F340" s="167" t="s">
        <v>209</v>
      </c>
    </row>
    <row r="341" spans="1:14" ht="30" customHeight="1" x14ac:dyDescent="0.25">
      <c r="A341" s="3">
        <v>1</v>
      </c>
      <c r="B341" s="2" t="s">
        <v>182</v>
      </c>
      <c r="C341" s="22">
        <v>1203531</v>
      </c>
      <c r="D341" s="22">
        <v>1307386</v>
      </c>
      <c r="E341" s="22">
        <f>F330+F325+F305+F290+F282+F275+F268+F264+F260+F252+F245+F241+F229+F221+F209+F201+F197+F189+F141+F120+F107+F91+F59+F35+F25</f>
        <v>1460806</v>
      </c>
      <c r="F341" s="22">
        <f>D341-E341</f>
        <v>-153420</v>
      </c>
      <c r="N341" s="28"/>
    </row>
    <row r="342" spans="1:14" x14ac:dyDescent="0.25">
      <c r="A342" s="3">
        <v>3</v>
      </c>
      <c r="B342" s="2" t="s">
        <v>26</v>
      </c>
      <c r="C342" s="22">
        <v>117385.1</v>
      </c>
      <c r="D342" s="22">
        <v>132586.1</v>
      </c>
      <c r="E342" s="22">
        <f>F294+F144+F110+F82+F62+F42+F28</f>
        <v>192224</v>
      </c>
      <c r="F342" s="22">
        <f>D342-E342</f>
        <v>-59637.899999999994</v>
      </c>
    </row>
    <row r="343" spans="1:14" x14ac:dyDescent="0.25">
      <c r="A343" s="3">
        <v>4</v>
      </c>
      <c r="B343" s="2" t="s">
        <v>25</v>
      </c>
      <c r="C343" s="22">
        <v>521900</v>
      </c>
      <c r="D343" s="22">
        <v>558318</v>
      </c>
      <c r="E343" s="22">
        <f>F315+F308+F297+F271+F256+F248+F232+F212+F192+F185+F178+F159+F147+F132+F123+F113+F96+F85+F67+F51+F45</f>
        <v>827140.25</v>
      </c>
      <c r="F343" s="22">
        <f t="shared" ref="F343:F350" si="39">D343-E343</f>
        <v>-268822.25</v>
      </c>
    </row>
    <row r="344" spans="1:14" x14ac:dyDescent="0.25">
      <c r="A344" s="3">
        <v>5</v>
      </c>
      <c r="B344" s="2" t="s">
        <v>38</v>
      </c>
      <c r="C344" s="22">
        <v>610842</v>
      </c>
      <c r="D344" s="42">
        <v>362521.98</v>
      </c>
      <c r="E344" s="22">
        <f>F333+F311+F301+F278+F215+F205+F152+F137+F128+F99+F73+F48+F31</f>
        <v>275921.98</v>
      </c>
      <c r="F344" s="22">
        <f t="shared" si="39"/>
        <v>86600</v>
      </c>
    </row>
    <row r="345" spans="1:14" x14ac:dyDescent="0.25">
      <c r="A345" s="3">
        <v>6</v>
      </c>
      <c r="B345" s="2" t="s">
        <v>169</v>
      </c>
      <c r="C345" s="22">
        <v>0</v>
      </c>
      <c r="D345" s="42">
        <v>21734.38</v>
      </c>
      <c r="E345" s="22">
        <f>F165</f>
        <v>21734.38</v>
      </c>
      <c r="F345" s="22">
        <f t="shared" si="39"/>
        <v>0</v>
      </c>
    </row>
    <row r="346" spans="1:14" x14ac:dyDescent="0.25">
      <c r="A346" s="3">
        <v>7</v>
      </c>
      <c r="B346" s="2" t="s">
        <v>42</v>
      </c>
      <c r="C346" s="22">
        <v>29920</v>
      </c>
      <c r="D346" s="42">
        <v>2774</v>
      </c>
      <c r="E346" s="22">
        <f>F181+F168+F155+F116+F102+F78+F54</f>
        <v>35494</v>
      </c>
      <c r="F346" s="22">
        <f t="shared" si="39"/>
        <v>-32720</v>
      </c>
    </row>
    <row r="347" spans="1:14" x14ac:dyDescent="0.25">
      <c r="A347" s="3">
        <v>92</v>
      </c>
      <c r="B347" s="11" t="s">
        <v>230</v>
      </c>
      <c r="C347" s="22"/>
      <c r="D347" s="44">
        <v>153420</v>
      </c>
      <c r="E347" s="23">
        <v>0</v>
      </c>
      <c r="F347" s="23">
        <v>153420</v>
      </c>
    </row>
    <row r="348" spans="1:14" x14ac:dyDescent="0.25">
      <c r="A348" s="3">
        <v>92</v>
      </c>
      <c r="B348" s="11" t="s">
        <v>231</v>
      </c>
      <c r="C348" s="22"/>
      <c r="D348" s="44">
        <v>59637.9</v>
      </c>
      <c r="E348" s="23">
        <v>0</v>
      </c>
      <c r="F348" s="23">
        <v>59637.9</v>
      </c>
    </row>
    <row r="349" spans="1:14" x14ac:dyDescent="0.25">
      <c r="A349" s="12">
        <v>92</v>
      </c>
      <c r="B349" s="11" t="s">
        <v>232</v>
      </c>
      <c r="C349" s="22"/>
      <c r="D349" s="44">
        <v>182222.25</v>
      </c>
      <c r="E349" s="23">
        <v>0</v>
      </c>
      <c r="F349" s="23">
        <f t="shared" si="39"/>
        <v>182222.25</v>
      </c>
    </row>
    <row r="350" spans="1:14" x14ac:dyDescent="0.25">
      <c r="A350" s="12">
        <v>92</v>
      </c>
      <c r="B350" s="11" t="s">
        <v>233</v>
      </c>
      <c r="C350" s="22"/>
      <c r="D350" s="44">
        <v>32720</v>
      </c>
      <c r="E350" s="23">
        <v>0</v>
      </c>
      <c r="F350" s="23">
        <f t="shared" si="39"/>
        <v>32720</v>
      </c>
    </row>
    <row r="351" spans="1:14" x14ac:dyDescent="0.25">
      <c r="A351" s="1"/>
      <c r="B351" s="201" t="s">
        <v>191</v>
      </c>
      <c r="C351" s="127">
        <f>SUM(C341:C350)</f>
        <v>2483578.1</v>
      </c>
      <c r="D351" s="127">
        <f>SUM(D341:D350)</f>
        <v>2813320.61</v>
      </c>
      <c r="E351" s="21">
        <f>SUM(E341:E350)</f>
        <v>2813320.61</v>
      </c>
      <c r="F351" s="21">
        <f>SUM(F341:F350)</f>
        <v>-2.9103830456733704E-11</v>
      </c>
    </row>
    <row r="353" spans="1:6" ht="15.75" x14ac:dyDescent="0.25">
      <c r="D353" s="29" t="s">
        <v>177</v>
      </c>
    </row>
    <row r="355" spans="1:6" ht="15.75" x14ac:dyDescent="0.25">
      <c r="A355" s="110" t="s">
        <v>235</v>
      </c>
      <c r="B355" s="110"/>
      <c r="C355" s="110"/>
      <c r="D355" s="110"/>
      <c r="E355" s="111"/>
    </row>
    <row r="356" spans="1:6" ht="15.75" x14ac:dyDescent="0.25">
      <c r="A356" s="110" t="s">
        <v>236</v>
      </c>
      <c r="B356" s="110"/>
      <c r="C356" s="110"/>
      <c r="D356" s="110"/>
      <c r="E356" s="111"/>
      <c r="F356" s="110"/>
    </row>
    <row r="357" spans="1:6" ht="15.75" x14ac:dyDescent="0.25">
      <c r="F357" s="110"/>
    </row>
    <row r="359" spans="1:6" x14ac:dyDescent="0.25">
      <c r="D359" s="28"/>
    </row>
    <row r="360" spans="1:6" ht="15.75" x14ac:dyDescent="0.25">
      <c r="A360" s="110" t="s">
        <v>238</v>
      </c>
      <c r="B360" s="110"/>
      <c r="C360" s="110"/>
      <c r="D360" s="111"/>
      <c r="E360" s="111"/>
    </row>
    <row r="361" spans="1:6" ht="15.75" x14ac:dyDescent="0.25">
      <c r="A361" s="110" t="s">
        <v>239</v>
      </c>
      <c r="B361" s="110"/>
      <c r="C361" s="110"/>
      <c r="D361" s="110"/>
      <c r="E361" s="111"/>
    </row>
    <row r="362" spans="1:6" ht="15.75" x14ac:dyDescent="0.25">
      <c r="A362" s="110"/>
      <c r="B362" s="110"/>
      <c r="C362" s="110"/>
      <c r="D362" s="110"/>
      <c r="E362" s="111"/>
    </row>
    <row r="363" spans="1:6" ht="15.75" x14ac:dyDescent="0.25">
      <c r="A363" s="110"/>
      <c r="B363" s="110"/>
      <c r="C363" s="110"/>
      <c r="D363" s="110"/>
      <c r="E363" s="111"/>
    </row>
    <row r="364" spans="1:6" ht="15.75" x14ac:dyDescent="0.25">
      <c r="A364" s="110" t="s">
        <v>178</v>
      </c>
      <c r="B364" s="110"/>
      <c r="C364" s="110"/>
      <c r="D364" s="110"/>
      <c r="E364" s="111"/>
    </row>
    <row r="365" spans="1:6" ht="15.75" x14ac:dyDescent="0.25">
      <c r="A365" s="110" t="s">
        <v>237</v>
      </c>
      <c r="B365" s="110"/>
      <c r="C365" s="110"/>
      <c r="D365" s="110"/>
      <c r="E365" s="111"/>
    </row>
  </sheetData>
  <mergeCells count="11">
    <mergeCell ref="A339:F339"/>
    <mergeCell ref="A5:F5"/>
    <mergeCell ref="A15:F15"/>
    <mergeCell ref="A285:F285"/>
    <mergeCell ref="A320:F320"/>
    <mergeCell ref="E23:E24"/>
    <mergeCell ref="F23:F24"/>
    <mergeCell ref="A23:A24"/>
    <mergeCell ref="B23:B24"/>
    <mergeCell ref="D23:D24"/>
    <mergeCell ref="C23:C24"/>
  </mergeCells>
  <pageMargins left="0.7" right="0.7" top="0.52" bottom="0.5600000000000000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2024-11-15T10:19:05Z</cp:lastPrinted>
  <dcterms:created xsi:type="dcterms:W3CDTF">2022-09-27T08:32:38Z</dcterms:created>
  <dcterms:modified xsi:type="dcterms:W3CDTF">2025-12-18T13:15:05Z</dcterms:modified>
</cp:coreProperties>
</file>