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8695" windowHeight="14055" activeTab="2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E330" i="3"/>
  <c r="E323"/>
  <c r="D331"/>
  <c r="D330"/>
  <c r="D323"/>
  <c r="D319"/>
  <c r="D315"/>
  <c r="D310"/>
  <c r="D305"/>
  <c r="D300"/>
  <c r="E329"/>
  <c r="D329"/>
  <c r="E77" i="2"/>
  <c r="E43"/>
  <c r="C332" i="3"/>
  <c r="C330"/>
  <c r="C329"/>
  <c r="C328"/>
  <c r="C323"/>
  <c r="C319"/>
  <c r="C315"/>
  <c r="C310"/>
  <c r="C305"/>
  <c r="C300"/>
  <c r="E331" l="1"/>
  <c r="C331"/>
  <c r="E10" i="2" l="1"/>
  <c r="E15"/>
  <c r="G88"/>
  <c r="G87" s="1"/>
  <c r="G115"/>
  <c r="G112"/>
  <c r="G108"/>
  <c r="G106"/>
  <c r="G101"/>
  <c r="G98"/>
  <c r="G95"/>
  <c r="G93"/>
  <c r="G91"/>
  <c r="F115"/>
  <c r="F112"/>
  <c r="F108"/>
  <c r="F87" s="1"/>
  <c r="F106"/>
  <c r="F101"/>
  <c r="F98"/>
  <c r="F95"/>
  <c r="F93"/>
  <c r="F91"/>
  <c r="F88"/>
  <c r="G35"/>
  <c r="G30"/>
  <c r="G31"/>
  <c r="G33"/>
  <c r="F35"/>
  <c r="F30"/>
  <c r="F31"/>
  <c r="F33"/>
  <c r="G26"/>
  <c r="G7"/>
  <c r="G10"/>
  <c r="G8"/>
  <c r="G13"/>
  <c r="G15"/>
  <c r="G18"/>
  <c r="G20"/>
  <c r="G22"/>
  <c r="F26"/>
  <c r="F7"/>
  <c r="F22"/>
  <c r="F20"/>
  <c r="F15"/>
  <c r="F18"/>
  <c r="F13"/>
  <c r="F10"/>
  <c r="F8"/>
  <c r="C29" i="1"/>
  <c r="F73" i="2"/>
  <c r="F66" s="1"/>
  <c r="F77" s="1"/>
  <c r="C9" i="1"/>
  <c r="C15" s="1"/>
  <c r="D29"/>
  <c r="D15"/>
  <c r="D9"/>
  <c r="D12"/>
  <c r="C12"/>
  <c r="D40" i="3"/>
  <c r="D35"/>
  <c r="D34" s="1"/>
  <c r="C34"/>
  <c r="G41" i="2"/>
  <c r="G43"/>
  <c r="G40" s="1"/>
  <c r="G77" s="1"/>
  <c r="G53"/>
  <c r="G56"/>
  <c r="G58"/>
  <c r="G60"/>
  <c r="G62"/>
  <c r="G66"/>
  <c r="G67"/>
  <c r="G73"/>
  <c r="E89" i="3"/>
  <c r="E129"/>
  <c r="E128" s="1"/>
  <c r="D128"/>
  <c r="C128"/>
  <c r="E44"/>
  <c r="E43" s="1"/>
  <c r="D44"/>
  <c r="C44"/>
  <c r="E85"/>
  <c r="F40" i="2"/>
  <c r="F41"/>
  <c r="F43"/>
  <c r="F53"/>
  <c r="F56"/>
  <c r="F58"/>
  <c r="F60"/>
  <c r="F62"/>
  <c r="F67"/>
  <c r="E67"/>
  <c r="E73"/>
  <c r="E288" i="3"/>
  <c r="E287" s="1"/>
  <c r="E285"/>
  <c r="E284" s="1"/>
  <c r="E281"/>
  <c r="E280" s="1"/>
  <c r="E278"/>
  <c r="E277" s="1"/>
  <c r="E266"/>
  <c r="E264"/>
  <c r="E261"/>
  <c r="E260" s="1"/>
  <c r="E258"/>
  <c r="E257" s="1"/>
  <c r="E253"/>
  <c r="E252" s="1"/>
  <c r="E250"/>
  <c r="E245"/>
  <c r="E244" s="1"/>
  <c r="E242"/>
  <c r="E241" s="1"/>
  <c r="E229"/>
  <c r="E228" s="1"/>
  <c r="E227" s="1"/>
  <c r="E225"/>
  <c r="E224" s="1"/>
  <c r="E223" s="1"/>
  <c r="E221"/>
  <c r="E220" s="1"/>
  <c r="E219" s="1"/>
  <c r="E217"/>
  <c r="E216"/>
  <c r="E214"/>
  <c r="E213"/>
  <c r="E210"/>
  <c r="E209" s="1"/>
  <c r="E208" s="1"/>
  <c r="E206"/>
  <c r="E205" s="1"/>
  <c r="E201" s="1"/>
  <c r="E203"/>
  <c r="E199"/>
  <c r="E198" s="1"/>
  <c r="E197" s="1"/>
  <c r="E195"/>
  <c r="E194" s="1"/>
  <c r="E193" s="1"/>
  <c r="E191"/>
  <c r="E190" s="1"/>
  <c r="E186"/>
  <c r="E185" s="1"/>
  <c r="E182"/>
  <c r="E181" s="1"/>
  <c r="E179"/>
  <c r="E178" s="1"/>
  <c r="E175"/>
  <c r="E174" s="1"/>
  <c r="E172"/>
  <c r="E171" s="1"/>
  <c r="E169"/>
  <c r="E168" s="1"/>
  <c r="E165"/>
  <c r="E164" s="1"/>
  <c r="E163" s="1"/>
  <c r="E160"/>
  <c r="E159" s="1"/>
  <c r="E158" s="1"/>
  <c r="E156"/>
  <c r="E155" s="1"/>
  <c r="E154" s="1"/>
  <c r="E150"/>
  <c r="E149" s="1"/>
  <c r="E148" s="1"/>
  <c r="E146"/>
  <c r="E145" s="1"/>
  <c r="E142"/>
  <c r="E141" s="1"/>
  <c r="E137"/>
  <c r="E136" s="1"/>
  <c r="E133"/>
  <c r="E132" s="1"/>
  <c r="E126"/>
  <c r="E124"/>
  <c r="E121"/>
  <c r="E120" s="1"/>
  <c r="E118"/>
  <c r="E117" s="1"/>
  <c r="E114"/>
  <c r="E113" s="1"/>
  <c r="E110"/>
  <c r="E109" s="1"/>
  <c r="E106"/>
  <c r="E105" s="1"/>
  <c r="E102"/>
  <c r="E101" s="1"/>
  <c r="E96"/>
  <c r="E93"/>
  <c r="E92" s="1"/>
  <c r="E83"/>
  <c r="E80"/>
  <c r="E78"/>
  <c r="E74"/>
  <c r="E73" s="1"/>
  <c r="E70"/>
  <c r="E69" s="1"/>
  <c r="E64"/>
  <c r="E61" s="1"/>
  <c r="E60" s="1"/>
  <c r="E54"/>
  <c r="E51"/>
  <c r="E50" s="1"/>
  <c r="E48"/>
  <c r="E47" s="1"/>
  <c r="E40"/>
  <c r="E37"/>
  <c r="E32"/>
  <c r="E27"/>
  <c r="E26"/>
  <c r="E18"/>
  <c r="E17" s="1"/>
  <c r="E14"/>
  <c r="E13" s="1"/>
  <c r="D275"/>
  <c r="D274" s="1"/>
  <c r="D273" s="1"/>
  <c r="D288"/>
  <c r="D287" s="1"/>
  <c r="D285"/>
  <c r="D284" s="1"/>
  <c r="D281"/>
  <c r="D280" s="1"/>
  <c r="D278"/>
  <c r="D277" s="1"/>
  <c r="D240"/>
  <c r="E240" s="1"/>
  <c r="D239"/>
  <c r="E239" s="1"/>
  <c r="D85"/>
  <c r="D99"/>
  <c r="D98" s="1"/>
  <c r="D58"/>
  <c r="E58" s="1"/>
  <c r="D23"/>
  <c r="E23" s="1"/>
  <c r="D266"/>
  <c r="D264"/>
  <c r="D261"/>
  <c r="D260" s="1"/>
  <c r="D258"/>
  <c r="D257" s="1"/>
  <c r="D253"/>
  <c r="D252" s="1"/>
  <c r="D250"/>
  <c r="D249" s="1"/>
  <c r="D245"/>
  <c r="D244" s="1"/>
  <c r="D242"/>
  <c r="D241" s="1"/>
  <c r="D229"/>
  <c r="D228" s="1"/>
  <c r="D227" s="1"/>
  <c r="D225"/>
  <c r="D224" s="1"/>
  <c r="D223" s="1"/>
  <c r="D221"/>
  <c r="D220" s="1"/>
  <c r="D219" s="1"/>
  <c r="D217"/>
  <c r="D216"/>
  <c r="D214"/>
  <c r="D213"/>
  <c r="D210"/>
  <c r="D209" s="1"/>
  <c r="D208" s="1"/>
  <c r="D206"/>
  <c r="D205" s="1"/>
  <c r="D201" s="1"/>
  <c r="D203"/>
  <c r="D199"/>
  <c r="D198" s="1"/>
  <c r="D197" s="1"/>
  <c r="D195"/>
  <c r="D194" s="1"/>
  <c r="D193" s="1"/>
  <c r="D191"/>
  <c r="D190" s="1"/>
  <c r="D186"/>
  <c r="D185" s="1"/>
  <c r="D182"/>
  <c r="D181" s="1"/>
  <c r="D179"/>
  <c r="D178" s="1"/>
  <c r="D175"/>
  <c r="D174" s="1"/>
  <c r="D172"/>
  <c r="D171" s="1"/>
  <c r="D169"/>
  <c r="D168" s="1"/>
  <c r="D165"/>
  <c r="D164" s="1"/>
  <c r="D163" s="1"/>
  <c r="D160"/>
  <c r="D159" s="1"/>
  <c r="D158" s="1"/>
  <c r="D156"/>
  <c r="D155" s="1"/>
  <c r="D154" s="1"/>
  <c r="D150"/>
  <c r="D149" s="1"/>
  <c r="D148" s="1"/>
  <c r="D146"/>
  <c r="D145" s="1"/>
  <c r="D142"/>
  <c r="D141" s="1"/>
  <c r="D137"/>
  <c r="D136" s="1"/>
  <c r="D133"/>
  <c r="D132" s="1"/>
  <c r="D126"/>
  <c r="D124"/>
  <c r="D121"/>
  <c r="D120" s="1"/>
  <c r="D118"/>
  <c r="D117" s="1"/>
  <c r="D114"/>
  <c r="D113" s="1"/>
  <c r="D110"/>
  <c r="D109" s="1"/>
  <c r="D106"/>
  <c r="D105" s="1"/>
  <c r="D102"/>
  <c r="D101" s="1"/>
  <c r="D96"/>
  <c r="D93"/>
  <c r="D92" s="1"/>
  <c r="D83"/>
  <c r="D80"/>
  <c r="D78"/>
  <c r="D74"/>
  <c r="D73" s="1"/>
  <c r="D70"/>
  <c r="D69" s="1"/>
  <c r="D64"/>
  <c r="D61" s="1"/>
  <c r="D60" s="1"/>
  <c r="D54"/>
  <c r="D51"/>
  <c r="D50" s="1"/>
  <c r="D48"/>
  <c r="D47" s="1"/>
  <c r="D37"/>
  <c r="D32"/>
  <c r="D27"/>
  <c r="D26"/>
  <c r="D18"/>
  <c r="D17" s="1"/>
  <c r="D14"/>
  <c r="D13" s="1"/>
  <c r="C54"/>
  <c r="C186"/>
  <c r="C179"/>
  <c r="C182"/>
  <c r="C181" s="1"/>
  <c r="E62" i="2"/>
  <c r="E53"/>
  <c r="C146" i="3"/>
  <c r="C145" s="1"/>
  <c r="C137"/>
  <c r="C136" s="1"/>
  <c r="C124"/>
  <c r="C78"/>
  <c r="C83"/>
  <c r="B29" i="1"/>
  <c r="B12"/>
  <c r="B9"/>
  <c r="B15" s="1"/>
  <c r="E60" i="2"/>
  <c r="E58"/>
  <c r="E56"/>
  <c r="D31" i="3" l="1"/>
  <c r="E167"/>
  <c r="E184"/>
  <c r="E99"/>
  <c r="E98" s="1"/>
  <c r="E104"/>
  <c r="D22"/>
  <c r="D21" s="1"/>
  <c r="D20" s="1"/>
  <c r="D77"/>
  <c r="D263"/>
  <c r="D256" s="1"/>
  <c r="E212"/>
  <c r="E35"/>
  <c r="E34" s="1"/>
  <c r="E31" s="1"/>
  <c r="D238"/>
  <c r="D237" s="1"/>
  <c r="D236" s="1"/>
  <c r="D140"/>
  <c r="D139" s="1"/>
  <c r="D36"/>
  <c r="D30" s="1"/>
  <c r="E77"/>
  <c r="E177"/>
  <c r="E263"/>
  <c r="E256" s="1"/>
  <c r="E283"/>
  <c r="D212"/>
  <c r="E36"/>
  <c r="E22"/>
  <c r="E21" s="1"/>
  <c r="E20" s="1"/>
  <c r="E57"/>
  <c r="E53" s="1"/>
  <c r="E46" s="1"/>
  <c r="E238"/>
  <c r="E237" s="1"/>
  <c r="E236" s="1"/>
  <c r="D131"/>
  <c r="D57"/>
  <c r="D53" s="1"/>
  <c r="D46" s="1"/>
  <c r="D104"/>
  <c r="D167"/>
  <c r="D177"/>
  <c r="D272"/>
  <c r="D184"/>
  <c r="D123"/>
  <c r="D112" s="1"/>
  <c r="E123"/>
  <c r="E112" s="1"/>
  <c r="E275"/>
  <c r="E274" s="1"/>
  <c r="E273" s="1"/>
  <c r="E272" s="1"/>
  <c r="E248"/>
  <c r="E249"/>
  <c r="E82"/>
  <c r="E140"/>
  <c r="E139" s="1"/>
  <c r="E11"/>
  <c r="E95"/>
  <c r="E91" s="1"/>
  <c r="E131"/>
  <c r="D283"/>
  <c r="D82"/>
  <c r="D68" s="1"/>
  <c r="D95"/>
  <c r="D91" s="1"/>
  <c r="D248"/>
  <c r="D11"/>
  <c r="E66" i="2"/>
  <c r="C27" i="3"/>
  <c r="C285"/>
  <c r="C284" s="1"/>
  <c r="C288"/>
  <c r="C287" s="1"/>
  <c r="C274"/>
  <c r="C273" s="1"/>
  <c r="C278"/>
  <c r="C277" s="1"/>
  <c r="C281"/>
  <c r="C280" s="1"/>
  <c r="C217"/>
  <c r="C214"/>
  <c r="C258"/>
  <c r="C257" s="1"/>
  <c r="C261"/>
  <c r="C260" s="1"/>
  <c r="C264"/>
  <c r="C266"/>
  <c r="C250"/>
  <c r="C249" s="1"/>
  <c r="C253"/>
  <c r="C252" s="1"/>
  <c r="C238"/>
  <c r="C237" s="1"/>
  <c r="C242"/>
  <c r="C241" s="1"/>
  <c r="C245"/>
  <c r="C244" s="1"/>
  <c r="C229"/>
  <c r="C228" s="1"/>
  <c r="C227" s="1"/>
  <c r="C225"/>
  <c r="C224" s="1"/>
  <c r="C223" s="1"/>
  <c r="C221"/>
  <c r="C220" s="1"/>
  <c r="C219" s="1"/>
  <c r="C213"/>
  <c r="C216"/>
  <c r="C210"/>
  <c r="C209" s="1"/>
  <c r="C208" s="1"/>
  <c r="C203"/>
  <c r="C206"/>
  <c r="C205" s="1"/>
  <c r="C201" s="1"/>
  <c r="C199"/>
  <c r="C195"/>
  <c r="C194" s="1"/>
  <c r="C193" s="1"/>
  <c r="C191"/>
  <c r="C190" s="1"/>
  <c r="C185"/>
  <c r="C178"/>
  <c r="C177" s="1"/>
  <c r="C169"/>
  <c r="C168" s="1"/>
  <c r="C172"/>
  <c r="C171" s="1"/>
  <c r="C175"/>
  <c r="C174" s="1"/>
  <c r="C165"/>
  <c r="C164" s="1"/>
  <c r="C163" s="1"/>
  <c r="C160"/>
  <c r="C159" s="1"/>
  <c r="C158" s="1"/>
  <c r="C156"/>
  <c r="C155" s="1"/>
  <c r="C154" s="1"/>
  <c r="C150"/>
  <c r="C149" s="1"/>
  <c r="C148" s="1"/>
  <c r="C142"/>
  <c r="C141" s="1"/>
  <c r="C140" s="1"/>
  <c r="C133"/>
  <c r="C132" s="1"/>
  <c r="C131" s="1"/>
  <c r="C114"/>
  <c r="C113" s="1"/>
  <c r="C118"/>
  <c r="C117" s="1"/>
  <c r="C121"/>
  <c r="C120" s="1"/>
  <c r="C126"/>
  <c r="C123" s="1"/>
  <c r="C106"/>
  <c r="C105" s="1"/>
  <c r="C110"/>
  <c r="C109" s="1"/>
  <c r="C102"/>
  <c r="C101" s="1"/>
  <c r="C98"/>
  <c r="C96"/>
  <c r="C93"/>
  <c r="C92" s="1"/>
  <c r="C85"/>
  <c r="C82" s="1"/>
  <c r="C80"/>
  <c r="C77" s="1"/>
  <c r="C74"/>
  <c r="C73" s="1"/>
  <c r="C70"/>
  <c r="C69" s="1"/>
  <c r="C64"/>
  <c r="C61" s="1"/>
  <c r="C60" s="1"/>
  <c r="C57"/>
  <c r="C53" s="1"/>
  <c r="C51"/>
  <c r="C50" s="1"/>
  <c r="C48"/>
  <c r="C47" s="1"/>
  <c r="C40"/>
  <c r="C37"/>
  <c r="C32"/>
  <c r="C31" s="1"/>
  <c r="C22"/>
  <c r="C21" s="1"/>
  <c r="C26"/>
  <c r="C14"/>
  <c r="C13" s="1"/>
  <c r="C18"/>
  <c r="E115" i="2"/>
  <c r="E112"/>
  <c r="E108"/>
  <c r="E106"/>
  <c r="E101"/>
  <c r="E98"/>
  <c r="E95"/>
  <c r="E93"/>
  <c r="E91"/>
  <c r="E88"/>
  <c r="E41"/>
  <c r="E31"/>
  <c r="E33"/>
  <c r="D10" i="3" l="1"/>
  <c r="C36"/>
  <c r="D271"/>
  <c r="D269" s="1"/>
  <c r="D153"/>
  <c r="E153"/>
  <c r="E30"/>
  <c r="E235"/>
  <c r="E233" s="1"/>
  <c r="C68"/>
  <c r="E271"/>
  <c r="E269" s="1"/>
  <c r="E68"/>
  <c r="E10"/>
  <c r="D235"/>
  <c r="D233" s="1"/>
  <c r="D29"/>
  <c r="C184"/>
  <c r="C198"/>
  <c r="C197" s="1"/>
  <c r="C112"/>
  <c r="C139"/>
  <c r="E40" i="2"/>
  <c r="E30"/>
  <c r="E35" s="1"/>
  <c r="E87"/>
  <c r="C212" i="3"/>
  <c r="C167"/>
  <c r="C263"/>
  <c r="C256" s="1"/>
  <c r="C283"/>
  <c r="C272"/>
  <c r="C236"/>
  <c r="C248"/>
  <c r="C104"/>
  <c r="C46"/>
  <c r="C95"/>
  <c r="C91" s="1"/>
  <c r="C20"/>
  <c r="C11"/>
  <c r="E7" i="2"/>
  <c r="E14"/>
  <c r="E19"/>
  <c r="E9"/>
  <c r="E21"/>
  <c r="E22"/>
  <c r="C30" i="3" l="1"/>
  <c r="C29" s="1"/>
  <c r="D7"/>
  <c r="D5" s="1"/>
  <c r="E29"/>
  <c r="E7" s="1"/>
  <c r="E5" s="1"/>
  <c r="C10"/>
  <c r="C153"/>
  <c r="C271"/>
  <c r="C269" s="1"/>
  <c r="C235"/>
  <c r="C233" s="1"/>
  <c r="E26" i="2"/>
  <c r="C7" i="3" l="1"/>
  <c r="C5" s="1"/>
</calcChain>
</file>

<file path=xl/sharedStrings.xml><?xml version="1.0" encoding="utf-8"?>
<sst xmlns="http://schemas.openxmlformats.org/spreadsheetml/2006/main" count="537" uniqueCount="219">
  <si>
    <t>A) SAŽETAK RAČUNA PRIHODA I RASHODA</t>
  </si>
  <si>
    <t>Projekcija za 2024.</t>
  </si>
  <si>
    <t>Projekcija za 2025.</t>
  </si>
  <si>
    <t>PRIHODI UKUPNO</t>
  </si>
  <si>
    <t>PRIHODI POSLOVANJA</t>
  </si>
  <si>
    <t>RASHODI UKUPNO</t>
  </si>
  <si>
    <t>Rashodi poslovanja</t>
  </si>
  <si>
    <t>Rashodi za nabavu nefinanc.imovine</t>
  </si>
  <si>
    <t>Prihodi od prodaje nefinanc.imovine</t>
  </si>
  <si>
    <t>Prihodi poslovanja</t>
  </si>
  <si>
    <t>Razlika- VIŠAK/MANJAK</t>
  </si>
  <si>
    <t>B) SAŽETAK RAČUNA FINANCIRANJA</t>
  </si>
  <si>
    <t>Primici od financijske imovine i zaduživanja</t>
  </si>
  <si>
    <t>Izdaci za financijsku imovinu i otplate zajmova</t>
  </si>
  <si>
    <t>NETO FINANCIRANJE</t>
  </si>
  <si>
    <t>UKUPAN DONOS VIŠKA/MANJKA IZ PRETHODNE GODINE</t>
  </si>
  <si>
    <t>VIŠAK/MANJAK IZ PRETHODNE GODINE KOJI ĆE SE RASPOREDITI/POKRITI</t>
  </si>
  <si>
    <t>VIŠAK/MANJAK + NETO FINANCIRANJE</t>
  </si>
  <si>
    <t>I  OPĆI DIO</t>
  </si>
  <si>
    <t xml:space="preserve">      I VIŠEGODIŠNJI  PLAN  URAVNOTEŽENJA</t>
  </si>
  <si>
    <t>C)PRENESENI  VIŠAK ILI  PRENESENI  MANJAK</t>
  </si>
  <si>
    <t>Razred</t>
  </si>
  <si>
    <t>Skupina</t>
  </si>
  <si>
    <t>Izvor</t>
  </si>
  <si>
    <t>Naziv</t>
  </si>
  <si>
    <t>Prijedlog plana za 2023.</t>
  </si>
  <si>
    <t>Procjena za 2024.</t>
  </si>
  <si>
    <t>Procjena za 2025.</t>
  </si>
  <si>
    <t>Pomoći iz inozemstva i od subjekata unutar općeg proračuna</t>
  </si>
  <si>
    <t>Prihodi od upravnih i administr.prist.po posebnim propisima</t>
  </si>
  <si>
    <t>Prihodi za posebne namjene</t>
  </si>
  <si>
    <t>Vlastiti prihodi</t>
  </si>
  <si>
    <t>Donacije</t>
  </si>
  <si>
    <t>Opći prihodi i primici</t>
  </si>
  <si>
    <t>Prihodi od prodaje nefinancijske imovine</t>
  </si>
  <si>
    <t>Prihodi od prodaje proizvedene dugotrajne imovine</t>
  </si>
  <si>
    <t>UKUPNO PRIHODI</t>
  </si>
  <si>
    <t>VIŠAK KORIŠTEN ZA POKRIĆE RASHODA</t>
  </si>
  <si>
    <t>Vlastiti izvori</t>
  </si>
  <si>
    <t>Višak prihoda poslovanja</t>
  </si>
  <si>
    <t>RASHODI POSLOVANJA</t>
  </si>
  <si>
    <t>Rashodi za zaposlene</t>
  </si>
  <si>
    <t>Materijalni rashodi</t>
  </si>
  <si>
    <t>Pomoći</t>
  </si>
  <si>
    <t>Financijski rashodi</t>
  </si>
  <si>
    <t>Rashodi za nabavu nefinancijske imovine</t>
  </si>
  <si>
    <t>Rashodi za nabavu proizvedene dugotrajne imovine</t>
  </si>
  <si>
    <t>Prihodi od nefinancijske imovine</t>
  </si>
  <si>
    <t>UKUPNI RASHODI</t>
  </si>
  <si>
    <t>RASHODI PREMA FUNKCIJSKOJ KLASIFIKACIJI</t>
  </si>
  <si>
    <t>Plan za 2023.</t>
  </si>
  <si>
    <t xml:space="preserve">I  OPĆI DIO </t>
  </si>
  <si>
    <t>B) RAČUN FINANCIRANJA</t>
  </si>
  <si>
    <t>Primici od zaduživanja</t>
  </si>
  <si>
    <t>Namjenski primici od zaduživanja</t>
  </si>
  <si>
    <t>Izdaci za otplatu glavnice primljenih zajmova</t>
  </si>
  <si>
    <t>Razdjel 1</t>
  </si>
  <si>
    <t>OPĆINA POSTIRA</t>
  </si>
  <si>
    <t>Glava 101</t>
  </si>
  <si>
    <t>JEDINSTVENI  UPRAVNI ODJEL OPĆINE POSTIRA</t>
  </si>
  <si>
    <t>Program 101</t>
  </si>
  <si>
    <t>AKTI IZ DJELOKRUGA RADA</t>
  </si>
  <si>
    <t>Akt. 101001</t>
  </si>
  <si>
    <t>Predstavnička i izvršna tijela</t>
  </si>
  <si>
    <t>Akt. 101002</t>
  </si>
  <si>
    <t xml:space="preserve">Svi upravno-pravni, računovodstveni poslovi koje obavlja administrativno osoblje </t>
  </si>
  <si>
    <t>Šifra</t>
  </si>
  <si>
    <t>Program 102</t>
  </si>
  <si>
    <t>KOMUNALNA INFRASTRUKTURA</t>
  </si>
  <si>
    <t>Akt. 102003</t>
  </si>
  <si>
    <t>Održavanje postoj. cesta, parkinga, trotoara, šetnica i izgradnja novih</t>
  </si>
  <si>
    <t>Akt. 102004</t>
  </si>
  <si>
    <t>Održavanje postojeće i izgradnja nove javne rasvjete</t>
  </si>
  <si>
    <t>Akt. 102005</t>
  </si>
  <si>
    <t>Prostorno planiranje</t>
  </si>
  <si>
    <t>Akt. 102006</t>
  </si>
  <si>
    <t>Održavanje i izgradnja općinskih objekata</t>
  </si>
  <si>
    <t>Akt. 102007</t>
  </si>
  <si>
    <t>Održavanje luka,plaža i obalnog pojasa</t>
  </si>
  <si>
    <t>Akt. 102008</t>
  </si>
  <si>
    <t>Održavanje vodovoda i kanalizacije i izgradnja novih</t>
  </si>
  <si>
    <t>Akt. 102009</t>
  </si>
  <si>
    <t>Održavanje parkova, nasada i ostalih javnih površina</t>
  </si>
  <si>
    <t>Akt. 102010</t>
  </si>
  <si>
    <t>Održavanje groblja Postira i Dol</t>
  </si>
  <si>
    <t>A) RAČUN PRIHODA I RASHODA</t>
  </si>
  <si>
    <t>Program 103</t>
  </si>
  <si>
    <t>KOMUNALNI POSLOVI</t>
  </si>
  <si>
    <t>Akt. 103009</t>
  </si>
  <si>
    <t>Deponiranje i odvoz smeća i održavanje deponija</t>
  </si>
  <si>
    <t>Akt. 103011</t>
  </si>
  <si>
    <t>Ekologija,eko renta,dimnjačarske usluge,deratizacija</t>
  </si>
  <si>
    <t>Program 104</t>
  </si>
  <si>
    <t>TEKUĆE DONACIJE I POMOĆI IZ PRORAČUNA U SVRHU POBOLJŠANJA UVJETA ŽIVOTA</t>
  </si>
  <si>
    <t>Akt. 104011</t>
  </si>
  <si>
    <t>Sufinanciranje udruga</t>
  </si>
  <si>
    <t>Sufinanciranje školstva</t>
  </si>
  <si>
    <t>Unaprijeđenje kulture</t>
  </si>
  <si>
    <t>Protupožarna zaštita</t>
  </si>
  <si>
    <t>Unaprijeđenje poljoprivrede</t>
  </si>
  <si>
    <t>Sufinanciranje vjerske zajednice Župe Postira</t>
  </si>
  <si>
    <t>Sufinanciranje športa</t>
  </si>
  <si>
    <t>Sufinanciranje zdravstva i CK</t>
  </si>
  <si>
    <t>Sufinanciranje javnih poduzeća-subvencioniranje prijevoza</t>
  </si>
  <si>
    <t>Unaprijeđenje turizma i poboljšanje turističke ponude</t>
  </si>
  <si>
    <t>Civilna zaštita i službe spašavanja</t>
  </si>
  <si>
    <t>Pomoći obiteljima-rodiljnenaknade i sl.</t>
  </si>
  <si>
    <t>Stipendije i školarine</t>
  </si>
  <si>
    <t>Akt. 104023</t>
  </si>
  <si>
    <t>Akt. 104022</t>
  </si>
  <si>
    <t>Akt. 104021</t>
  </si>
  <si>
    <t>Akt. 104020</t>
  </si>
  <si>
    <t>Akt. 104019</t>
  </si>
  <si>
    <t>Akt. 104018</t>
  </si>
  <si>
    <t>Akt. 104017</t>
  </si>
  <si>
    <t>Akt. 104016</t>
  </si>
  <si>
    <t>Akt. 104014</t>
  </si>
  <si>
    <t>Akt. 104012</t>
  </si>
  <si>
    <t>Akt. 104013</t>
  </si>
  <si>
    <t>Akt. 104015</t>
  </si>
  <si>
    <t>Glava 102</t>
  </si>
  <si>
    <t>DJEČJI VRTIĆ GRDELIN</t>
  </si>
  <si>
    <t>Program 201</t>
  </si>
  <si>
    <t>PREDŠKOLSKI ODGOJ</t>
  </si>
  <si>
    <t>Akt. 201002</t>
  </si>
  <si>
    <t>Akt. 201001</t>
  </si>
  <si>
    <t>Stručno osoblje predškolske ustanove</t>
  </si>
  <si>
    <t>Odgojno obrazovna djelatnost i briga i skrb o djeci</t>
  </si>
  <si>
    <t>Akt. 201003</t>
  </si>
  <si>
    <t>Opremanje i održavanje zgrade i okoliša</t>
  </si>
  <si>
    <t>Glava 103</t>
  </si>
  <si>
    <t>OPĆINSKA KNJIŽNICA</t>
  </si>
  <si>
    <t>Program 301</t>
  </si>
  <si>
    <t>KNJIŽNIČARSKE USLUGE</t>
  </si>
  <si>
    <t>Akt. 301001</t>
  </si>
  <si>
    <t>Obavljanje stručne knjižničarske djelatnosti</t>
  </si>
  <si>
    <t xml:space="preserve">Nabava novih knjiga </t>
  </si>
  <si>
    <t>Br.oznaka</t>
  </si>
  <si>
    <t xml:space="preserve"> Opće javne usluge</t>
  </si>
  <si>
    <t xml:space="preserve"> Izvršna i zakonodavna tijela</t>
  </si>
  <si>
    <t xml:space="preserve"> Opće usluge</t>
  </si>
  <si>
    <t xml:space="preserve"> Obrana</t>
  </si>
  <si>
    <t>Civilna obrana</t>
  </si>
  <si>
    <t xml:space="preserve"> Javni red i sigurnost</t>
  </si>
  <si>
    <t xml:space="preserve"> Usluge protupožarne zaštite</t>
  </si>
  <si>
    <t xml:space="preserve"> Ekonomski poslovi</t>
  </si>
  <si>
    <t xml:space="preserve"> Poljoprivreda,šumarstvo,ribarstvo</t>
  </si>
  <si>
    <t xml:space="preserve"> Ostale industrije i turizam</t>
  </si>
  <si>
    <t>Zaštita okoliša</t>
  </si>
  <si>
    <t xml:space="preserve"> Gospodarenje otpadom</t>
  </si>
  <si>
    <t xml:space="preserve"> Poslovi zaštite okoliša-ostali</t>
  </si>
  <si>
    <t>Usluga unaprijeđenja stanovanja i zajednice</t>
  </si>
  <si>
    <t>Razvoj zajednice</t>
  </si>
  <si>
    <t>Ulična rasvjeta</t>
  </si>
  <si>
    <t>Razvoj stanovanja i komunalnih pogodnosti</t>
  </si>
  <si>
    <t>Rash.vezani uz stanov.i kom.pogodnosti koji nisu drugdje     svrstani</t>
  </si>
  <si>
    <t xml:space="preserve"> Rekreacija,kultura i religija</t>
  </si>
  <si>
    <t xml:space="preserve"> Službe rekreacijei športa</t>
  </si>
  <si>
    <t xml:space="preserve"> Službe kulture</t>
  </si>
  <si>
    <t xml:space="preserve"> Religijske i druge službe zajednice</t>
  </si>
  <si>
    <t xml:space="preserve">  Predškolsko i osnovno obrazovanje</t>
  </si>
  <si>
    <t xml:space="preserve"> Obrazovanje koje nije razvrstano po stupnju</t>
  </si>
  <si>
    <t xml:space="preserve"> Socijalna zaštita</t>
  </si>
  <si>
    <t xml:space="preserve"> Obitelj i djeca</t>
  </si>
  <si>
    <t xml:space="preserve"> Socijalna pomoć stanovništvu koje nije obuhvaćeno redovnim soc.programom</t>
  </si>
  <si>
    <t>Prihodi od poreza</t>
  </si>
  <si>
    <t>Prihodi od imovine</t>
  </si>
  <si>
    <t>Prihodi  od donacija</t>
  </si>
  <si>
    <t>Kazne,upravne mjere i ostali prihodi</t>
  </si>
  <si>
    <t>Prihodi od prodaje neproizvedene imovine</t>
  </si>
  <si>
    <t>Subvencije</t>
  </si>
  <si>
    <t>Pomoći unutar opće države</t>
  </si>
  <si>
    <t>Naknade građanima i kućanstvima</t>
  </si>
  <si>
    <t>Ostali rashodi</t>
  </si>
  <si>
    <t xml:space="preserve">Rashodi za zaposlene </t>
  </si>
  <si>
    <t>Opći prihodi-višak</t>
  </si>
  <si>
    <t>Prih.od nefin.imovine- višak</t>
  </si>
  <si>
    <t>Ukupan Višak korišten za pokriće rashoda</t>
  </si>
  <si>
    <t xml:space="preserve"> </t>
  </si>
  <si>
    <t>Rashodi za dodatna ulaganja na nefinancijskoj imovini</t>
  </si>
  <si>
    <t>opći prihodi i primici</t>
  </si>
  <si>
    <t xml:space="preserve">Pomoći </t>
  </si>
  <si>
    <t>Višak prihoda od nefinancijske imovine</t>
  </si>
  <si>
    <t>Prihodi od donacija</t>
  </si>
  <si>
    <t>Službe javnog zdravstva</t>
  </si>
  <si>
    <t xml:space="preserve"> Predškolsko i osnovno obrazovanje</t>
  </si>
  <si>
    <t>Rashodi za nabavu prizv.dugotrajne imovine</t>
  </si>
  <si>
    <t>Rashodi za dodatna ulaganja u nefinanc.imov</t>
  </si>
  <si>
    <t>Akt. 104010</t>
  </si>
  <si>
    <t>Socijalna skrb i razne pomoći stanovništvu</t>
  </si>
  <si>
    <t>Rashiodi za zaposlene</t>
  </si>
  <si>
    <t>Rashodi posloanja</t>
  </si>
  <si>
    <t>Akt. 301003</t>
  </si>
  <si>
    <t xml:space="preserve">                   PRIJEDLOG  PRORAČUNA  OPĆINE  POSTIRA</t>
  </si>
  <si>
    <t xml:space="preserve">                    ZA 2023.g. I PROJEKCIJA ZA 2024.g. i 2025.g.</t>
  </si>
  <si>
    <t>Plan proračuna za 2023.</t>
  </si>
  <si>
    <t>Projekcija plana za 2025.</t>
  </si>
  <si>
    <t>Projekcija .plana za 2024.</t>
  </si>
  <si>
    <t>prihodi od nefin.imov</t>
  </si>
  <si>
    <t>Prihodi od nefin.imov.</t>
  </si>
  <si>
    <t>PRENESENI VP od prodaje nefinanc.imovine</t>
  </si>
  <si>
    <t>PRENESENI VP-opći prihodi i primici</t>
  </si>
  <si>
    <t>Oznaka IF</t>
  </si>
  <si>
    <t>Naziv izvora financiranja</t>
  </si>
  <si>
    <t>2023.</t>
  </si>
  <si>
    <t>2024.</t>
  </si>
  <si>
    <t>2025.</t>
  </si>
  <si>
    <t>PRIHODI</t>
  </si>
  <si>
    <t>RASHODI</t>
  </si>
  <si>
    <t>RAZLIKA</t>
  </si>
  <si>
    <t>Namjenski primici</t>
  </si>
  <si>
    <t xml:space="preserve">Ukupno prihodi </t>
  </si>
  <si>
    <t>Ukupno rashodi</t>
  </si>
  <si>
    <t>Višak korišten za rashode tekućih godina</t>
  </si>
  <si>
    <t>Ukupno razlika</t>
  </si>
  <si>
    <t xml:space="preserve">Ukupno primici </t>
  </si>
  <si>
    <t>Ukupno izdaci</t>
  </si>
  <si>
    <t>KONTROLNA TABLICA -PO IZVORIMA FINANCIRANJA</t>
  </si>
  <si>
    <t>II  POSEBNI DIO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</si>
</sst>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2" borderId="1" xfId="0" applyFont="1" applyFill="1" applyBorder="1"/>
    <xf numFmtId="0" fontId="2" fillId="4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0" fillId="0" borderId="0" xfId="0" applyAlignment="1">
      <alignment horizontal="right"/>
    </xf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ill="1"/>
    <xf numFmtId="0" fontId="0" fillId="0" borderId="0" xfId="0" applyFont="1" applyFill="1"/>
    <xf numFmtId="0" fontId="4" fillId="0" borderId="0" xfId="0" applyFont="1"/>
    <xf numFmtId="0" fontId="0" fillId="0" borderId="0" xfId="0" applyFont="1"/>
    <xf numFmtId="0" fontId="3" fillId="0" borderId="6" xfId="0" applyFont="1" applyBorder="1" applyAlignment="1">
      <alignment horizontal="center"/>
    </xf>
    <xf numFmtId="0" fontId="0" fillId="0" borderId="0" xfId="0" applyBorder="1"/>
    <xf numFmtId="0" fontId="3" fillId="0" borderId="6" xfId="0" applyFont="1" applyBorder="1"/>
    <xf numFmtId="0" fontId="2" fillId="0" borderId="6" xfId="0" applyFont="1" applyBorder="1"/>
    <xf numFmtId="0" fontId="2" fillId="0" borderId="6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1" fillId="0" borderId="1" xfId="0" applyFont="1" applyBorder="1"/>
    <xf numFmtId="4" fontId="1" fillId="0" borderId="1" xfId="0" applyNumberFormat="1" applyFont="1" applyBorder="1"/>
    <xf numFmtId="4" fontId="2" fillId="0" borderId="1" xfId="0" applyNumberFormat="1" applyFont="1" applyBorder="1"/>
    <xf numFmtId="4" fontId="3" fillId="0" borderId="1" xfId="0" applyNumberFormat="1" applyFont="1" applyBorder="1"/>
    <xf numFmtId="40" fontId="2" fillId="0" borderId="1" xfId="0" applyNumberFormat="1" applyFont="1" applyBorder="1"/>
    <xf numFmtId="40" fontId="8" fillId="0" borderId="1" xfId="0" applyNumberFormat="1" applyFont="1" applyBorder="1"/>
    <xf numFmtId="0" fontId="8" fillId="0" borderId="1" xfId="0" applyFont="1" applyBorder="1"/>
    <xf numFmtId="0" fontId="2" fillId="0" borderId="0" xfId="0" applyFont="1" applyBorder="1"/>
    <xf numFmtId="4" fontId="8" fillId="0" borderId="1" xfId="0" applyNumberFormat="1" applyFont="1" applyBorder="1"/>
    <xf numFmtId="4" fontId="2" fillId="0" borderId="1" xfId="0" applyNumberFormat="1" applyFont="1" applyBorder="1" applyAlignment="1">
      <alignment wrapText="1"/>
    </xf>
    <xf numFmtId="0" fontId="3" fillId="0" borderId="6" xfId="0" applyFont="1" applyBorder="1" applyAlignment="1">
      <alignment wrapText="1"/>
    </xf>
    <xf numFmtId="4" fontId="2" fillId="2" borderId="1" xfId="0" applyNumberFormat="1" applyFont="1" applyFill="1" applyBorder="1"/>
    <xf numFmtId="0" fontId="2" fillId="7" borderId="0" xfId="0" applyFont="1" applyFill="1" applyBorder="1" applyAlignment="1">
      <alignment horizontal="center"/>
    </xf>
    <xf numFmtId="4" fontId="2" fillId="7" borderId="0" xfId="0" applyNumberFormat="1" applyFont="1" applyFill="1" applyBorder="1"/>
    <xf numFmtId="4" fontId="2" fillId="4" borderId="1" xfId="0" applyNumberFormat="1" applyFont="1" applyFill="1" applyBorder="1"/>
    <xf numFmtId="4" fontId="0" fillId="0" borderId="0" xfId="0" applyNumberFormat="1"/>
    <xf numFmtId="0" fontId="8" fillId="0" borderId="0" xfId="0" applyFont="1"/>
    <xf numFmtId="0" fontId="8" fillId="0" borderId="0" xfId="0" applyFont="1" applyAlignment="1">
      <alignment horizontal="right"/>
    </xf>
    <xf numFmtId="0" fontId="1" fillId="0" borderId="0" xfId="0" applyFont="1"/>
    <xf numFmtId="4" fontId="0" fillId="0" borderId="0" xfId="0" applyNumberFormat="1" applyBorder="1"/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2" fillId="7" borderId="0" xfId="0" applyFont="1" applyFill="1" applyBorder="1"/>
    <xf numFmtId="0" fontId="0" fillId="7" borderId="0" xfId="0" applyFill="1" applyBorder="1"/>
    <xf numFmtId="0" fontId="1" fillId="7" borderId="0" xfId="0" applyFont="1" applyFill="1" applyBorder="1"/>
    <xf numFmtId="0" fontId="2" fillId="7" borderId="0" xfId="0" applyFont="1" applyFill="1" applyBorder="1" applyAlignment="1">
      <alignment wrapText="1"/>
    </xf>
    <xf numFmtId="4" fontId="0" fillId="7" borderId="0" xfId="0" applyNumberFormat="1" applyFill="1" applyBorder="1"/>
    <xf numFmtId="0" fontId="3" fillId="7" borderId="0" xfId="0" applyFont="1" applyFill="1" applyBorder="1" applyAlignment="1">
      <alignment wrapText="1"/>
    </xf>
    <xf numFmtId="4" fontId="3" fillId="7" borderId="0" xfId="0" applyNumberFormat="1" applyFont="1" applyFill="1" applyBorder="1"/>
    <xf numFmtId="4" fontId="2" fillId="2" borderId="3" xfId="0" applyNumberFormat="1" applyFont="1" applyFill="1" applyBorder="1"/>
    <xf numFmtId="0" fontId="2" fillId="7" borderId="1" xfId="0" applyFont="1" applyFill="1" applyBorder="1"/>
    <xf numFmtId="4" fontId="2" fillId="7" borderId="1" xfId="0" applyNumberFormat="1" applyFont="1" applyFill="1" applyBorder="1"/>
    <xf numFmtId="0" fontId="3" fillId="7" borderId="1" xfId="0" applyFont="1" applyFill="1" applyBorder="1"/>
    <xf numFmtId="4" fontId="3" fillId="7" borderId="1" xfId="0" applyNumberFormat="1" applyFont="1" applyFill="1" applyBorder="1"/>
    <xf numFmtId="4" fontId="8" fillId="3" borderId="1" xfId="0" applyNumberFormat="1" applyFont="1" applyFill="1" applyBorder="1" applyAlignment="1">
      <alignment horizontal="center"/>
    </xf>
    <xf numFmtId="4" fontId="8" fillId="0" borderId="1" xfId="0" applyNumberFormat="1" applyFont="1" applyBorder="1" applyAlignment="1">
      <alignment horizontal="center"/>
    </xf>
    <xf numFmtId="4" fontId="8" fillId="7" borderId="1" xfId="0" applyNumberFormat="1" applyFont="1" applyFill="1" applyBorder="1" applyAlignment="1">
      <alignment horizontal="center"/>
    </xf>
    <xf numFmtId="40" fontId="2" fillId="0" borderId="1" xfId="0" applyNumberFormat="1" applyFont="1" applyBorder="1" applyAlignment="1"/>
    <xf numFmtId="40" fontId="8" fillId="0" borderId="1" xfId="0" applyNumberFormat="1" applyFont="1" applyBorder="1" applyAlignment="1">
      <alignment horizontal="right"/>
    </xf>
    <xf numFmtId="4" fontId="2" fillId="0" borderId="0" xfId="0" applyNumberFormat="1" applyFont="1"/>
    <xf numFmtId="0" fontId="0" fillId="7" borderId="0" xfId="0" applyFill="1"/>
    <xf numFmtId="4" fontId="0" fillId="7" borderId="0" xfId="0" applyNumberFormat="1" applyFill="1"/>
    <xf numFmtId="4" fontId="0" fillId="7" borderId="12" xfId="0" applyNumberFormat="1" applyFill="1" applyBorder="1"/>
    <xf numFmtId="4" fontId="5" fillId="7" borderId="0" xfId="0" applyNumberFormat="1" applyFont="1" applyFill="1" applyBorder="1" applyAlignment="1">
      <alignment horizontal="right" vertical="top" wrapText="1"/>
    </xf>
    <xf numFmtId="164" fontId="2" fillId="0" borderId="0" xfId="0" applyNumberFormat="1" applyFont="1"/>
    <xf numFmtId="4" fontId="2" fillId="7" borderId="0" xfId="0" applyNumberFormat="1" applyFont="1" applyFill="1"/>
    <xf numFmtId="0" fontId="0" fillId="0" borderId="1" xfId="0" applyFont="1" applyBorder="1"/>
    <xf numFmtId="0" fontId="1" fillId="0" borderId="6" xfId="0" applyFont="1" applyBorder="1"/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0" xfId="0" applyFont="1" applyBorder="1"/>
    <xf numFmtId="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" fontId="0" fillId="0" borderId="1" xfId="0" applyNumberFormat="1" applyFont="1" applyBorder="1"/>
    <xf numFmtId="0" fontId="3" fillId="7" borderId="1" xfId="0" applyFont="1" applyFill="1" applyBorder="1" applyAlignment="1">
      <alignment horizontal="left"/>
    </xf>
    <xf numFmtId="0" fontId="3" fillId="7" borderId="1" xfId="0" applyFont="1" applyFill="1" applyBorder="1" applyAlignment="1">
      <alignment horizontal="center"/>
    </xf>
    <xf numFmtId="0" fontId="8" fillId="7" borderId="4" xfId="0" applyFont="1" applyFill="1" applyBorder="1" applyAlignment="1">
      <alignment horizontal="center"/>
    </xf>
    <xf numFmtId="0" fontId="8" fillId="7" borderId="5" xfId="0" applyFont="1" applyFill="1" applyBorder="1" applyAlignment="1">
      <alignment horizontal="center"/>
    </xf>
    <xf numFmtId="0" fontId="8" fillId="7" borderId="6" xfId="0" applyFont="1" applyFill="1" applyBorder="1" applyAlignment="1">
      <alignment horizontal="center"/>
    </xf>
    <xf numFmtId="4" fontId="8" fillId="7" borderId="1" xfId="0" applyNumberFormat="1" applyFont="1" applyFill="1" applyBorder="1"/>
    <xf numFmtId="4" fontId="0" fillId="7" borderId="1" xfId="0" applyNumberFormat="1" applyFont="1" applyFill="1" applyBorder="1"/>
    <xf numFmtId="0" fontId="0" fillId="7" borderId="1" xfId="0" applyFont="1" applyFill="1" applyBorder="1"/>
    <xf numFmtId="0" fontId="3" fillId="7" borderId="1" xfId="0" applyFont="1" applyFill="1" applyBorder="1" applyAlignment="1">
      <alignment vertical="top" wrapText="1"/>
    </xf>
    <xf numFmtId="0" fontId="3" fillId="7" borderId="1" xfId="0" applyFont="1" applyFill="1" applyBorder="1" applyAlignment="1">
      <alignment horizontal="right"/>
    </xf>
    <xf numFmtId="0" fontId="2" fillId="7" borderId="1" xfId="0" applyFont="1" applyFill="1" applyBorder="1" applyAlignment="1">
      <alignment horizontal="right"/>
    </xf>
    <xf numFmtId="0" fontId="9" fillId="5" borderId="1" xfId="0" applyFont="1" applyFill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top" wrapText="1"/>
    </xf>
    <xf numFmtId="4" fontId="8" fillId="4" borderId="1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4" fontId="7" fillId="0" borderId="8" xfId="0" applyNumberFormat="1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4" fontId="7" fillId="0" borderId="1" xfId="0" applyNumberFormat="1" applyFont="1" applyBorder="1" applyAlignment="1">
      <alignment vertical="top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top" wrapText="1"/>
    </xf>
    <xf numFmtId="0" fontId="7" fillId="7" borderId="1" xfId="0" applyFont="1" applyFill="1" applyBorder="1" applyAlignment="1">
      <alignment horizontal="left" vertical="center" wrapText="1"/>
    </xf>
    <xf numFmtId="4" fontId="7" fillId="7" borderId="1" xfId="0" applyNumberFormat="1" applyFont="1" applyFill="1" applyBorder="1" applyAlignment="1">
      <alignment horizontal="right" vertical="center" wrapText="1"/>
    </xf>
    <xf numFmtId="0" fontId="7" fillId="7" borderId="1" xfId="0" applyFont="1" applyFill="1" applyBorder="1" applyAlignment="1">
      <alignment horizontal="left" vertical="top" wrapText="1"/>
    </xf>
    <xf numFmtId="4" fontId="7" fillId="7" borderId="1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center" vertical="center" wrapText="1"/>
    </xf>
    <xf numFmtId="4" fontId="6" fillId="7" borderId="1" xfId="0" applyNumberFormat="1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wrapText="1"/>
    </xf>
    <xf numFmtId="0" fontId="8" fillId="3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wrapText="1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4" fontId="1" fillId="4" borderId="1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vertical="top" wrapText="1"/>
    </xf>
    <xf numFmtId="0" fontId="0" fillId="0" borderId="0" xfId="0" applyFont="1" applyBorder="1"/>
    <xf numFmtId="4" fontId="0" fillId="0" borderId="0" xfId="0" applyNumberFormat="1" applyFont="1" applyBorder="1"/>
    <xf numFmtId="0" fontId="9" fillId="5" borderId="1" xfId="0" applyFont="1" applyFill="1" applyBorder="1" applyAlignment="1">
      <alignment horizontal="center" vertical="center" wrapText="1"/>
    </xf>
    <xf numFmtId="4" fontId="9" fillId="5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top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4" fontId="8" fillId="7" borderId="10" xfId="0" applyNumberFormat="1" applyFont="1" applyFill="1" applyBorder="1" applyAlignment="1">
      <alignment horizontal="center" vertical="center" wrapText="1"/>
    </xf>
    <xf numFmtId="4" fontId="8" fillId="7" borderId="1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4" fontId="8" fillId="7" borderId="1" xfId="0" applyNumberFormat="1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center" wrapText="1"/>
    </xf>
    <xf numFmtId="0" fontId="8" fillId="7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8" fillId="7" borderId="1" xfId="0" applyFont="1" applyFill="1" applyBorder="1" applyAlignment="1">
      <alignment wrapText="1"/>
    </xf>
    <xf numFmtId="0" fontId="8" fillId="7" borderId="1" xfId="0" applyFont="1" applyFill="1" applyBorder="1"/>
    <xf numFmtId="0" fontId="3" fillId="7" borderId="1" xfId="0" applyFont="1" applyFill="1" applyBorder="1" applyAlignment="1">
      <alignment horizontal="righ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right" vertical="top" wrapText="1"/>
    </xf>
    <xf numFmtId="0" fontId="3" fillId="7" borderId="1" xfId="0" applyFont="1" applyFill="1" applyBorder="1" applyAlignment="1">
      <alignment horizontal="left" vertical="top" wrapText="1"/>
    </xf>
    <xf numFmtId="4" fontId="2" fillId="7" borderId="1" xfId="0" applyNumberFormat="1" applyFont="1" applyFill="1" applyBorder="1" applyAlignment="1">
      <alignment horizontal="right" vertical="center" wrapText="1"/>
    </xf>
    <xf numFmtId="4" fontId="7" fillId="7" borderId="12" xfId="0" applyNumberFormat="1" applyFont="1" applyFill="1" applyBorder="1" applyAlignment="1">
      <alignment horizontal="right" vertical="center" wrapText="1"/>
    </xf>
    <xf numFmtId="4" fontId="7" fillId="7" borderId="0" xfId="0" applyNumberFormat="1" applyFont="1" applyFill="1" applyBorder="1" applyAlignment="1">
      <alignment horizontal="right" vertical="center" wrapText="1"/>
    </xf>
    <xf numFmtId="0" fontId="7" fillId="7" borderId="1" xfId="0" applyFont="1" applyFill="1" applyBorder="1" applyAlignment="1">
      <alignment horizontal="center" vertical="top" wrapText="1"/>
    </xf>
    <xf numFmtId="0" fontId="3" fillId="7" borderId="1" xfId="0" applyFont="1" applyFill="1" applyBorder="1" applyAlignment="1">
      <alignment horizontal="center" vertical="top" wrapText="1"/>
    </xf>
    <xf numFmtId="4" fontId="3" fillId="7" borderId="1" xfId="0" applyNumberFormat="1" applyFont="1" applyFill="1" applyBorder="1" applyAlignment="1">
      <alignment horizontal="right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center" vertical="center" wrapText="1"/>
    </xf>
    <xf numFmtId="4" fontId="2" fillId="8" borderId="1" xfId="0" applyNumberFormat="1" applyFont="1" applyFill="1" applyBorder="1"/>
    <xf numFmtId="0" fontId="2" fillId="8" borderId="1" xfId="0" applyFont="1" applyFill="1" applyBorder="1"/>
    <xf numFmtId="0" fontId="3" fillId="8" borderId="1" xfId="0" applyFont="1" applyFill="1" applyBorder="1" applyAlignment="1">
      <alignment horizontal="left" vertical="top" wrapText="1"/>
    </xf>
    <xf numFmtId="0" fontId="3" fillId="8" borderId="1" xfId="0" applyFont="1" applyFill="1" applyBorder="1" applyAlignment="1">
      <alignment horizontal="center" vertical="top" wrapText="1"/>
    </xf>
    <xf numFmtId="0" fontId="3" fillId="8" borderId="1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center"/>
    </xf>
    <xf numFmtId="4" fontId="3" fillId="8" borderId="1" xfId="0" applyNumberFormat="1" applyFont="1" applyFill="1" applyBorder="1"/>
    <xf numFmtId="0" fontId="3" fillId="8" borderId="1" xfId="0" applyFont="1" applyFill="1" applyBorder="1"/>
    <xf numFmtId="0" fontId="1" fillId="3" borderId="1" xfId="0" applyFont="1" applyFill="1" applyBorder="1"/>
    <xf numFmtId="4" fontId="1" fillId="3" borderId="1" xfId="0" applyNumberFormat="1" applyFont="1" applyFill="1" applyBorder="1"/>
    <xf numFmtId="0" fontId="3" fillId="2" borderId="1" xfId="0" applyFont="1" applyFill="1" applyBorder="1"/>
    <xf numFmtId="4" fontId="3" fillId="2" borderId="1" xfId="0" applyNumberFormat="1" applyFont="1" applyFill="1" applyBorder="1"/>
    <xf numFmtId="40" fontId="1" fillId="3" borderId="1" xfId="0" applyNumberFormat="1" applyFont="1" applyFill="1" applyBorder="1" applyAlignment="1"/>
    <xf numFmtId="40" fontId="1" fillId="3" borderId="1" xfId="0" applyNumberFormat="1" applyFont="1" applyFill="1" applyBorder="1"/>
    <xf numFmtId="40" fontId="3" fillId="2" borderId="1" xfId="0" applyNumberFormat="1" applyFont="1" applyFill="1" applyBorder="1" applyAlignment="1"/>
    <xf numFmtId="40" fontId="3" fillId="2" borderId="1" xfId="0" applyNumberFormat="1" applyFont="1" applyFill="1" applyBorder="1"/>
    <xf numFmtId="0" fontId="3" fillId="2" borderId="1" xfId="0" applyFont="1" applyFill="1" applyBorder="1" applyAlignment="1">
      <alignment wrapText="1"/>
    </xf>
    <xf numFmtId="0" fontId="2" fillId="7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right" vertical="center" wrapText="1"/>
    </xf>
    <xf numFmtId="0" fontId="2" fillId="7" borderId="1" xfId="0" applyFont="1" applyFill="1" applyBorder="1" applyAlignment="1">
      <alignment vertical="top" wrapText="1"/>
    </xf>
    <xf numFmtId="0" fontId="2" fillId="7" borderId="1" xfId="0" applyFont="1" applyFill="1" applyBorder="1" applyAlignment="1">
      <alignment wrapText="1"/>
    </xf>
    <xf numFmtId="0" fontId="6" fillId="7" borderId="1" xfId="0" applyFont="1" applyFill="1" applyBorder="1" applyAlignment="1">
      <alignment horizontal="right" vertical="top" wrapText="1"/>
    </xf>
    <xf numFmtId="0" fontId="6" fillId="7" borderId="1" xfId="0" applyFont="1" applyFill="1" applyBorder="1" applyAlignment="1">
      <alignment horizontal="left" vertical="top" wrapText="1"/>
    </xf>
    <xf numFmtId="4" fontId="6" fillId="7" borderId="1" xfId="0" applyNumberFormat="1" applyFont="1" applyFill="1" applyBorder="1" applyAlignment="1">
      <alignment horizontal="right" vertical="top" wrapText="1"/>
    </xf>
    <xf numFmtId="0" fontId="6" fillId="7" borderId="1" xfId="0" applyFont="1" applyFill="1" applyBorder="1" applyAlignment="1">
      <alignment vertical="top" wrapText="1"/>
    </xf>
    <xf numFmtId="0" fontId="6" fillId="7" borderId="1" xfId="0" applyFont="1" applyFill="1" applyBorder="1" applyAlignment="1">
      <alignment horizontal="right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6"/>
  <sheetViews>
    <sheetView workbookViewId="0">
      <selection activeCell="H29" sqref="H29"/>
    </sheetView>
  </sheetViews>
  <sheetFormatPr defaultRowHeight="15"/>
  <cols>
    <col min="1" max="1" width="30.7109375" customWidth="1"/>
    <col min="2" max="4" width="20.7109375" customWidth="1"/>
    <col min="5" max="5" width="7.140625" customWidth="1"/>
    <col min="7" max="7" width="6.85546875" customWidth="1"/>
    <col min="8" max="8" width="10.7109375" customWidth="1"/>
    <col min="9" max="9" width="10.5703125" customWidth="1"/>
  </cols>
  <sheetData>
    <row r="1" spans="1:4">
      <c r="B1" s="9"/>
    </row>
    <row r="2" spans="1:4" ht="15.75">
      <c r="A2" s="43" t="s">
        <v>193</v>
      </c>
      <c r="B2" s="43"/>
      <c r="C2" s="43"/>
    </row>
    <row r="3" spans="1:4" ht="15.75">
      <c r="A3" s="43" t="s">
        <v>194</v>
      </c>
      <c r="B3" s="43"/>
      <c r="C3" s="43"/>
    </row>
    <row r="4" spans="1:4">
      <c r="B4" s="9"/>
    </row>
    <row r="5" spans="1:4">
      <c r="B5" s="47" t="s">
        <v>18</v>
      </c>
    </row>
    <row r="7" spans="1:4">
      <c r="A7" t="s">
        <v>0</v>
      </c>
    </row>
    <row r="8" spans="1:4">
      <c r="A8" s="2"/>
      <c r="B8" s="3" t="s">
        <v>195</v>
      </c>
      <c r="C8" s="3" t="s">
        <v>197</v>
      </c>
      <c r="D8" s="3" t="s">
        <v>196</v>
      </c>
    </row>
    <row r="9" spans="1:4">
      <c r="A9" s="5" t="s">
        <v>3</v>
      </c>
      <c r="B9" s="38">
        <f>SUM(B10:B11)</f>
        <v>1542992.08</v>
      </c>
      <c r="C9" s="38">
        <f>C10+C11</f>
        <v>1682603.4500000002</v>
      </c>
      <c r="D9" s="38">
        <f>D10+D11</f>
        <v>1688580.08</v>
      </c>
    </row>
    <row r="10" spans="1:4">
      <c r="A10" s="2" t="s">
        <v>9</v>
      </c>
      <c r="B10" s="29">
        <v>1488881.98</v>
      </c>
      <c r="C10" s="29">
        <v>1640902.85</v>
      </c>
      <c r="D10" s="29">
        <v>1648628.04</v>
      </c>
    </row>
    <row r="11" spans="1:4">
      <c r="A11" s="2" t="s">
        <v>8</v>
      </c>
      <c r="B11" s="29">
        <v>54110.1</v>
      </c>
      <c r="C11" s="29">
        <v>41700.6</v>
      </c>
      <c r="D11" s="29">
        <v>39952.04</v>
      </c>
    </row>
    <row r="12" spans="1:4">
      <c r="A12" s="5" t="s">
        <v>5</v>
      </c>
      <c r="B12" s="38">
        <f>SUM(B13:B14)</f>
        <v>1674622.38</v>
      </c>
      <c r="C12" s="38">
        <f>C13+C14</f>
        <v>1699714.75</v>
      </c>
      <c r="D12" s="38">
        <f>D13+D14</f>
        <v>1703580.08</v>
      </c>
    </row>
    <row r="13" spans="1:4">
      <c r="A13" s="2" t="s">
        <v>6</v>
      </c>
      <c r="B13" s="29">
        <v>1100596.1399999999</v>
      </c>
      <c r="C13" s="29">
        <v>1120473.78</v>
      </c>
      <c r="D13" s="29">
        <v>1138690.8999999999</v>
      </c>
    </row>
    <row r="14" spans="1:4">
      <c r="A14" s="2" t="s">
        <v>7</v>
      </c>
      <c r="B14" s="29">
        <v>574026.23999999999</v>
      </c>
      <c r="C14" s="29">
        <v>579240.97</v>
      </c>
      <c r="D14" s="29">
        <v>564889.18000000005</v>
      </c>
    </row>
    <row r="15" spans="1:4">
      <c r="A15" s="5" t="s">
        <v>10</v>
      </c>
      <c r="B15" s="38">
        <f>B9-B12</f>
        <v>-131630.29999999981</v>
      </c>
      <c r="C15" s="38">
        <f>C9-C12</f>
        <v>-17111.299999999814</v>
      </c>
      <c r="D15" s="38">
        <f>D9-D12</f>
        <v>-15000</v>
      </c>
    </row>
    <row r="17" spans="1:9">
      <c r="A17" t="s">
        <v>11</v>
      </c>
    </row>
    <row r="18" spans="1:9">
      <c r="A18" s="2"/>
      <c r="B18" s="3" t="s">
        <v>195</v>
      </c>
      <c r="C18" s="3" t="s">
        <v>197</v>
      </c>
      <c r="D18" s="3" t="s">
        <v>196</v>
      </c>
    </row>
    <row r="19" spans="1:9" ht="26.25">
      <c r="A19" s="4" t="s">
        <v>12</v>
      </c>
      <c r="B19" s="29">
        <v>0</v>
      </c>
      <c r="C19" s="29">
        <v>0</v>
      </c>
      <c r="D19" s="29">
        <v>0</v>
      </c>
    </row>
    <row r="20" spans="1:9" ht="26.25">
      <c r="A20" s="4" t="s">
        <v>13</v>
      </c>
      <c r="B20" s="29">
        <v>0</v>
      </c>
      <c r="C20" s="29">
        <v>0</v>
      </c>
      <c r="D20" s="29">
        <v>0</v>
      </c>
    </row>
    <row r="21" spans="1:9">
      <c r="A21" s="5" t="s">
        <v>14</v>
      </c>
      <c r="B21" s="38">
        <v>0</v>
      </c>
      <c r="C21" s="38">
        <v>0</v>
      </c>
      <c r="D21" s="38">
        <v>0</v>
      </c>
    </row>
    <row r="23" spans="1:9">
      <c r="A23" t="s">
        <v>20</v>
      </c>
    </row>
    <row r="24" spans="1:9">
      <c r="A24" t="s">
        <v>19</v>
      </c>
    </row>
    <row r="25" spans="1:9">
      <c r="A25" s="2"/>
      <c r="B25" s="3" t="s">
        <v>195</v>
      </c>
      <c r="C25" s="3" t="s">
        <v>197</v>
      </c>
      <c r="D25" s="3" t="s">
        <v>196</v>
      </c>
    </row>
    <row r="26" spans="1:9" ht="26.25">
      <c r="A26" s="6" t="s">
        <v>15</v>
      </c>
      <c r="B26" s="41">
        <v>163741.6</v>
      </c>
      <c r="C26" s="41">
        <v>17111.3</v>
      </c>
      <c r="D26" s="41">
        <v>15000</v>
      </c>
      <c r="E26" s="67"/>
      <c r="F26" s="40"/>
      <c r="G26" s="67"/>
      <c r="H26" s="40"/>
      <c r="I26" s="40"/>
    </row>
    <row r="27" spans="1:9" ht="30" customHeight="1">
      <c r="A27" s="7" t="s">
        <v>16</v>
      </c>
      <c r="B27" s="38">
        <v>131630.29999999999</v>
      </c>
      <c r="C27" s="38">
        <v>17111.3</v>
      </c>
      <c r="D27" s="38">
        <v>15000</v>
      </c>
      <c r="E27" s="67"/>
      <c r="F27" s="40"/>
      <c r="G27" s="67"/>
      <c r="H27" s="72"/>
      <c r="I27" s="66"/>
    </row>
    <row r="28" spans="1:9" ht="15.75" thickBot="1">
      <c r="B28" s="42"/>
      <c r="C28" s="42"/>
      <c r="D28" s="42"/>
    </row>
    <row r="29" spans="1:9" ht="30" customHeight="1" thickBot="1">
      <c r="A29" s="8" t="s">
        <v>17</v>
      </c>
      <c r="B29" s="56">
        <f>B15+B21+B27</f>
        <v>0</v>
      </c>
      <c r="C29" s="56">
        <f>C15+C21+C27</f>
        <v>1.8553691916167736E-10</v>
      </c>
      <c r="D29" s="56">
        <f>D15+D21+D27</f>
        <v>0</v>
      </c>
    </row>
    <row r="32" spans="1:9">
      <c r="B32" s="9"/>
    </row>
    <row r="47" spans="1:4" ht="15.75">
      <c r="A47" s="43"/>
      <c r="B47" s="43"/>
      <c r="C47" s="43"/>
      <c r="D47" s="43"/>
    </row>
    <row r="48" spans="1:4" ht="15.75">
      <c r="A48" s="43"/>
      <c r="B48" s="43"/>
      <c r="C48" s="43"/>
      <c r="D48" s="43"/>
    </row>
    <row r="50" spans="1:5" ht="15.75">
      <c r="A50" s="44"/>
      <c r="B50" s="44"/>
      <c r="C50" s="44"/>
    </row>
    <row r="52" spans="1:5">
      <c r="A52" s="45"/>
      <c r="B52" s="45"/>
      <c r="C52" s="45"/>
    </row>
    <row r="53" spans="1:5">
      <c r="A53" s="34"/>
      <c r="B53" s="48"/>
      <c r="C53" s="48"/>
      <c r="D53" s="48"/>
      <c r="E53" s="39"/>
    </row>
    <row r="54" spans="1:5">
      <c r="A54" s="49"/>
      <c r="B54" s="40"/>
      <c r="C54" s="40"/>
      <c r="D54" s="40"/>
      <c r="E54" s="40"/>
    </row>
    <row r="55" spans="1:5">
      <c r="A55" s="49"/>
      <c r="B55" s="40"/>
      <c r="C55" s="40"/>
      <c r="D55" s="40"/>
      <c r="E55" s="40"/>
    </row>
    <row r="56" spans="1:5">
      <c r="A56" s="49"/>
      <c r="B56" s="40"/>
      <c r="C56" s="40"/>
      <c r="D56" s="40"/>
      <c r="E56" s="40"/>
    </row>
    <row r="57" spans="1:5">
      <c r="A57" s="49"/>
      <c r="B57" s="40"/>
      <c r="C57" s="40"/>
      <c r="D57" s="40"/>
      <c r="E57" s="40"/>
    </row>
    <row r="58" spans="1:5">
      <c r="A58" s="49"/>
      <c r="B58" s="40"/>
      <c r="C58" s="40"/>
      <c r="D58" s="40"/>
      <c r="E58" s="40"/>
    </row>
    <row r="59" spans="1:5">
      <c r="A59" s="49"/>
      <c r="B59" s="40"/>
      <c r="C59" s="40"/>
      <c r="D59" s="40"/>
      <c r="E59" s="40"/>
    </row>
    <row r="60" spans="1:5">
      <c r="A60" s="49"/>
      <c r="B60" s="40"/>
      <c r="C60" s="40"/>
      <c r="D60" s="40"/>
      <c r="E60" s="40"/>
    </row>
    <row r="61" spans="1:5">
      <c r="A61" s="50"/>
      <c r="B61" s="50"/>
      <c r="C61" s="50"/>
      <c r="D61" s="50"/>
    </row>
    <row r="62" spans="1:5">
      <c r="A62" s="51"/>
      <c r="B62" s="51"/>
      <c r="C62" s="51"/>
      <c r="D62" s="50"/>
    </row>
    <row r="63" spans="1:5">
      <c r="A63" s="49"/>
      <c r="B63" s="39"/>
      <c r="C63" s="39"/>
      <c r="D63" s="39"/>
    </row>
    <row r="64" spans="1:5" ht="27" customHeight="1">
      <c r="A64" s="52"/>
      <c r="B64" s="40"/>
      <c r="C64" s="40"/>
      <c r="D64" s="40"/>
    </row>
    <row r="65" spans="1:4" ht="27" customHeight="1">
      <c r="A65" s="52"/>
      <c r="B65" s="40"/>
      <c r="C65" s="40"/>
      <c r="D65" s="40"/>
    </row>
    <row r="66" spans="1:4">
      <c r="A66" s="49"/>
      <c r="B66" s="40"/>
      <c r="C66" s="40"/>
      <c r="D66" s="40"/>
    </row>
    <row r="67" spans="1:4">
      <c r="A67" s="50"/>
      <c r="B67" s="50"/>
      <c r="C67" s="50"/>
      <c r="D67" s="50"/>
    </row>
    <row r="68" spans="1:4">
      <c r="A68" s="50"/>
      <c r="B68" s="50"/>
      <c r="C68" s="50"/>
      <c r="D68" s="50"/>
    </row>
    <row r="69" spans="1:4">
      <c r="A69" s="51"/>
      <c r="B69" s="51"/>
      <c r="C69" s="51"/>
      <c r="D69" s="50"/>
    </row>
    <row r="70" spans="1:4">
      <c r="A70" s="51"/>
      <c r="B70" s="51"/>
      <c r="C70" s="51"/>
      <c r="D70" s="50"/>
    </row>
    <row r="71" spans="1:4">
      <c r="A71" s="49"/>
      <c r="B71" s="39"/>
      <c r="C71" s="39"/>
      <c r="D71" s="39"/>
    </row>
    <row r="72" spans="1:4" ht="27" customHeight="1">
      <c r="A72" s="52"/>
      <c r="B72" s="40"/>
      <c r="C72" s="40"/>
      <c r="D72" s="40"/>
    </row>
    <row r="73" spans="1:4" ht="27" customHeight="1">
      <c r="A73" s="52"/>
      <c r="B73" s="40"/>
      <c r="C73" s="40"/>
      <c r="D73" s="40"/>
    </row>
    <row r="74" spans="1:4">
      <c r="A74" s="50"/>
      <c r="B74" s="53"/>
      <c r="C74" s="50"/>
      <c r="D74" s="50"/>
    </row>
    <row r="75" spans="1:4" ht="30" customHeight="1">
      <c r="A75" s="54"/>
      <c r="B75" s="55"/>
      <c r="C75" s="55"/>
      <c r="D75" s="55"/>
    </row>
    <row r="76" spans="1:4">
      <c r="A76" s="22"/>
      <c r="B76" s="22"/>
      <c r="C76" s="22"/>
      <c r="D76" s="22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0"/>
  <sheetViews>
    <sheetView topLeftCell="A39" workbookViewId="0">
      <selection activeCell="K24" sqref="K24"/>
    </sheetView>
  </sheetViews>
  <sheetFormatPr defaultRowHeight="15"/>
  <cols>
    <col min="1" max="3" width="6.7109375" customWidth="1"/>
    <col min="4" max="4" width="50.7109375" customWidth="1"/>
    <col min="5" max="7" width="15.7109375" customWidth="1"/>
    <col min="10" max="10" width="13.140625" customWidth="1"/>
    <col min="12" max="12" width="14.5703125" customWidth="1"/>
  </cols>
  <sheetData>
    <row r="1" spans="1:11">
      <c r="D1" s="15" t="s">
        <v>18</v>
      </c>
    </row>
    <row r="2" spans="1:11">
      <c r="D2" s="14"/>
    </row>
    <row r="3" spans="1:11">
      <c r="D3" s="15" t="s">
        <v>85</v>
      </c>
    </row>
    <row r="4" spans="1:11">
      <c r="D4" s="14"/>
    </row>
    <row r="5" spans="1:11">
      <c r="D5" s="15" t="s">
        <v>4</v>
      </c>
    </row>
    <row r="6" spans="1:11" ht="30" customHeight="1">
      <c r="A6" s="12" t="s">
        <v>21</v>
      </c>
      <c r="B6" s="12" t="s">
        <v>22</v>
      </c>
      <c r="C6" s="12" t="s">
        <v>23</v>
      </c>
      <c r="D6" s="12" t="s">
        <v>24</v>
      </c>
      <c r="E6" s="13" t="s">
        <v>25</v>
      </c>
      <c r="F6" s="13" t="s">
        <v>26</v>
      </c>
      <c r="G6" s="13" t="s">
        <v>27</v>
      </c>
      <c r="H6" s="10"/>
      <c r="I6" s="10"/>
      <c r="J6" s="10"/>
      <c r="K6" s="10"/>
    </row>
    <row r="7" spans="1:11">
      <c r="A7" s="168">
        <v>6</v>
      </c>
      <c r="B7" s="168"/>
      <c r="C7" s="168"/>
      <c r="D7" s="168" t="s">
        <v>9</v>
      </c>
      <c r="E7" s="172">
        <f>E8+E10+E13+E15+E18+E20</f>
        <v>1488881.8800000001</v>
      </c>
      <c r="F7" s="173">
        <f>F8+F10+F13+F15+F18+F20</f>
        <v>1640902.85</v>
      </c>
      <c r="G7" s="173">
        <f>G8+G10+G13+G15+G18+G20</f>
        <v>1648628.04</v>
      </c>
      <c r="H7" s="10"/>
      <c r="I7" s="10"/>
      <c r="J7" s="10"/>
      <c r="K7" s="10"/>
    </row>
    <row r="8" spans="1:11">
      <c r="A8" s="170"/>
      <c r="B8" s="170">
        <v>61</v>
      </c>
      <c r="C8" s="170"/>
      <c r="D8" s="170" t="s">
        <v>165</v>
      </c>
      <c r="E8" s="174">
        <v>643705.59999999998</v>
      </c>
      <c r="F8" s="175">
        <f>F9</f>
        <v>675083</v>
      </c>
      <c r="G8" s="175">
        <f>G9</f>
        <v>695858.77</v>
      </c>
      <c r="H8" s="10"/>
      <c r="I8" s="10"/>
      <c r="J8" s="10"/>
      <c r="K8" s="10"/>
    </row>
    <row r="9" spans="1:11">
      <c r="A9" s="2"/>
      <c r="B9" s="2"/>
      <c r="C9" s="2">
        <v>1</v>
      </c>
      <c r="D9" s="2" t="s">
        <v>33</v>
      </c>
      <c r="E9" s="64">
        <f>E8</f>
        <v>643705.59999999998</v>
      </c>
      <c r="F9" s="31">
        <v>675083</v>
      </c>
      <c r="G9" s="31">
        <v>695858.77</v>
      </c>
      <c r="H9" s="10"/>
      <c r="I9" s="10"/>
      <c r="J9" s="10"/>
      <c r="K9" s="10"/>
    </row>
    <row r="10" spans="1:11">
      <c r="A10" s="170"/>
      <c r="B10" s="170">
        <v>63</v>
      </c>
      <c r="C10" s="170"/>
      <c r="D10" s="170" t="s">
        <v>28</v>
      </c>
      <c r="E10" s="174">
        <f>SUM(E11:E12)</f>
        <v>130068.5</v>
      </c>
      <c r="F10" s="175">
        <f>SUM(F11:F12)</f>
        <v>130068.5</v>
      </c>
      <c r="G10" s="175">
        <f>SUM(G11:G12)</f>
        <v>145608.69999999998</v>
      </c>
      <c r="H10" s="10"/>
      <c r="I10" s="10"/>
      <c r="J10" s="10"/>
      <c r="K10" s="10"/>
    </row>
    <row r="11" spans="1:11">
      <c r="A11" s="2"/>
      <c r="B11" s="2"/>
      <c r="C11" s="2">
        <v>1</v>
      </c>
      <c r="D11" s="2" t="s">
        <v>180</v>
      </c>
      <c r="E11" s="64">
        <v>1327.3</v>
      </c>
      <c r="F11" s="31">
        <v>1327.3</v>
      </c>
      <c r="G11" s="31">
        <v>1327.3</v>
      </c>
      <c r="H11" s="10"/>
      <c r="I11" s="71"/>
      <c r="J11" s="10"/>
      <c r="K11" s="10"/>
    </row>
    <row r="12" spans="1:11">
      <c r="A12" s="2"/>
      <c r="B12" s="2"/>
      <c r="C12" s="2">
        <v>5</v>
      </c>
      <c r="D12" s="2" t="s">
        <v>181</v>
      </c>
      <c r="E12" s="64">
        <v>128741.2</v>
      </c>
      <c r="F12" s="31">
        <v>128741.2</v>
      </c>
      <c r="G12" s="31">
        <v>144281.4</v>
      </c>
      <c r="H12" s="10"/>
      <c r="I12" s="10"/>
      <c r="J12" s="10"/>
      <c r="K12" s="10"/>
    </row>
    <row r="13" spans="1:11">
      <c r="A13" s="170"/>
      <c r="B13" s="170">
        <v>64</v>
      </c>
      <c r="C13" s="170"/>
      <c r="D13" s="170" t="s">
        <v>166</v>
      </c>
      <c r="E13" s="174">
        <v>105992.48</v>
      </c>
      <c r="F13" s="175">
        <f>F14</f>
        <v>108381.25</v>
      </c>
      <c r="G13" s="175">
        <f>G14</f>
        <v>108381.25</v>
      </c>
      <c r="H13" s="10"/>
      <c r="I13" s="10"/>
      <c r="J13" s="10"/>
      <c r="K13" s="10"/>
    </row>
    <row r="14" spans="1:11">
      <c r="A14" s="2"/>
      <c r="B14" s="2"/>
      <c r="C14" s="2">
        <v>3</v>
      </c>
      <c r="D14" s="2" t="s">
        <v>31</v>
      </c>
      <c r="E14" s="64">
        <f>E13</f>
        <v>105992.48</v>
      </c>
      <c r="F14" s="31">
        <v>108381.25</v>
      </c>
      <c r="G14" s="31">
        <v>108381.25</v>
      </c>
      <c r="H14" s="10"/>
      <c r="I14" s="10"/>
      <c r="J14" s="10"/>
      <c r="K14" s="10"/>
    </row>
    <row r="15" spans="1:11">
      <c r="A15" s="170"/>
      <c r="B15" s="170">
        <v>65</v>
      </c>
      <c r="C15" s="170"/>
      <c r="D15" s="170" t="s">
        <v>29</v>
      </c>
      <c r="E15" s="174">
        <f>SUM(E16:E17)</f>
        <v>607920.5</v>
      </c>
      <c r="F15" s="175">
        <f>SUM(F16:F17)</f>
        <v>726035.3</v>
      </c>
      <c r="G15" s="175">
        <f>SUM(G16:G17)</f>
        <v>697349.53</v>
      </c>
      <c r="H15" s="10"/>
      <c r="I15" s="10"/>
      <c r="J15" s="10"/>
      <c r="K15" s="10"/>
    </row>
    <row r="16" spans="1:11">
      <c r="A16" s="2"/>
      <c r="B16" s="2"/>
      <c r="C16" s="2">
        <v>1</v>
      </c>
      <c r="D16" s="2" t="s">
        <v>33</v>
      </c>
      <c r="E16" s="64">
        <v>66.400000000000006</v>
      </c>
      <c r="F16" s="31">
        <v>70.489999999999995</v>
      </c>
      <c r="G16" s="31">
        <v>71.25</v>
      </c>
      <c r="H16" s="10"/>
      <c r="I16" s="10"/>
      <c r="J16" s="10"/>
      <c r="K16" s="10"/>
    </row>
    <row r="17" spans="1:11">
      <c r="A17" s="2"/>
      <c r="B17" s="2"/>
      <c r="C17" s="2">
        <v>4</v>
      </c>
      <c r="D17" s="2" t="s">
        <v>30</v>
      </c>
      <c r="E17" s="64">
        <v>607854.1</v>
      </c>
      <c r="F17" s="31">
        <v>725964.81</v>
      </c>
      <c r="G17" s="31">
        <v>697278.28</v>
      </c>
      <c r="H17" s="10"/>
      <c r="I17" s="10"/>
      <c r="J17" s="10"/>
      <c r="K17" s="10"/>
    </row>
    <row r="18" spans="1:11">
      <c r="A18" s="170"/>
      <c r="B18" s="170">
        <v>66</v>
      </c>
      <c r="C18" s="170"/>
      <c r="D18" s="170" t="s">
        <v>167</v>
      </c>
      <c r="E18" s="174">
        <v>133</v>
      </c>
      <c r="F18" s="175">
        <f>F19</f>
        <v>133</v>
      </c>
      <c r="G18" s="175">
        <f>G19</f>
        <v>133</v>
      </c>
      <c r="H18" s="10"/>
      <c r="I18" s="10"/>
      <c r="J18" s="10"/>
      <c r="K18" s="10"/>
    </row>
    <row r="19" spans="1:11">
      <c r="A19" s="2"/>
      <c r="B19" s="2"/>
      <c r="C19" s="2">
        <v>6</v>
      </c>
      <c r="D19" s="2" t="s">
        <v>32</v>
      </c>
      <c r="E19" s="64">
        <f>E18</f>
        <v>133</v>
      </c>
      <c r="F19" s="31">
        <v>133</v>
      </c>
      <c r="G19" s="31">
        <v>133</v>
      </c>
      <c r="H19" s="10"/>
      <c r="I19" s="10"/>
      <c r="J19" s="10"/>
      <c r="K19" s="10"/>
    </row>
    <row r="20" spans="1:11" ht="15" customHeight="1">
      <c r="A20" s="170"/>
      <c r="B20" s="170">
        <v>68</v>
      </c>
      <c r="C20" s="170"/>
      <c r="D20" s="176" t="s">
        <v>168</v>
      </c>
      <c r="E20" s="174">
        <v>1061.8</v>
      </c>
      <c r="F20" s="175">
        <f>F21</f>
        <v>1201.8</v>
      </c>
      <c r="G20" s="175">
        <f>G21</f>
        <v>1296.79</v>
      </c>
      <c r="H20" s="10"/>
      <c r="I20" s="10"/>
      <c r="J20" s="10"/>
      <c r="K20" s="10"/>
    </row>
    <row r="21" spans="1:11">
      <c r="A21" s="2"/>
      <c r="B21" s="2"/>
      <c r="C21" s="2">
        <v>1</v>
      </c>
      <c r="D21" s="2" t="s">
        <v>33</v>
      </c>
      <c r="E21" s="64">
        <f>E20</f>
        <v>1061.8</v>
      </c>
      <c r="F21" s="31">
        <v>1201.8</v>
      </c>
      <c r="G21" s="31">
        <v>1296.79</v>
      </c>
      <c r="H21" s="10"/>
      <c r="I21" s="10"/>
      <c r="J21" s="10"/>
      <c r="K21" s="10"/>
    </row>
    <row r="22" spans="1:11">
      <c r="A22" s="168">
        <v>7</v>
      </c>
      <c r="B22" s="168"/>
      <c r="C22" s="168"/>
      <c r="D22" s="168" t="s">
        <v>34</v>
      </c>
      <c r="E22" s="172">
        <f>SUM(E23:E24)</f>
        <v>54110.2</v>
      </c>
      <c r="F22" s="173">
        <f>F25</f>
        <v>41700.6</v>
      </c>
      <c r="G22" s="173">
        <f>G23+G24</f>
        <v>39952.04</v>
      </c>
      <c r="H22" s="10"/>
      <c r="I22" s="10"/>
      <c r="J22" s="10"/>
      <c r="K22" s="10"/>
    </row>
    <row r="23" spans="1:11">
      <c r="A23" s="170"/>
      <c r="B23" s="170">
        <v>71</v>
      </c>
      <c r="C23" s="170"/>
      <c r="D23" s="170" t="s">
        <v>169</v>
      </c>
      <c r="E23" s="174">
        <v>53089.2</v>
      </c>
      <c r="F23" s="175">
        <v>40680.6</v>
      </c>
      <c r="G23" s="175">
        <v>39952.04</v>
      </c>
      <c r="H23" s="10"/>
      <c r="I23" s="10"/>
      <c r="J23" s="10"/>
      <c r="K23" s="10"/>
    </row>
    <row r="24" spans="1:11">
      <c r="A24" s="170"/>
      <c r="B24" s="170">
        <v>72</v>
      </c>
      <c r="C24" s="170"/>
      <c r="D24" s="170" t="s">
        <v>35</v>
      </c>
      <c r="E24" s="174">
        <v>1021</v>
      </c>
      <c r="F24" s="175">
        <v>1020</v>
      </c>
      <c r="G24" s="175">
        <v>0</v>
      </c>
      <c r="H24" s="10"/>
      <c r="I24" s="10"/>
      <c r="J24" s="10"/>
      <c r="K24" s="10"/>
    </row>
    <row r="25" spans="1:11" ht="15" customHeight="1">
      <c r="A25" s="2"/>
      <c r="B25" s="2"/>
      <c r="C25" s="2">
        <v>7</v>
      </c>
      <c r="D25" s="4" t="s">
        <v>47</v>
      </c>
      <c r="E25" s="64">
        <v>54110.2</v>
      </c>
      <c r="F25" s="31">
        <v>41700.6</v>
      </c>
      <c r="G25" s="31">
        <v>39952.04</v>
      </c>
      <c r="H25" s="10"/>
      <c r="I25" s="10"/>
      <c r="J25" s="10"/>
      <c r="K25" s="10"/>
    </row>
    <row r="26" spans="1:11" ht="15.75">
      <c r="A26" s="75" t="s">
        <v>36</v>
      </c>
      <c r="B26" s="76"/>
      <c r="C26" s="76"/>
      <c r="D26" s="77"/>
      <c r="E26" s="65">
        <f>E7+E22</f>
        <v>1542992.08</v>
      </c>
      <c r="F26" s="32">
        <f>F7+F22</f>
        <v>1682603.4500000002</v>
      </c>
      <c r="G26" s="32">
        <f>G7+G22</f>
        <v>1688580.08</v>
      </c>
      <c r="H26" s="10"/>
      <c r="I26" s="10"/>
      <c r="J26" s="10"/>
      <c r="K26" s="10"/>
    </row>
    <row r="27" spans="1:11" ht="20.100000000000001" customHeight="1">
      <c r="A27" s="78"/>
      <c r="B27" s="79"/>
      <c r="C27" s="79"/>
      <c r="D27" s="79"/>
      <c r="E27" s="79"/>
      <c r="F27" s="79"/>
      <c r="G27" s="80"/>
      <c r="H27" s="10"/>
      <c r="I27" s="10"/>
      <c r="J27" s="10"/>
      <c r="K27" s="10"/>
    </row>
    <row r="28" spans="1:11">
      <c r="A28" s="81" t="s">
        <v>37</v>
      </c>
      <c r="B28" s="82"/>
      <c r="C28" s="82"/>
      <c r="D28" s="82"/>
      <c r="E28" s="82"/>
      <c r="F28" s="82"/>
      <c r="G28" s="83"/>
      <c r="H28" s="10"/>
      <c r="I28" s="10"/>
      <c r="J28" s="10"/>
      <c r="K28" s="10"/>
    </row>
    <row r="29" spans="1:11" ht="26.25">
      <c r="A29" s="12" t="s">
        <v>21</v>
      </c>
      <c r="B29" s="12" t="s">
        <v>22</v>
      </c>
      <c r="C29" s="12" t="s">
        <v>23</v>
      </c>
      <c r="D29" s="12" t="s">
        <v>24</v>
      </c>
      <c r="E29" s="13" t="s">
        <v>25</v>
      </c>
      <c r="F29" s="13" t="s">
        <v>26</v>
      </c>
      <c r="G29" s="13" t="s">
        <v>27</v>
      </c>
      <c r="H29" s="10"/>
      <c r="I29" s="10"/>
      <c r="J29" s="10"/>
      <c r="K29" s="10"/>
    </row>
    <row r="30" spans="1:11">
      <c r="A30" s="11">
        <v>9</v>
      </c>
      <c r="B30" s="11"/>
      <c r="C30" s="11"/>
      <c r="D30" s="11" t="s">
        <v>38</v>
      </c>
      <c r="E30" s="30">
        <f>E31+E33</f>
        <v>131630.29999999999</v>
      </c>
      <c r="F30" s="30">
        <f>F31+F33</f>
        <v>17111.3</v>
      </c>
      <c r="G30" s="30">
        <f>G31+G33</f>
        <v>15000</v>
      </c>
      <c r="H30" s="10"/>
      <c r="I30" s="10"/>
      <c r="J30" s="10"/>
      <c r="K30" s="10"/>
    </row>
    <row r="31" spans="1:11">
      <c r="A31" s="11"/>
      <c r="B31" s="11">
        <v>92</v>
      </c>
      <c r="C31" s="11"/>
      <c r="D31" s="11" t="s">
        <v>39</v>
      </c>
      <c r="E31" s="30">
        <f>SUM(E32)</f>
        <v>4489.6499999999996</v>
      </c>
      <c r="F31" s="30">
        <f>F32</f>
        <v>0</v>
      </c>
      <c r="G31" s="30">
        <f>G32</f>
        <v>0</v>
      </c>
      <c r="H31" s="10"/>
      <c r="I31" s="10"/>
      <c r="J31" s="10"/>
      <c r="K31" s="10"/>
    </row>
    <row r="32" spans="1:11">
      <c r="A32" s="2"/>
      <c r="B32" s="2"/>
      <c r="C32" s="2">
        <v>91</v>
      </c>
      <c r="D32" s="2" t="s">
        <v>175</v>
      </c>
      <c r="E32" s="29">
        <v>4489.6499999999996</v>
      </c>
      <c r="F32" s="29">
        <v>0</v>
      </c>
      <c r="G32" s="29">
        <v>0</v>
      </c>
      <c r="H32" s="10"/>
      <c r="I32" s="10"/>
      <c r="J32" s="10"/>
      <c r="K32" s="10"/>
    </row>
    <row r="33" spans="1:12">
      <c r="A33" s="11"/>
      <c r="B33" s="11">
        <v>92</v>
      </c>
      <c r="C33" s="11"/>
      <c r="D33" s="11" t="s">
        <v>182</v>
      </c>
      <c r="E33" s="30">
        <f>SUM(E34)</f>
        <v>127140.65</v>
      </c>
      <c r="F33" s="30">
        <f>F34</f>
        <v>17111.3</v>
      </c>
      <c r="G33" s="30">
        <f>G34</f>
        <v>15000</v>
      </c>
      <c r="H33" s="10"/>
      <c r="I33" s="10"/>
      <c r="J33" s="10"/>
      <c r="K33" s="10"/>
    </row>
    <row r="34" spans="1:12">
      <c r="A34" s="2"/>
      <c r="B34" s="2"/>
      <c r="C34" s="2">
        <v>97</v>
      </c>
      <c r="D34" s="2" t="s">
        <v>176</v>
      </c>
      <c r="E34" s="29">
        <v>127140.65</v>
      </c>
      <c r="F34" s="29">
        <v>17111.3</v>
      </c>
      <c r="G34" s="29">
        <v>15000</v>
      </c>
      <c r="H34" s="10"/>
      <c r="I34" s="10"/>
      <c r="J34" s="10"/>
      <c r="K34" s="10"/>
    </row>
    <row r="35" spans="1:12" ht="15.75">
      <c r="A35" s="33" t="s">
        <v>178</v>
      </c>
      <c r="B35" s="33"/>
      <c r="C35" s="33"/>
      <c r="D35" s="33" t="s">
        <v>177</v>
      </c>
      <c r="E35" s="35">
        <f>E30</f>
        <v>131630.29999999999</v>
      </c>
      <c r="F35" s="35">
        <f>F30</f>
        <v>17111.3</v>
      </c>
      <c r="G35" s="35">
        <f>G30</f>
        <v>15000</v>
      </c>
      <c r="H35" s="10"/>
      <c r="I35" s="10"/>
      <c r="J35" s="10"/>
      <c r="K35" s="10"/>
    </row>
    <row r="36" spans="1:12">
      <c r="A36" s="34"/>
      <c r="B36" s="34"/>
      <c r="C36" s="34"/>
      <c r="D36" s="34"/>
      <c r="E36" s="34"/>
      <c r="F36" s="34"/>
      <c r="G36" s="34"/>
      <c r="H36" s="10"/>
      <c r="I36" s="10"/>
      <c r="J36" s="10"/>
      <c r="K36" s="10"/>
    </row>
    <row r="37" spans="1:12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</row>
    <row r="38" spans="1:12">
      <c r="A38" s="10"/>
      <c r="B38" s="10"/>
      <c r="C38" s="10"/>
      <c r="D38" s="15" t="s">
        <v>40</v>
      </c>
      <c r="E38" s="10"/>
      <c r="F38" s="10"/>
      <c r="G38" s="10"/>
      <c r="H38" s="10"/>
      <c r="I38" s="10"/>
      <c r="J38" s="10"/>
      <c r="K38" s="10"/>
    </row>
    <row r="39" spans="1:12" ht="26.25">
      <c r="A39" s="12" t="s">
        <v>21</v>
      </c>
      <c r="B39" s="12" t="s">
        <v>22</v>
      </c>
      <c r="C39" s="12" t="s">
        <v>23</v>
      </c>
      <c r="D39" s="12" t="s">
        <v>24</v>
      </c>
      <c r="E39" s="13" t="s">
        <v>25</v>
      </c>
      <c r="F39" s="13" t="s">
        <v>26</v>
      </c>
      <c r="G39" s="13" t="s">
        <v>27</v>
      </c>
      <c r="H39" s="10"/>
      <c r="I39" s="10"/>
      <c r="J39" s="10"/>
      <c r="K39" s="10"/>
    </row>
    <row r="40" spans="1:12">
      <c r="A40" s="168">
        <v>3</v>
      </c>
      <c r="B40" s="168"/>
      <c r="C40" s="168"/>
      <c r="D40" s="168" t="s">
        <v>9</v>
      </c>
      <c r="E40" s="169">
        <f>E41+E43+E53+E56+E58+E60+E62</f>
        <v>1100596.0899999999</v>
      </c>
      <c r="F40" s="169">
        <f>F42+F43+F53+F56+F58+F60+F62</f>
        <v>1120473.7799999998</v>
      </c>
      <c r="G40" s="169">
        <f>G41+G43+G53+G56+G58+G60+G62</f>
        <v>1138690.8999999999</v>
      </c>
      <c r="H40" s="10"/>
      <c r="I40" s="10"/>
      <c r="J40" s="10"/>
      <c r="K40" s="10"/>
    </row>
    <row r="41" spans="1:12">
      <c r="A41" s="170"/>
      <c r="B41" s="170">
        <v>31</v>
      </c>
      <c r="C41" s="170"/>
      <c r="D41" s="170" t="s">
        <v>174</v>
      </c>
      <c r="E41" s="171">
        <f>SUM(E42)</f>
        <v>381432.33</v>
      </c>
      <c r="F41" s="171">
        <f>F42</f>
        <v>400503.95</v>
      </c>
      <c r="G41" s="171">
        <f>G42</f>
        <v>420529.14</v>
      </c>
      <c r="H41" s="10"/>
      <c r="I41" s="10"/>
      <c r="J41" s="10"/>
      <c r="K41" s="10"/>
    </row>
    <row r="42" spans="1:12">
      <c r="A42" s="57"/>
      <c r="B42" s="57"/>
      <c r="C42" s="57">
        <v>1</v>
      </c>
      <c r="D42" s="57" t="s">
        <v>33</v>
      </c>
      <c r="E42" s="58">
        <v>381432.33</v>
      </c>
      <c r="F42" s="58">
        <v>400503.95</v>
      </c>
      <c r="G42" s="58">
        <v>420529.14</v>
      </c>
      <c r="H42" s="10"/>
      <c r="I42" s="10"/>
      <c r="J42" s="66"/>
      <c r="K42" s="10"/>
    </row>
    <row r="43" spans="1:12">
      <c r="A43" s="170"/>
      <c r="B43" s="170">
        <v>32</v>
      </c>
      <c r="C43" s="170"/>
      <c r="D43" s="170" t="s">
        <v>42</v>
      </c>
      <c r="E43" s="171">
        <f>SUM(E44:E52)</f>
        <v>479482.15</v>
      </c>
      <c r="F43" s="171">
        <f>SUM(F44:F52)</f>
        <v>480288.22</v>
      </c>
      <c r="G43" s="171">
        <f>SUM(G44:G52)</f>
        <v>478480.15</v>
      </c>
      <c r="H43" s="10"/>
      <c r="I43" s="10"/>
      <c r="J43" s="66"/>
      <c r="K43" s="10"/>
    </row>
    <row r="44" spans="1:12">
      <c r="A44" s="57"/>
      <c r="B44" s="57"/>
      <c r="C44" s="57">
        <v>1</v>
      </c>
      <c r="D44" s="57" t="s">
        <v>33</v>
      </c>
      <c r="E44" s="58">
        <v>171751.47</v>
      </c>
      <c r="F44" s="58">
        <v>184201.34</v>
      </c>
      <c r="G44" s="58">
        <v>185047.67</v>
      </c>
      <c r="H44" s="10"/>
      <c r="I44" s="10"/>
      <c r="J44" s="66"/>
      <c r="K44" s="10"/>
      <c r="L44" s="42"/>
    </row>
    <row r="45" spans="1:12">
      <c r="A45" s="57"/>
      <c r="B45" s="57"/>
      <c r="C45" s="97">
        <v>91</v>
      </c>
      <c r="D45" s="96" t="s">
        <v>201</v>
      </c>
      <c r="E45" s="60">
        <v>2101</v>
      </c>
      <c r="F45" s="60">
        <v>0</v>
      </c>
      <c r="G45" s="60">
        <v>0</v>
      </c>
      <c r="H45" s="10"/>
      <c r="I45" s="10"/>
      <c r="J45" s="66"/>
      <c r="K45" s="10"/>
      <c r="L45" s="42"/>
    </row>
    <row r="46" spans="1:12">
      <c r="A46" s="57"/>
      <c r="B46" s="57"/>
      <c r="C46" s="97">
        <v>97</v>
      </c>
      <c r="D46" s="59" t="s">
        <v>200</v>
      </c>
      <c r="E46" s="60">
        <v>9543.1</v>
      </c>
      <c r="F46" s="60">
        <v>0</v>
      </c>
      <c r="G46" s="60">
        <v>0</v>
      </c>
      <c r="H46" s="10"/>
      <c r="I46" s="10"/>
      <c r="J46" s="66"/>
      <c r="K46" s="10"/>
      <c r="L46" s="42"/>
    </row>
    <row r="47" spans="1:12">
      <c r="A47" s="57"/>
      <c r="B47" s="57"/>
      <c r="C47" s="57">
        <v>3</v>
      </c>
      <c r="D47" s="57" t="s">
        <v>31</v>
      </c>
      <c r="E47" s="58">
        <v>105992.48</v>
      </c>
      <c r="F47" s="58">
        <v>108381.25</v>
      </c>
      <c r="G47" s="58">
        <v>108381.25</v>
      </c>
      <c r="H47" s="10"/>
      <c r="I47" s="10"/>
      <c r="J47" s="66"/>
      <c r="K47" s="66"/>
      <c r="L47" s="42"/>
    </row>
    <row r="48" spans="1:12">
      <c r="A48" s="57"/>
      <c r="B48" s="57"/>
      <c r="C48" s="97">
        <v>91</v>
      </c>
      <c r="D48" s="96" t="s">
        <v>201</v>
      </c>
      <c r="E48" s="60">
        <v>2388.65</v>
      </c>
      <c r="F48" s="60">
        <v>0</v>
      </c>
      <c r="G48" s="60">
        <v>0</v>
      </c>
      <c r="H48" s="10"/>
      <c r="I48" s="10"/>
      <c r="J48" s="66"/>
      <c r="K48" s="10"/>
      <c r="L48" s="42"/>
    </row>
    <row r="49" spans="1:12">
      <c r="A49" s="57"/>
      <c r="B49" s="57"/>
      <c r="C49" s="57">
        <v>4</v>
      </c>
      <c r="D49" s="57" t="s">
        <v>30</v>
      </c>
      <c r="E49" s="58">
        <v>133324.4</v>
      </c>
      <c r="F49" s="58">
        <v>174300.23</v>
      </c>
      <c r="G49" s="58">
        <v>174300.23</v>
      </c>
      <c r="H49" s="10"/>
      <c r="I49" s="10"/>
      <c r="J49" s="66"/>
      <c r="K49" s="10"/>
      <c r="L49" s="42"/>
    </row>
    <row r="50" spans="1:12">
      <c r="A50" s="57"/>
      <c r="B50" s="57"/>
      <c r="C50" s="97">
        <v>97</v>
      </c>
      <c r="D50" s="59" t="s">
        <v>200</v>
      </c>
      <c r="E50" s="60">
        <v>40975.65</v>
      </c>
      <c r="F50" s="60">
        <v>0</v>
      </c>
      <c r="G50" s="60">
        <v>0</v>
      </c>
      <c r="H50" s="10"/>
      <c r="I50" s="10"/>
      <c r="J50" s="66"/>
      <c r="K50" s="10"/>
      <c r="L50" s="42"/>
    </row>
    <row r="51" spans="1:12">
      <c r="A51" s="57"/>
      <c r="B51" s="57"/>
      <c r="C51" s="57">
        <v>6</v>
      </c>
      <c r="D51" s="57" t="s">
        <v>183</v>
      </c>
      <c r="E51" s="58">
        <v>133</v>
      </c>
      <c r="F51" s="58">
        <v>133</v>
      </c>
      <c r="G51" s="58">
        <v>133</v>
      </c>
      <c r="H51" s="10"/>
      <c r="I51" s="10"/>
      <c r="J51" s="66"/>
      <c r="K51" s="10"/>
      <c r="L51" s="42"/>
    </row>
    <row r="52" spans="1:12">
      <c r="A52" s="57"/>
      <c r="B52" s="57"/>
      <c r="C52" s="57">
        <v>7</v>
      </c>
      <c r="D52" s="57" t="s">
        <v>30</v>
      </c>
      <c r="E52" s="58">
        <v>13272.4</v>
      </c>
      <c r="F52" s="58">
        <v>13272.4</v>
      </c>
      <c r="G52" s="58">
        <v>10618</v>
      </c>
      <c r="H52" s="10"/>
      <c r="I52" s="10"/>
      <c r="J52" s="66"/>
      <c r="K52" s="10"/>
      <c r="L52" s="42"/>
    </row>
    <row r="53" spans="1:12">
      <c r="A53" s="170"/>
      <c r="B53" s="170">
        <v>34</v>
      </c>
      <c r="C53" s="170"/>
      <c r="D53" s="170" t="s">
        <v>44</v>
      </c>
      <c r="E53" s="171">
        <f>E54+E55</f>
        <v>8268.61</v>
      </c>
      <c r="F53" s="171">
        <f>F54+F55</f>
        <v>8268.61</v>
      </c>
      <c r="G53" s="171">
        <f>G54+G55</f>
        <v>8268.61</v>
      </c>
      <c r="H53" s="10"/>
      <c r="I53" s="10"/>
      <c r="J53" s="66"/>
      <c r="K53" s="10"/>
      <c r="L53" s="42"/>
    </row>
    <row r="54" spans="1:12">
      <c r="A54" s="57"/>
      <c r="B54" s="57"/>
      <c r="C54" s="57">
        <v>1</v>
      </c>
      <c r="D54" s="57" t="s">
        <v>33</v>
      </c>
      <c r="E54" s="58">
        <v>7697.9</v>
      </c>
      <c r="F54" s="58">
        <v>7697.9</v>
      </c>
      <c r="G54" s="58">
        <v>7697.9</v>
      </c>
      <c r="H54" s="10"/>
      <c r="I54" s="10"/>
      <c r="J54" s="66"/>
      <c r="K54" s="10"/>
    </row>
    <row r="55" spans="1:12">
      <c r="A55" s="57"/>
      <c r="B55" s="57"/>
      <c r="C55" s="57">
        <v>4</v>
      </c>
      <c r="D55" s="57" t="s">
        <v>30</v>
      </c>
      <c r="E55" s="58">
        <v>570.71</v>
      </c>
      <c r="F55" s="58">
        <v>570.71</v>
      </c>
      <c r="G55" s="58">
        <v>570.71</v>
      </c>
      <c r="H55" s="10"/>
      <c r="I55" s="10"/>
      <c r="J55" s="66"/>
      <c r="K55" s="10"/>
    </row>
    <row r="56" spans="1:12">
      <c r="A56" s="170"/>
      <c r="B56" s="170">
        <v>35</v>
      </c>
      <c r="C56" s="170"/>
      <c r="D56" s="170" t="s">
        <v>170</v>
      </c>
      <c r="E56" s="171">
        <f>SUM(E57)</f>
        <v>3981.6</v>
      </c>
      <c r="F56" s="171">
        <f>F57</f>
        <v>3981.6</v>
      </c>
      <c r="G56" s="171">
        <f>G57</f>
        <v>3981.6</v>
      </c>
      <c r="H56" s="10"/>
      <c r="I56" s="10"/>
      <c r="J56" s="66"/>
      <c r="K56" s="10"/>
    </row>
    <row r="57" spans="1:12">
      <c r="A57" s="57"/>
      <c r="B57" s="57"/>
      <c r="C57" s="57">
        <v>4</v>
      </c>
      <c r="D57" s="57" t="s">
        <v>30</v>
      </c>
      <c r="E57" s="58">
        <v>3981.6</v>
      </c>
      <c r="F57" s="58">
        <v>3981.6</v>
      </c>
      <c r="G57" s="58">
        <v>3981.6</v>
      </c>
      <c r="H57" s="10"/>
      <c r="I57" s="10"/>
      <c r="J57" s="10"/>
      <c r="K57" s="10"/>
    </row>
    <row r="58" spans="1:12">
      <c r="A58" s="170"/>
      <c r="B58" s="170">
        <v>36</v>
      </c>
      <c r="C58" s="170"/>
      <c r="D58" s="170" t="s">
        <v>171</v>
      </c>
      <c r="E58" s="171">
        <f>SUM(E59)</f>
        <v>6636.1</v>
      </c>
      <c r="F58" s="171">
        <f>F59</f>
        <v>6636.1</v>
      </c>
      <c r="G58" s="171">
        <f>G59</f>
        <v>6636.1</v>
      </c>
      <c r="H58" s="10"/>
      <c r="I58" s="10"/>
      <c r="J58" s="66"/>
      <c r="K58" s="10"/>
    </row>
    <row r="59" spans="1:12">
      <c r="A59" s="57"/>
      <c r="B59" s="57"/>
      <c r="C59" s="57">
        <v>1</v>
      </c>
      <c r="D59" s="57" t="s">
        <v>33</v>
      </c>
      <c r="E59" s="58">
        <v>6636.1</v>
      </c>
      <c r="F59" s="58">
        <v>6636.1</v>
      </c>
      <c r="G59" s="58">
        <v>6636.1</v>
      </c>
      <c r="H59" s="10"/>
      <c r="I59" s="10"/>
      <c r="J59" s="66"/>
      <c r="K59" s="10"/>
    </row>
    <row r="60" spans="1:12">
      <c r="A60" s="170"/>
      <c r="B60" s="170">
        <v>37</v>
      </c>
      <c r="C60" s="170"/>
      <c r="D60" s="170" t="s">
        <v>172</v>
      </c>
      <c r="E60" s="171">
        <f>SUM(E61)</f>
        <v>39153.699999999997</v>
      </c>
      <c r="F60" s="171">
        <f>F61</f>
        <v>39153.699999999997</v>
      </c>
      <c r="G60" s="171">
        <f>G61</f>
        <v>39153.699999999997</v>
      </c>
      <c r="H60" s="10"/>
      <c r="I60" s="10"/>
      <c r="J60" s="10"/>
      <c r="K60" s="10"/>
    </row>
    <row r="61" spans="1:12">
      <c r="A61" s="59"/>
      <c r="B61" s="59"/>
      <c r="C61" s="57">
        <v>1</v>
      </c>
      <c r="D61" s="57" t="s">
        <v>33</v>
      </c>
      <c r="E61" s="58">
        <v>39153.699999999997</v>
      </c>
      <c r="F61" s="60">
        <v>39153.699999999997</v>
      </c>
      <c r="G61" s="60">
        <v>39153.699999999997</v>
      </c>
      <c r="H61" s="10"/>
      <c r="I61" s="10"/>
      <c r="J61" s="10"/>
      <c r="K61" s="10"/>
    </row>
    <row r="62" spans="1:12">
      <c r="A62" s="170"/>
      <c r="B62" s="170">
        <v>38</v>
      </c>
      <c r="C62" s="170"/>
      <c r="D62" s="170" t="s">
        <v>173</v>
      </c>
      <c r="E62" s="171">
        <f>E63+E64+E65</f>
        <v>181641.60000000001</v>
      </c>
      <c r="F62" s="171">
        <f>SUM(F63:F65)</f>
        <v>181641.60000000001</v>
      </c>
      <c r="G62" s="171">
        <f>G63+G64+G65</f>
        <v>181641.60000000001</v>
      </c>
      <c r="H62" s="10"/>
      <c r="I62" s="10"/>
      <c r="J62" s="10"/>
      <c r="K62" s="10"/>
    </row>
    <row r="63" spans="1:12">
      <c r="A63" s="59"/>
      <c r="B63" s="59"/>
      <c r="C63" s="57">
        <v>1</v>
      </c>
      <c r="D63" s="57" t="s">
        <v>33</v>
      </c>
      <c r="E63" s="58">
        <v>33517.1</v>
      </c>
      <c r="F63" s="60">
        <v>33517.1</v>
      </c>
      <c r="G63" s="60">
        <v>33517.1</v>
      </c>
      <c r="H63" s="10"/>
      <c r="I63" s="10"/>
      <c r="J63" s="10"/>
      <c r="K63" s="10"/>
    </row>
    <row r="64" spans="1:12">
      <c r="A64" s="59"/>
      <c r="B64" s="59"/>
      <c r="C64" s="59">
        <v>4</v>
      </c>
      <c r="D64" s="57" t="s">
        <v>30</v>
      </c>
      <c r="E64" s="60">
        <v>146797.29999999999</v>
      </c>
      <c r="F64" s="60">
        <v>146797.29999999999</v>
      </c>
      <c r="G64" s="60">
        <v>146797.29999999999</v>
      </c>
      <c r="H64" s="10"/>
      <c r="I64" s="10"/>
      <c r="J64" s="10"/>
      <c r="K64" s="10"/>
    </row>
    <row r="65" spans="1:11">
      <c r="A65" s="59"/>
      <c r="B65" s="59"/>
      <c r="C65" s="59">
        <v>5</v>
      </c>
      <c r="D65" s="57" t="s">
        <v>43</v>
      </c>
      <c r="E65" s="60">
        <v>1327.2</v>
      </c>
      <c r="F65" s="60">
        <v>1327.2</v>
      </c>
      <c r="G65" s="60">
        <v>1327.2</v>
      </c>
      <c r="H65" s="10"/>
      <c r="I65" s="10"/>
      <c r="J65" s="10"/>
      <c r="K65" s="10"/>
    </row>
    <row r="66" spans="1:11">
      <c r="A66" s="168">
        <v>4</v>
      </c>
      <c r="B66" s="168"/>
      <c r="C66" s="168"/>
      <c r="D66" s="168" t="s">
        <v>45</v>
      </c>
      <c r="E66" s="169">
        <f>E67+E73</f>
        <v>574026.29</v>
      </c>
      <c r="F66" s="169">
        <f>F67+F73</f>
        <v>579240.97</v>
      </c>
      <c r="G66" s="169">
        <f>G67+G73</f>
        <v>564889.17999999993</v>
      </c>
    </row>
    <row r="67" spans="1:11">
      <c r="A67" s="170"/>
      <c r="B67" s="170">
        <v>42</v>
      </c>
      <c r="C67" s="170"/>
      <c r="D67" s="170" t="s">
        <v>46</v>
      </c>
      <c r="E67" s="171">
        <f>SUM(E68:E72)</f>
        <v>560753.99</v>
      </c>
      <c r="F67" s="171">
        <f>SUM(F68:F72)</f>
        <v>562129.66999999993</v>
      </c>
      <c r="G67" s="171">
        <f>G68+G69+G71+G72</f>
        <v>522758.57999999996</v>
      </c>
    </row>
    <row r="68" spans="1:11">
      <c r="A68" s="57"/>
      <c r="B68" s="57"/>
      <c r="C68" s="57">
        <v>1</v>
      </c>
      <c r="D68" s="57" t="s">
        <v>33</v>
      </c>
      <c r="E68" s="58">
        <v>5972.5</v>
      </c>
      <c r="F68" s="58">
        <v>5972.5</v>
      </c>
      <c r="G68" s="58">
        <v>5972.5</v>
      </c>
    </row>
    <row r="69" spans="1:11">
      <c r="A69" s="57"/>
      <c r="B69" s="57"/>
      <c r="C69" s="57">
        <v>4</v>
      </c>
      <c r="D69" s="57" t="s">
        <v>30</v>
      </c>
      <c r="E69" s="58">
        <v>323180.09000000003</v>
      </c>
      <c r="F69" s="58">
        <v>400314.97</v>
      </c>
      <c r="G69" s="58">
        <v>371628.44</v>
      </c>
    </row>
    <row r="70" spans="1:11">
      <c r="A70" s="57"/>
      <c r="B70" s="57"/>
      <c r="C70" s="97">
        <v>97</v>
      </c>
      <c r="D70" s="59" t="s">
        <v>200</v>
      </c>
      <c r="E70" s="60">
        <v>76621.899999999994</v>
      </c>
      <c r="F70" s="60">
        <v>0</v>
      </c>
      <c r="G70" s="60">
        <v>0</v>
      </c>
    </row>
    <row r="71" spans="1:11">
      <c r="A71" s="57"/>
      <c r="B71" s="57"/>
      <c r="C71" s="57">
        <v>7</v>
      </c>
      <c r="D71" s="57" t="s">
        <v>47</v>
      </c>
      <c r="E71" s="58">
        <v>27565.5</v>
      </c>
      <c r="F71" s="58">
        <v>28428.2</v>
      </c>
      <c r="G71" s="58">
        <v>29334.04</v>
      </c>
    </row>
    <row r="72" spans="1:11">
      <c r="A72" s="57"/>
      <c r="B72" s="57"/>
      <c r="C72" s="57">
        <v>5</v>
      </c>
      <c r="D72" s="57" t="s">
        <v>43</v>
      </c>
      <c r="E72" s="58">
        <v>127414</v>
      </c>
      <c r="F72" s="58">
        <v>127414</v>
      </c>
      <c r="G72" s="58">
        <v>115823.6</v>
      </c>
    </row>
    <row r="73" spans="1:11">
      <c r="A73" s="170"/>
      <c r="B73" s="170">
        <v>45</v>
      </c>
      <c r="C73" s="170"/>
      <c r="D73" s="170" t="s">
        <v>179</v>
      </c>
      <c r="E73" s="171">
        <f>SUM(E75)</f>
        <v>13272.3</v>
      </c>
      <c r="F73" s="171">
        <f>F74+F75</f>
        <v>17111.3</v>
      </c>
      <c r="G73" s="171">
        <f>Sheet2!G74+Sheet2!G75</f>
        <v>42130.6</v>
      </c>
      <c r="H73" s="42"/>
    </row>
    <row r="74" spans="1:11">
      <c r="A74" s="57"/>
      <c r="B74" s="57"/>
      <c r="C74" s="57">
        <v>5</v>
      </c>
      <c r="D74" s="57" t="s">
        <v>43</v>
      </c>
      <c r="E74" s="58">
        <v>0</v>
      </c>
      <c r="F74" s="58">
        <v>0</v>
      </c>
      <c r="G74" s="58">
        <v>27130.6</v>
      </c>
    </row>
    <row r="75" spans="1:11">
      <c r="A75" s="57"/>
      <c r="B75" s="57"/>
      <c r="C75" s="57">
        <v>7</v>
      </c>
      <c r="D75" s="57" t="s">
        <v>30</v>
      </c>
      <c r="E75" s="58">
        <v>13272.3</v>
      </c>
      <c r="F75" s="58">
        <v>17111.3</v>
      </c>
      <c r="G75" s="58">
        <v>15000</v>
      </c>
    </row>
    <row r="76" spans="1:11">
      <c r="A76" s="57"/>
      <c r="B76" s="57"/>
      <c r="C76" s="97">
        <v>97</v>
      </c>
      <c r="D76" s="59" t="s">
        <v>200</v>
      </c>
      <c r="E76" s="60">
        <v>0</v>
      </c>
      <c r="F76" s="60">
        <v>17111.3</v>
      </c>
      <c r="G76" s="60">
        <v>15000</v>
      </c>
    </row>
    <row r="77" spans="1:11" ht="30" customHeight="1">
      <c r="A77" s="90" t="s">
        <v>48</v>
      </c>
      <c r="B77" s="91"/>
      <c r="C77" s="91"/>
      <c r="D77" s="92"/>
      <c r="E77" s="93">
        <f>E40+E66</f>
        <v>1674622.38</v>
      </c>
      <c r="F77" s="93">
        <f>F40+F66</f>
        <v>1699714.7499999998</v>
      </c>
      <c r="G77" s="93">
        <f>G40+G66</f>
        <v>1703580.0799999998</v>
      </c>
    </row>
    <row r="78" spans="1:11" ht="20.100000000000001" customHeight="1">
      <c r="E78" s="42"/>
    </row>
    <row r="79" spans="1:11">
      <c r="E79" s="42"/>
    </row>
    <row r="80" spans="1:11">
      <c r="D80" s="16"/>
      <c r="E80" s="42"/>
    </row>
    <row r="83" spans="3:7">
      <c r="D83" s="15" t="s">
        <v>18</v>
      </c>
    </row>
    <row r="85" spans="3:7">
      <c r="D85" s="15" t="s">
        <v>49</v>
      </c>
    </row>
    <row r="86" spans="3:7" ht="30" customHeight="1">
      <c r="C86" s="26" t="s">
        <v>137</v>
      </c>
      <c r="D86" s="21" t="s">
        <v>24</v>
      </c>
      <c r="E86" s="11" t="s">
        <v>50</v>
      </c>
      <c r="F86" s="11" t="s">
        <v>1</v>
      </c>
      <c r="G86" s="11" t="s">
        <v>2</v>
      </c>
    </row>
    <row r="87" spans="3:7">
      <c r="C87" s="73"/>
      <c r="D87" s="74" t="s">
        <v>48</v>
      </c>
      <c r="E87" s="28">
        <f>E88+E91+E93+E95+E98+E101+E106+E108+E112+E115</f>
        <v>1674622.3800000001</v>
      </c>
      <c r="F87" s="28">
        <f>F88+F91+F93+F95+F98+F101+F106+F108+F112+F115</f>
        <v>1699714.7500000002</v>
      </c>
      <c r="G87" s="28">
        <f>G88+G91+G93+G95+G98+G101+G106+G108+G112+G115</f>
        <v>1703580.08</v>
      </c>
    </row>
    <row r="88" spans="3:7">
      <c r="C88" s="2">
        <v>1</v>
      </c>
      <c r="D88" s="23" t="s">
        <v>138</v>
      </c>
      <c r="E88" s="30">
        <f>SUM(E89:E90)</f>
        <v>268079.25</v>
      </c>
      <c r="F88" s="30">
        <f>SUM(F89:F90)</f>
        <v>276898.03000000003</v>
      </c>
      <c r="G88" s="30">
        <f>SUM(G89:G90)</f>
        <v>286157.74</v>
      </c>
    </row>
    <row r="89" spans="3:7">
      <c r="C89" s="2">
        <v>11</v>
      </c>
      <c r="D89" s="24" t="s">
        <v>139</v>
      </c>
      <c r="E89" s="29">
        <v>20783.05</v>
      </c>
      <c r="F89" s="29">
        <v>20783.05</v>
      </c>
      <c r="G89" s="29">
        <v>20783.05</v>
      </c>
    </row>
    <row r="90" spans="3:7">
      <c r="C90" s="2">
        <v>13</v>
      </c>
      <c r="D90" s="24" t="s">
        <v>140</v>
      </c>
      <c r="E90" s="29">
        <v>247296.2</v>
      </c>
      <c r="F90" s="29">
        <v>256114.98</v>
      </c>
      <c r="G90" s="29">
        <v>265374.69</v>
      </c>
    </row>
    <row r="91" spans="3:7">
      <c r="C91" s="2">
        <v>2</v>
      </c>
      <c r="D91" s="23" t="s">
        <v>141</v>
      </c>
      <c r="E91" s="30">
        <f>SUM(E92)</f>
        <v>3318.1</v>
      </c>
      <c r="F91" s="30">
        <f>F92</f>
        <v>3318.1</v>
      </c>
      <c r="G91" s="30">
        <f>SUM(G92)</f>
        <v>3318.1</v>
      </c>
    </row>
    <row r="92" spans="3:7">
      <c r="C92" s="2">
        <v>22</v>
      </c>
      <c r="D92" s="24" t="s">
        <v>142</v>
      </c>
      <c r="E92" s="29">
        <v>3318.1</v>
      </c>
      <c r="F92" s="29">
        <v>3318.1</v>
      </c>
      <c r="G92" s="29">
        <v>3318.1</v>
      </c>
    </row>
    <row r="93" spans="3:7">
      <c r="C93" s="2">
        <v>3</v>
      </c>
      <c r="D93" s="23" t="s">
        <v>143</v>
      </c>
      <c r="E93" s="30">
        <f>E94</f>
        <v>55079.9</v>
      </c>
      <c r="F93" s="30">
        <f>F94</f>
        <v>55079.9</v>
      </c>
      <c r="G93" s="30">
        <f>SUM(G94)</f>
        <v>55079.9</v>
      </c>
    </row>
    <row r="94" spans="3:7">
      <c r="C94" s="2">
        <v>32</v>
      </c>
      <c r="D94" s="24" t="s">
        <v>144</v>
      </c>
      <c r="E94" s="29">
        <v>55079.9</v>
      </c>
      <c r="F94" s="29">
        <v>55079.9</v>
      </c>
      <c r="G94" s="29">
        <v>55079.9</v>
      </c>
    </row>
    <row r="95" spans="3:7">
      <c r="C95" s="2">
        <v>4</v>
      </c>
      <c r="D95" s="23" t="s">
        <v>145</v>
      </c>
      <c r="E95" s="30">
        <f>SUM(E96:E97)</f>
        <v>132233</v>
      </c>
      <c r="F95" s="30">
        <f>SUM(F96:F97)</f>
        <v>123322.70000000001</v>
      </c>
      <c r="G95" s="30">
        <f>SUM(G96:G97)</f>
        <v>97177.420000000013</v>
      </c>
    </row>
    <row r="96" spans="3:7">
      <c r="C96" s="2">
        <v>42</v>
      </c>
      <c r="D96" s="24" t="s">
        <v>146</v>
      </c>
      <c r="E96" s="29">
        <v>25217.200000000001</v>
      </c>
      <c r="F96" s="29">
        <v>15926.6</v>
      </c>
      <c r="G96" s="29">
        <v>15926.6</v>
      </c>
    </row>
    <row r="97" spans="3:7">
      <c r="C97" s="2">
        <v>47</v>
      </c>
      <c r="D97" s="24" t="s">
        <v>147</v>
      </c>
      <c r="E97" s="29">
        <v>107015.8</v>
      </c>
      <c r="F97" s="29">
        <v>107396.1</v>
      </c>
      <c r="G97" s="29">
        <v>81250.820000000007</v>
      </c>
    </row>
    <row r="98" spans="3:7">
      <c r="C98" s="2">
        <v>5</v>
      </c>
      <c r="D98" s="23" t="s">
        <v>148</v>
      </c>
      <c r="E98" s="30">
        <f>SUM(E99:E100)</f>
        <v>41144</v>
      </c>
      <c r="F98" s="30">
        <f>SUM(F99:F100)</f>
        <v>41144</v>
      </c>
      <c r="G98" s="30">
        <f>SUM(G99:G100)</f>
        <v>41144</v>
      </c>
    </row>
    <row r="99" spans="3:7">
      <c r="C99" s="2">
        <v>51</v>
      </c>
      <c r="D99" s="24" t="s">
        <v>149</v>
      </c>
      <c r="E99" s="29">
        <v>33180.699999999997</v>
      </c>
      <c r="F99" s="29">
        <v>33180.699999999997</v>
      </c>
      <c r="G99" s="29">
        <v>33180.699999999997</v>
      </c>
    </row>
    <row r="100" spans="3:7">
      <c r="C100" s="2">
        <v>56</v>
      </c>
      <c r="D100" s="24" t="s">
        <v>150</v>
      </c>
      <c r="E100" s="29">
        <v>7963.3</v>
      </c>
      <c r="F100" s="29">
        <v>7963.3</v>
      </c>
      <c r="G100" s="29">
        <v>7963.3</v>
      </c>
    </row>
    <row r="101" spans="3:7">
      <c r="C101" s="2">
        <v>6</v>
      </c>
      <c r="D101" s="23" t="s">
        <v>151</v>
      </c>
      <c r="E101" s="30">
        <f>SUM(E102:E105)</f>
        <v>628135.66</v>
      </c>
      <c r="F101" s="30">
        <f>SUM(F102:F105)</f>
        <v>642260.69000000006</v>
      </c>
      <c r="G101" s="30">
        <f>SUM(G102:G105)</f>
        <v>741399.78999999992</v>
      </c>
    </row>
    <row r="102" spans="3:7">
      <c r="C102" s="2">
        <v>62</v>
      </c>
      <c r="D102" s="24" t="s">
        <v>152</v>
      </c>
      <c r="E102" s="29">
        <v>371623.7</v>
      </c>
      <c r="F102" s="29">
        <v>372486.40000000002</v>
      </c>
      <c r="G102" s="29">
        <v>436512.64</v>
      </c>
    </row>
    <row r="103" spans="3:7">
      <c r="C103" s="2">
        <v>64</v>
      </c>
      <c r="D103" s="24" t="s">
        <v>153</v>
      </c>
      <c r="E103" s="29">
        <v>58397.9</v>
      </c>
      <c r="F103" s="29">
        <v>67821.23</v>
      </c>
      <c r="G103" s="29">
        <v>67960.59</v>
      </c>
    </row>
    <row r="104" spans="3:7">
      <c r="C104" s="2">
        <v>65</v>
      </c>
      <c r="D104" s="24" t="s">
        <v>154</v>
      </c>
      <c r="E104" s="29">
        <v>114141.4</v>
      </c>
      <c r="F104" s="29">
        <v>117980.4</v>
      </c>
      <c r="G104" s="29">
        <v>142999.70000000001</v>
      </c>
    </row>
    <row r="105" spans="3:7" ht="26.25">
      <c r="C105" s="2">
        <v>66</v>
      </c>
      <c r="D105" s="25" t="s">
        <v>155</v>
      </c>
      <c r="E105" s="29">
        <v>83972.66</v>
      </c>
      <c r="F105" s="29">
        <v>83972.66</v>
      </c>
      <c r="G105" s="29">
        <v>93926.86</v>
      </c>
    </row>
    <row r="106" spans="3:7">
      <c r="C106" s="11">
        <v>7</v>
      </c>
      <c r="D106" s="37" t="s">
        <v>184</v>
      </c>
      <c r="E106" s="30">
        <f>E107</f>
        <v>18713.599999999999</v>
      </c>
      <c r="F106" s="30">
        <f>F107</f>
        <v>18713.599999999999</v>
      </c>
      <c r="G106" s="30">
        <f>SUM(G107)</f>
        <v>18713.599999999999</v>
      </c>
    </row>
    <row r="107" spans="3:7">
      <c r="C107" s="2">
        <v>74</v>
      </c>
      <c r="D107" s="25" t="s">
        <v>184</v>
      </c>
      <c r="E107" s="29">
        <v>18713.599999999999</v>
      </c>
      <c r="F107" s="29">
        <v>18713.599999999999</v>
      </c>
      <c r="G107" s="29">
        <v>18713.599999999999</v>
      </c>
    </row>
    <row r="108" spans="3:7">
      <c r="C108" s="2">
        <v>8</v>
      </c>
      <c r="D108" s="23" t="s">
        <v>156</v>
      </c>
      <c r="E108" s="30">
        <f>SUM(E109:E111)</f>
        <v>183157.9</v>
      </c>
      <c r="F108" s="30">
        <f>SUM(F109:F111)</f>
        <v>183725.02</v>
      </c>
      <c r="G108" s="30">
        <f>SUM(G109:G111)</f>
        <v>94320.5</v>
      </c>
    </row>
    <row r="109" spans="3:7">
      <c r="C109" s="2">
        <v>81</v>
      </c>
      <c r="D109" s="24" t="s">
        <v>157</v>
      </c>
      <c r="E109" s="29">
        <v>39153.1</v>
      </c>
      <c r="F109" s="29">
        <v>39153.1</v>
      </c>
      <c r="G109" s="29">
        <v>39153.1</v>
      </c>
    </row>
    <row r="110" spans="3:7">
      <c r="C110" s="2">
        <v>82</v>
      </c>
      <c r="D110" s="24" t="s">
        <v>158</v>
      </c>
      <c r="E110" s="29">
        <v>132723.4</v>
      </c>
      <c r="F110" s="29">
        <v>133290.51999999999</v>
      </c>
      <c r="G110" s="29">
        <v>43886</v>
      </c>
    </row>
    <row r="111" spans="3:7">
      <c r="C111" s="2">
        <v>84</v>
      </c>
      <c r="D111" s="24" t="s">
        <v>159</v>
      </c>
      <c r="E111" s="29">
        <v>11281.4</v>
      </c>
      <c r="F111" s="29">
        <v>11281.4</v>
      </c>
      <c r="G111" s="29">
        <v>11281.4</v>
      </c>
    </row>
    <row r="112" spans="3:7">
      <c r="C112" s="2">
        <v>9</v>
      </c>
      <c r="D112" s="23" t="s">
        <v>160</v>
      </c>
      <c r="E112" s="30">
        <f>SUM(E113:E114)</f>
        <v>320201.27</v>
      </c>
      <c r="F112" s="30">
        <f>SUM(F113:F114)</f>
        <v>330693.01</v>
      </c>
      <c r="G112" s="30">
        <f>SUM(G113:G114)</f>
        <v>341709.33</v>
      </c>
    </row>
    <row r="113" spans="1:7">
      <c r="C113" s="2">
        <v>91</v>
      </c>
      <c r="D113" s="24" t="s">
        <v>185</v>
      </c>
      <c r="E113" s="29">
        <v>297637.87</v>
      </c>
      <c r="F113" s="29">
        <v>308129.61</v>
      </c>
      <c r="G113" s="29">
        <v>319145.93</v>
      </c>
    </row>
    <row r="114" spans="1:7">
      <c r="C114" s="2">
        <v>95</v>
      </c>
      <c r="D114" s="2" t="s">
        <v>161</v>
      </c>
      <c r="E114" s="29">
        <v>22563.4</v>
      </c>
      <c r="F114" s="29">
        <v>22563.4</v>
      </c>
      <c r="G114" s="29">
        <v>22563.4</v>
      </c>
    </row>
    <row r="115" spans="1:7">
      <c r="C115" s="2">
        <v>10</v>
      </c>
      <c r="D115" s="11" t="s">
        <v>162</v>
      </c>
      <c r="E115" s="30">
        <f>SUM(E116:E117)</f>
        <v>24559.699999999997</v>
      </c>
      <c r="F115" s="30">
        <f>SUM(F116:F117)</f>
        <v>24559.699999999997</v>
      </c>
      <c r="G115" s="30">
        <f>SUM(G116:G117)</f>
        <v>24559.699999999997</v>
      </c>
    </row>
    <row r="116" spans="1:7">
      <c r="C116" s="2">
        <v>104</v>
      </c>
      <c r="D116" s="2" t="s">
        <v>163</v>
      </c>
      <c r="E116" s="29">
        <v>16590.3</v>
      </c>
      <c r="F116" s="29">
        <v>16590.3</v>
      </c>
      <c r="G116" s="29">
        <v>16590.3</v>
      </c>
    </row>
    <row r="117" spans="1:7" ht="26.25">
      <c r="C117" s="2">
        <v>107</v>
      </c>
      <c r="D117" s="4" t="s">
        <v>164</v>
      </c>
      <c r="E117" s="36">
        <v>7969.4</v>
      </c>
      <c r="F117" s="29">
        <v>7969.4</v>
      </c>
      <c r="G117" s="29">
        <v>7969.4</v>
      </c>
    </row>
    <row r="120" spans="1:7">
      <c r="D120" s="15" t="s">
        <v>51</v>
      </c>
    </row>
    <row r="121" spans="1:7">
      <c r="D121" s="15"/>
    </row>
    <row r="122" spans="1:7">
      <c r="D122" s="15" t="s">
        <v>52</v>
      </c>
    </row>
    <row r="123" spans="1:7" ht="26.25">
      <c r="A123" s="1"/>
      <c r="B123" s="1"/>
      <c r="C123" s="12" t="s">
        <v>23</v>
      </c>
      <c r="D123" s="12" t="s">
        <v>24</v>
      </c>
      <c r="E123" s="13" t="s">
        <v>25</v>
      </c>
      <c r="F123" s="13" t="s">
        <v>26</v>
      </c>
      <c r="G123" s="13" t="s">
        <v>27</v>
      </c>
    </row>
    <row r="124" spans="1:7">
      <c r="A124" s="12" t="s">
        <v>21</v>
      </c>
      <c r="B124" s="12" t="s">
        <v>22</v>
      </c>
      <c r="C124" s="11"/>
      <c r="D124" s="11" t="s">
        <v>12</v>
      </c>
      <c r="E124" s="11">
        <v>0</v>
      </c>
      <c r="F124" s="11">
        <v>0</v>
      </c>
      <c r="G124" s="11">
        <v>0</v>
      </c>
    </row>
    <row r="125" spans="1:7">
      <c r="A125" s="11">
        <v>8</v>
      </c>
      <c r="B125" s="11"/>
      <c r="C125" s="11"/>
      <c r="D125" s="11" t="s">
        <v>53</v>
      </c>
      <c r="E125" s="11">
        <v>0</v>
      </c>
      <c r="F125" s="11">
        <v>0</v>
      </c>
      <c r="G125" s="11">
        <v>0</v>
      </c>
    </row>
    <row r="126" spans="1:7">
      <c r="A126" s="11"/>
      <c r="B126" s="11">
        <v>84</v>
      </c>
      <c r="C126" s="2">
        <v>8</v>
      </c>
      <c r="D126" s="2" t="s">
        <v>54</v>
      </c>
      <c r="E126" s="2">
        <v>0</v>
      </c>
      <c r="F126" s="2">
        <v>0</v>
      </c>
      <c r="G126" s="2">
        <v>0</v>
      </c>
    </row>
    <row r="127" spans="1:7">
      <c r="A127" s="2"/>
      <c r="B127" s="2"/>
      <c r="C127" s="11"/>
      <c r="D127" s="11" t="s">
        <v>13</v>
      </c>
      <c r="E127" s="11">
        <v>0</v>
      </c>
      <c r="F127" s="11">
        <v>0</v>
      </c>
      <c r="G127" s="11">
        <v>0</v>
      </c>
    </row>
    <row r="128" spans="1:7">
      <c r="A128" s="11">
        <v>5</v>
      </c>
      <c r="B128" s="11"/>
      <c r="C128" s="11"/>
      <c r="D128" s="11" t="s">
        <v>55</v>
      </c>
      <c r="E128" s="11">
        <v>0</v>
      </c>
      <c r="F128" s="11">
        <v>0</v>
      </c>
      <c r="G128" s="11">
        <v>0</v>
      </c>
    </row>
    <row r="129" spans="1:7">
      <c r="A129" s="11"/>
      <c r="B129" s="11">
        <v>54</v>
      </c>
      <c r="C129" s="2">
        <v>1</v>
      </c>
      <c r="D129" s="2" t="s">
        <v>33</v>
      </c>
      <c r="E129" s="2">
        <v>0</v>
      </c>
      <c r="F129" s="2">
        <v>0</v>
      </c>
      <c r="G129" s="2">
        <v>0</v>
      </c>
    </row>
    <row r="130" spans="1:7">
      <c r="A130" s="34"/>
      <c r="B130" s="34"/>
    </row>
  </sheetData>
  <mergeCells count="4">
    <mergeCell ref="A26:D26"/>
    <mergeCell ref="A27:G27"/>
    <mergeCell ref="A28:G28"/>
    <mergeCell ref="A77:D7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N423"/>
  <sheetViews>
    <sheetView tabSelected="1" workbookViewId="0">
      <selection activeCell="J14" sqref="J14"/>
    </sheetView>
  </sheetViews>
  <sheetFormatPr defaultRowHeight="15"/>
  <cols>
    <col min="1" max="1" width="11.7109375" customWidth="1"/>
    <col min="2" max="2" width="46.7109375" customWidth="1"/>
    <col min="3" max="3" width="20.7109375" customWidth="1"/>
    <col min="4" max="4" width="20.7109375" style="42" customWidth="1"/>
    <col min="5" max="5" width="20.7109375" customWidth="1"/>
    <col min="8" max="8" width="15.5703125" customWidth="1"/>
    <col min="9" max="9" width="14.85546875" customWidth="1"/>
    <col min="13" max="13" width="15" customWidth="1"/>
  </cols>
  <sheetData>
    <row r="2" spans="1:14">
      <c r="A2" s="17"/>
      <c r="B2" s="187" t="s">
        <v>218</v>
      </c>
      <c r="C2" s="18"/>
    </row>
    <row r="3" spans="1:14">
      <c r="B3" s="19"/>
      <c r="C3" s="20"/>
    </row>
    <row r="5" spans="1:14" ht="39.950000000000003" customHeight="1">
      <c r="A5" s="130" t="s">
        <v>56</v>
      </c>
      <c r="B5" s="99" t="s">
        <v>57</v>
      </c>
      <c r="C5" s="131">
        <f>C7+C233+C269</f>
        <v>1674622.3800000001</v>
      </c>
      <c r="D5" s="131">
        <f>D7+D233+D269</f>
        <v>1699714.7450000001</v>
      </c>
      <c r="E5" s="131">
        <f>E7+E233+E269</f>
        <v>1703580.07825</v>
      </c>
    </row>
    <row r="6" spans="1:14">
      <c r="A6" s="100"/>
      <c r="B6" s="101"/>
      <c r="C6" s="101"/>
      <c r="D6" s="101"/>
      <c r="E6" s="101"/>
    </row>
    <row r="7" spans="1:14" ht="31.5">
      <c r="A7" s="132" t="s">
        <v>58</v>
      </c>
      <c r="B7" s="133" t="s">
        <v>59</v>
      </c>
      <c r="C7" s="104">
        <f>C10+C29+C139+C153</f>
        <v>1368958.81</v>
      </c>
      <c r="D7" s="104">
        <f>D10+D29+D139+D153</f>
        <v>1382992.3149999999</v>
      </c>
      <c r="E7" s="104">
        <f>E10+E29+E139+E153</f>
        <v>1375245.84525</v>
      </c>
    </row>
    <row r="8" spans="1:14">
      <c r="A8" s="105"/>
      <c r="B8" s="106"/>
      <c r="C8" s="106"/>
      <c r="D8" s="107"/>
      <c r="E8" s="108"/>
    </row>
    <row r="9" spans="1:14" ht="30" customHeight="1">
      <c r="A9" s="109" t="s">
        <v>66</v>
      </c>
      <c r="B9" s="109" t="s">
        <v>24</v>
      </c>
      <c r="C9" s="109" t="s">
        <v>25</v>
      </c>
      <c r="D9" s="110" t="s">
        <v>26</v>
      </c>
      <c r="E9" s="109" t="s">
        <v>27</v>
      </c>
    </row>
    <row r="10" spans="1:14" ht="31.5">
      <c r="A10" s="111" t="s">
        <v>60</v>
      </c>
      <c r="B10" s="112" t="s">
        <v>61</v>
      </c>
      <c r="C10" s="134">
        <f>C11+C20</f>
        <v>268079.25000000006</v>
      </c>
      <c r="D10" s="134">
        <f>D11+D20</f>
        <v>276898.03000000003</v>
      </c>
      <c r="E10" s="134">
        <f>E11+E20</f>
        <v>286157.74900000001</v>
      </c>
      <c r="H10" s="42"/>
    </row>
    <row r="11" spans="1:14">
      <c r="A11" s="135" t="s">
        <v>62</v>
      </c>
      <c r="B11" s="135" t="s">
        <v>63</v>
      </c>
      <c r="C11" s="136">
        <f>C13+C17</f>
        <v>20783.05</v>
      </c>
      <c r="D11" s="136">
        <f>D13+D17</f>
        <v>20783.05</v>
      </c>
      <c r="E11" s="136">
        <f>E13+E17</f>
        <v>20783.05</v>
      </c>
      <c r="H11" s="42"/>
    </row>
    <row r="12" spans="1:14">
      <c r="A12" s="135"/>
      <c r="B12" s="135"/>
      <c r="C12" s="137"/>
      <c r="D12" s="137"/>
      <c r="E12" s="137"/>
      <c r="H12" s="42"/>
    </row>
    <row r="13" spans="1:14">
      <c r="A13" s="113">
        <v>1</v>
      </c>
      <c r="B13" s="126" t="s">
        <v>33</v>
      </c>
      <c r="C13" s="114">
        <f t="shared" ref="C13:E14" si="0">SUM(C14)</f>
        <v>19908.3</v>
      </c>
      <c r="D13" s="114">
        <f t="shared" si="0"/>
        <v>19908.3</v>
      </c>
      <c r="E13" s="114">
        <f t="shared" si="0"/>
        <v>19908.3</v>
      </c>
      <c r="G13" s="50"/>
      <c r="H13" s="68"/>
      <c r="I13" s="67"/>
      <c r="J13" s="67"/>
      <c r="K13" s="67"/>
      <c r="L13" s="67"/>
      <c r="M13" s="68"/>
      <c r="N13" s="67"/>
    </row>
    <row r="14" spans="1:14">
      <c r="A14" s="185">
        <v>3</v>
      </c>
      <c r="B14" s="186" t="s">
        <v>6</v>
      </c>
      <c r="C14" s="118">
        <f t="shared" si="0"/>
        <v>19908.3</v>
      </c>
      <c r="D14" s="118">
        <f t="shared" si="0"/>
        <v>19908.3</v>
      </c>
      <c r="E14" s="118">
        <f t="shared" si="0"/>
        <v>19908.3</v>
      </c>
      <c r="G14" s="50"/>
      <c r="H14" s="68"/>
      <c r="I14" s="67"/>
      <c r="J14" s="67"/>
      <c r="K14" s="67"/>
      <c r="L14" s="67"/>
      <c r="M14" s="68"/>
      <c r="N14" s="67"/>
    </row>
    <row r="15" spans="1:14">
      <c r="A15" s="184">
        <v>32</v>
      </c>
      <c r="B15" s="184" t="s">
        <v>42</v>
      </c>
      <c r="C15" s="118">
        <v>19908.3</v>
      </c>
      <c r="D15" s="118">
        <v>19908.3</v>
      </c>
      <c r="E15" s="118">
        <v>19908.3</v>
      </c>
      <c r="G15" s="153"/>
      <c r="H15" s="68"/>
      <c r="I15" s="154"/>
      <c r="J15" s="154"/>
      <c r="K15" s="67"/>
      <c r="L15" s="154"/>
      <c r="M15" s="68"/>
      <c r="N15" s="67"/>
    </row>
    <row r="16" spans="1:14">
      <c r="A16" s="96">
        <v>91</v>
      </c>
      <c r="B16" s="127" t="s">
        <v>201</v>
      </c>
      <c r="C16" s="114">
        <v>2101</v>
      </c>
      <c r="D16" s="114">
        <v>0</v>
      </c>
      <c r="E16" s="114">
        <v>0</v>
      </c>
      <c r="G16" s="50"/>
      <c r="H16" s="68"/>
      <c r="I16" s="67"/>
      <c r="J16" s="67"/>
      <c r="K16" s="67"/>
      <c r="L16" s="67"/>
      <c r="M16" s="67"/>
      <c r="N16" s="67"/>
    </row>
    <row r="17" spans="1:14">
      <c r="A17" s="115">
        <v>3</v>
      </c>
      <c r="B17" s="155" t="s">
        <v>31</v>
      </c>
      <c r="C17" s="114">
        <v>874.75</v>
      </c>
      <c r="D17" s="114">
        <f t="shared" ref="C17:E18" si="1">SUM(D18)</f>
        <v>874.75</v>
      </c>
      <c r="E17" s="114">
        <f t="shared" si="1"/>
        <v>874.75</v>
      </c>
      <c r="G17" s="50"/>
      <c r="H17" s="68"/>
      <c r="I17" s="67"/>
      <c r="J17" s="67"/>
      <c r="K17" s="67"/>
      <c r="L17" s="67"/>
      <c r="M17" s="67"/>
      <c r="N17" s="67"/>
    </row>
    <row r="18" spans="1:14">
      <c r="A18" s="185">
        <v>3</v>
      </c>
      <c r="B18" s="186" t="s">
        <v>6</v>
      </c>
      <c r="C18" s="118">
        <f t="shared" si="1"/>
        <v>874.75</v>
      </c>
      <c r="D18" s="118">
        <f t="shared" si="1"/>
        <v>874.75</v>
      </c>
      <c r="E18" s="118">
        <f t="shared" si="1"/>
        <v>874.75</v>
      </c>
      <c r="G18" s="50"/>
      <c r="H18" s="68"/>
      <c r="I18" s="67"/>
      <c r="J18" s="67"/>
      <c r="K18" s="67"/>
      <c r="L18" s="67"/>
      <c r="M18" s="68"/>
      <c r="N18" s="67"/>
    </row>
    <row r="19" spans="1:14" ht="15" customHeight="1">
      <c r="A19" s="184">
        <v>32</v>
      </c>
      <c r="B19" s="184" t="s">
        <v>42</v>
      </c>
      <c r="C19" s="183">
        <v>874.75</v>
      </c>
      <c r="D19" s="183">
        <v>874.75</v>
      </c>
      <c r="E19" s="183">
        <v>874.75</v>
      </c>
      <c r="G19" s="70"/>
      <c r="H19" s="68"/>
      <c r="I19" s="67"/>
      <c r="J19" s="67"/>
      <c r="K19" s="67"/>
      <c r="L19" s="67"/>
      <c r="M19" s="68"/>
      <c r="N19" s="67"/>
    </row>
    <row r="20" spans="1:14" ht="30" customHeight="1">
      <c r="A20" s="138" t="s">
        <v>64</v>
      </c>
      <c r="B20" s="138" t="s">
        <v>65</v>
      </c>
      <c r="C20" s="139">
        <f>C21+C26</f>
        <v>247296.20000000004</v>
      </c>
      <c r="D20" s="139">
        <f>D21+D26</f>
        <v>256114.98</v>
      </c>
      <c r="E20" s="139">
        <f>E21+E26</f>
        <v>265374.69900000002</v>
      </c>
      <c r="G20" s="50"/>
      <c r="H20" s="68"/>
      <c r="I20" s="67"/>
      <c r="J20" s="67"/>
      <c r="K20" s="67"/>
      <c r="L20" s="67"/>
      <c r="M20" s="68"/>
      <c r="N20" s="67"/>
    </row>
    <row r="21" spans="1:14" ht="15" customHeight="1">
      <c r="A21" s="113">
        <v>1</v>
      </c>
      <c r="B21" s="126" t="s">
        <v>33</v>
      </c>
      <c r="C21" s="114">
        <f>SUM(C22)</f>
        <v>245701.60000000003</v>
      </c>
      <c r="D21" s="114">
        <f>SUM(D22)</f>
        <v>254520.38</v>
      </c>
      <c r="E21" s="114">
        <f>SUM(E22)</f>
        <v>263780.09900000005</v>
      </c>
      <c r="G21" s="50"/>
      <c r="H21" s="68"/>
      <c r="I21" s="67"/>
      <c r="J21" s="67"/>
      <c r="K21" s="67"/>
      <c r="L21" s="67"/>
      <c r="M21" s="68"/>
      <c r="N21" s="67"/>
    </row>
    <row r="22" spans="1:14" ht="15" customHeight="1">
      <c r="A22" s="185">
        <v>3</v>
      </c>
      <c r="B22" s="186" t="s">
        <v>6</v>
      </c>
      <c r="C22" s="118">
        <f>SUM(C23:C25)</f>
        <v>245701.60000000003</v>
      </c>
      <c r="D22" s="118">
        <f>SUM(D23:D25)</f>
        <v>254520.38</v>
      </c>
      <c r="E22" s="118">
        <f>SUM(E23:E25)</f>
        <v>263780.09900000005</v>
      </c>
      <c r="G22" s="50"/>
      <c r="H22" s="68"/>
      <c r="I22" s="67"/>
      <c r="J22" s="67"/>
      <c r="K22" s="67"/>
      <c r="L22" s="67"/>
      <c r="M22" s="68"/>
      <c r="N22" s="67"/>
    </row>
    <row r="23" spans="1:14" ht="15" customHeight="1">
      <c r="A23" s="184">
        <v>31</v>
      </c>
      <c r="B23" s="184" t="s">
        <v>41</v>
      </c>
      <c r="C23" s="183">
        <v>176375.6</v>
      </c>
      <c r="D23" s="183">
        <f>C23+(C23*5%)</f>
        <v>185194.38</v>
      </c>
      <c r="E23" s="183">
        <f>D23+(D23*5%)</f>
        <v>194454.09900000002</v>
      </c>
      <c r="G23" s="50"/>
      <c r="H23" s="68"/>
      <c r="I23" s="67"/>
      <c r="J23" s="67"/>
      <c r="K23" s="67"/>
      <c r="L23" s="67"/>
      <c r="M23" s="67"/>
      <c r="N23" s="67"/>
    </row>
    <row r="24" spans="1:14">
      <c r="A24" s="184">
        <v>32</v>
      </c>
      <c r="B24" s="184" t="s">
        <v>42</v>
      </c>
      <c r="C24" s="183">
        <v>62026.3</v>
      </c>
      <c r="D24" s="183">
        <v>62026.3</v>
      </c>
      <c r="E24" s="183">
        <v>62026.3</v>
      </c>
      <c r="G24" s="70"/>
      <c r="H24" s="68"/>
      <c r="I24" s="67"/>
      <c r="J24" s="67"/>
      <c r="K24" s="67"/>
      <c r="L24" s="67"/>
      <c r="M24" s="67"/>
      <c r="N24" s="67"/>
    </row>
    <row r="25" spans="1:14">
      <c r="A25" s="184">
        <v>34</v>
      </c>
      <c r="B25" s="184" t="s">
        <v>44</v>
      </c>
      <c r="C25" s="183">
        <v>7299.7</v>
      </c>
      <c r="D25" s="183">
        <v>7299.7</v>
      </c>
      <c r="E25" s="183">
        <v>7299.7</v>
      </c>
      <c r="G25" s="50"/>
      <c r="H25" s="68"/>
      <c r="I25" s="67"/>
      <c r="J25" s="67"/>
      <c r="K25" s="67"/>
      <c r="L25" s="67"/>
      <c r="M25" s="67"/>
      <c r="N25" s="67"/>
    </row>
    <row r="26" spans="1:14">
      <c r="A26" s="115">
        <v>4</v>
      </c>
      <c r="B26" s="155" t="s">
        <v>30</v>
      </c>
      <c r="C26" s="116">
        <f>SUM(C28)</f>
        <v>1594.6</v>
      </c>
      <c r="D26" s="116">
        <f>SUM(D28)</f>
        <v>1594.6</v>
      </c>
      <c r="E26" s="116">
        <f>SUM(E28)</f>
        <v>1594.6</v>
      </c>
      <c r="G26" s="50"/>
      <c r="H26" s="68"/>
      <c r="I26" s="67"/>
      <c r="J26" s="67"/>
      <c r="K26" s="67"/>
      <c r="L26" s="67"/>
      <c r="M26" s="67"/>
      <c r="N26" s="67"/>
    </row>
    <row r="27" spans="1:14">
      <c r="A27" s="181">
        <v>3</v>
      </c>
      <c r="B27" s="182" t="s">
        <v>6</v>
      </c>
      <c r="C27" s="183">
        <f>C28</f>
        <v>1594.6</v>
      </c>
      <c r="D27" s="183">
        <f>D28</f>
        <v>1594.6</v>
      </c>
      <c r="E27" s="183">
        <f>E28</f>
        <v>1594.6</v>
      </c>
      <c r="G27" s="22"/>
    </row>
    <row r="28" spans="1:14">
      <c r="A28" s="184">
        <v>32</v>
      </c>
      <c r="B28" s="184" t="s">
        <v>42</v>
      </c>
      <c r="C28" s="183">
        <v>1594.6</v>
      </c>
      <c r="D28" s="183">
        <v>1594.6</v>
      </c>
      <c r="E28" s="183">
        <v>1594.6</v>
      </c>
      <c r="G28" s="22"/>
    </row>
    <row r="29" spans="1:14" ht="31.5" customHeight="1">
      <c r="A29" s="117" t="s">
        <v>67</v>
      </c>
      <c r="B29" s="117" t="s">
        <v>68</v>
      </c>
      <c r="C29" s="140">
        <f>C30+C46+C60+C68+C91+C104+C112+C131</f>
        <v>697988.86</v>
      </c>
      <c r="D29" s="140">
        <f>D30+D46+D60+D68+D91+D104+D112+D131</f>
        <v>703203.58500000008</v>
      </c>
      <c r="E29" s="140">
        <f>E30+E46+E60+E68+E91+E104+E112+E131</f>
        <v>776197.39624999999</v>
      </c>
      <c r="G29" s="50"/>
      <c r="H29" s="67"/>
    </row>
    <row r="30" spans="1:14" ht="31.5">
      <c r="A30" s="138" t="s">
        <v>69</v>
      </c>
      <c r="B30" s="141" t="s">
        <v>70</v>
      </c>
      <c r="C30" s="139">
        <f>C31+C36+C43</f>
        <v>103523.70000000001</v>
      </c>
      <c r="D30" s="139">
        <f>D31+D36+D43</f>
        <v>104386.4</v>
      </c>
      <c r="E30" s="139">
        <f>E31+E36+E43</f>
        <v>168412.63500000001</v>
      </c>
      <c r="G30" s="50"/>
      <c r="H30" s="68"/>
      <c r="I30" s="42"/>
    </row>
    <row r="31" spans="1:14">
      <c r="A31" s="149">
        <v>7</v>
      </c>
      <c r="B31" s="144" t="s">
        <v>198</v>
      </c>
      <c r="C31" s="60">
        <f>C32+C34</f>
        <v>19908.400000000001</v>
      </c>
      <c r="D31" s="60">
        <f>D32+D34</f>
        <v>20771.100000000002</v>
      </c>
      <c r="E31" s="60">
        <f>E32+E34</f>
        <v>19022.535</v>
      </c>
      <c r="G31" s="50"/>
      <c r="H31" s="68"/>
    </row>
    <row r="32" spans="1:14">
      <c r="A32" s="178">
        <v>3</v>
      </c>
      <c r="B32" s="177" t="s">
        <v>6</v>
      </c>
      <c r="C32" s="58">
        <f>SUM(C33)</f>
        <v>2654.4</v>
      </c>
      <c r="D32" s="58">
        <f>SUM(D33)</f>
        <v>2654.4</v>
      </c>
      <c r="E32" s="58">
        <f>SUM(E33)</f>
        <v>0</v>
      </c>
      <c r="G32" s="50"/>
      <c r="H32" s="67"/>
    </row>
    <row r="33" spans="1:11">
      <c r="A33" s="179">
        <v>32</v>
      </c>
      <c r="B33" s="179" t="s">
        <v>42</v>
      </c>
      <c r="C33" s="58">
        <v>2654.4</v>
      </c>
      <c r="D33" s="58">
        <v>2654.4</v>
      </c>
      <c r="E33" s="58">
        <v>0</v>
      </c>
      <c r="G33" s="53"/>
      <c r="H33" s="67"/>
      <c r="K33" s="42"/>
    </row>
    <row r="34" spans="1:11">
      <c r="A34" s="57">
        <v>4</v>
      </c>
      <c r="B34" s="57" t="s">
        <v>7</v>
      </c>
      <c r="C34" s="58">
        <f>SUM(C35)</f>
        <v>17254</v>
      </c>
      <c r="D34" s="58">
        <f>SUM(D35)</f>
        <v>18116.7</v>
      </c>
      <c r="E34" s="58">
        <f>SUM(E35)</f>
        <v>19022.535</v>
      </c>
      <c r="G34" s="53"/>
      <c r="H34" s="67"/>
    </row>
    <row r="35" spans="1:11">
      <c r="A35" s="57">
        <v>42</v>
      </c>
      <c r="B35" s="57" t="s">
        <v>186</v>
      </c>
      <c r="C35" s="58">
        <v>17254</v>
      </c>
      <c r="D35" s="58">
        <f>C35+(C35*5%)</f>
        <v>18116.7</v>
      </c>
      <c r="E35" s="58">
        <f>D35+(D35*5%)</f>
        <v>19022.535</v>
      </c>
      <c r="G35" s="53"/>
      <c r="H35" s="67"/>
    </row>
    <row r="36" spans="1:11">
      <c r="A36" s="151">
        <v>4</v>
      </c>
      <c r="B36" s="156" t="s">
        <v>30</v>
      </c>
      <c r="C36" s="60">
        <f>C37+C40</f>
        <v>83615.3</v>
      </c>
      <c r="D36" s="60">
        <f>D37+D40</f>
        <v>83615.299999999988</v>
      </c>
      <c r="E36" s="60">
        <f>E37+E40</f>
        <v>54390.1</v>
      </c>
    </row>
    <row r="37" spans="1:11">
      <c r="A37" s="178">
        <v>3</v>
      </c>
      <c r="B37" s="177" t="s">
        <v>6</v>
      </c>
      <c r="C37" s="58">
        <f>SUM(C38)</f>
        <v>23890.05</v>
      </c>
      <c r="D37" s="58">
        <f>SUM(D38)</f>
        <v>23890.1</v>
      </c>
      <c r="E37" s="58">
        <f>SUM(E38)</f>
        <v>23890.1</v>
      </c>
    </row>
    <row r="38" spans="1:11">
      <c r="A38" s="179">
        <v>32</v>
      </c>
      <c r="B38" s="179" t="s">
        <v>42</v>
      </c>
      <c r="C38" s="58">
        <v>23890.05</v>
      </c>
      <c r="D38" s="58">
        <v>23890.1</v>
      </c>
      <c r="E38" s="58">
        <v>23890.1</v>
      </c>
      <c r="H38" s="42"/>
    </row>
    <row r="39" spans="1:11">
      <c r="A39" s="59">
        <v>97</v>
      </c>
      <c r="B39" s="59" t="s">
        <v>200</v>
      </c>
      <c r="C39" s="60">
        <v>14431.15</v>
      </c>
      <c r="D39" s="60">
        <v>0</v>
      </c>
      <c r="E39" s="60">
        <v>0</v>
      </c>
    </row>
    <row r="40" spans="1:11">
      <c r="A40" s="57">
        <v>4</v>
      </c>
      <c r="B40" s="57" t="s">
        <v>7</v>
      </c>
      <c r="C40" s="58">
        <f>C41</f>
        <v>59725.25</v>
      </c>
      <c r="D40" s="58">
        <f>D41</f>
        <v>59725.2</v>
      </c>
      <c r="E40" s="58">
        <f>E41</f>
        <v>30500</v>
      </c>
    </row>
    <row r="41" spans="1:11">
      <c r="A41" s="57">
        <v>42</v>
      </c>
      <c r="B41" s="57" t="s">
        <v>186</v>
      </c>
      <c r="C41" s="58">
        <v>59725.25</v>
      </c>
      <c r="D41" s="58">
        <v>59725.2</v>
      </c>
      <c r="E41" s="58">
        <v>30500</v>
      </c>
      <c r="H41" s="42"/>
    </row>
    <row r="42" spans="1:11">
      <c r="A42" s="59">
        <v>97</v>
      </c>
      <c r="B42" s="59" t="s">
        <v>200</v>
      </c>
      <c r="C42" s="60">
        <v>19908.400000000001</v>
      </c>
      <c r="D42" s="60">
        <v>0</v>
      </c>
      <c r="E42" s="60">
        <v>0</v>
      </c>
      <c r="H42" s="42"/>
    </row>
    <row r="43" spans="1:11">
      <c r="A43" s="88">
        <v>5</v>
      </c>
      <c r="B43" s="89" t="s">
        <v>43</v>
      </c>
      <c r="C43" s="60">
        <v>0</v>
      </c>
      <c r="D43" s="60">
        <v>0</v>
      </c>
      <c r="E43" s="60">
        <f>E44</f>
        <v>95000</v>
      </c>
      <c r="H43" s="42"/>
    </row>
    <row r="44" spans="1:11">
      <c r="A44" s="57">
        <v>4</v>
      </c>
      <c r="B44" s="57" t="s">
        <v>7</v>
      </c>
      <c r="C44" s="58">
        <f>SUM(C45)</f>
        <v>0</v>
      </c>
      <c r="D44" s="58">
        <f>SUM(D45)</f>
        <v>0</v>
      </c>
      <c r="E44" s="58">
        <f>SUM(E45)</f>
        <v>95000</v>
      </c>
      <c r="H44" s="42"/>
    </row>
    <row r="45" spans="1:11">
      <c r="A45" s="57">
        <v>42</v>
      </c>
      <c r="B45" s="57" t="s">
        <v>186</v>
      </c>
      <c r="C45" s="58">
        <v>0</v>
      </c>
      <c r="D45" s="58">
        <v>0</v>
      </c>
      <c r="E45" s="58">
        <v>95000</v>
      </c>
      <c r="H45" s="42"/>
    </row>
    <row r="46" spans="1:11" ht="31.5">
      <c r="A46" s="142" t="s">
        <v>71</v>
      </c>
      <c r="B46" s="143" t="s">
        <v>72</v>
      </c>
      <c r="C46" s="139">
        <f>C47+C50+C53</f>
        <v>67688.5</v>
      </c>
      <c r="D46" s="139">
        <f>D47+D50+D53</f>
        <v>67821.225000000006</v>
      </c>
      <c r="E46" s="139">
        <f>E47+E50+E53</f>
        <v>67960.586250000008</v>
      </c>
      <c r="H46" s="42"/>
    </row>
    <row r="47" spans="1:11">
      <c r="A47" s="149">
        <v>7</v>
      </c>
      <c r="B47" s="144" t="s">
        <v>199</v>
      </c>
      <c r="C47" s="60">
        <f t="shared" ref="C47:E48" si="2">C48</f>
        <v>2654.4</v>
      </c>
      <c r="D47" s="60">
        <f t="shared" si="2"/>
        <v>2654.4</v>
      </c>
      <c r="E47" s="60">
        <f t="shared" si="2"/>
        <v>2654.4</v>
      </c>
    </row>
    <row r="48" spans="1:11">
      <c r="A48" s="178">
        <v>3</v>
      </c>
      <c r="B48" s="177" t="s">
        <v>6</v>
      </c>
      <c r="C48" s="58">
        <f t="shared" si="2"/>
        <v>2654.4</v>
      </c>
      <c r="D48" s="58">
        <f t="shared" si="2"/>
        <v>2654.4</v>
      </c>
      <c r="E48" s="58">
        <f t="shared" si="2"/>
        <v>2654.4</v>
      </c>
    </row>
    <row r="49" spans="1:9">
      <c r="A49" s="179">
        <v>32</v>
      </c>
      <c r="B49" s="179" t="s">
        <v>42</v>
      </c>
      <c r="C49" s="58">
        <v>2654.4</v>
      </c>
      <c r="D49" s="58">
        <v>2654.4</v>
      </c>
      <c r="E49" s="58">
        <v>2654.4</v>
      </c>
    </row>
    <row r="50" spans="1:9">
      <c r="A50" s="151">
        <v>3</v>
      </c>
      <c r="B50" s="156" t="s">
        <v>31</v>
      </c>
      <c r="C50" s="60">
        <f t="shared" ref="C50:E51" si="3">C51</f>
        <v>53089</v>
      </c>
      <c r="D50" s="60">
        <f t="shared" si="3"/>
        <v>53089</v>
      </c>
      <c r="E50" s="60">
        <f t="shared" si="3"/>
        <v>53089</v>
      </c>
    </row>
    <row r="51" spans="1:9">
      <c r="A51" s="178">
        <v>3</v>
      </c>
      <c r="B51" s="177" t="s">
        <v>6</v>
      </c>
      <c r="C51" s="58">
        <f t="shared" si="3"/>
        <v>53089</v>
      </c>
      <c r="D51" s="58">
        <f t="shared" si="3"/>
        <v>53089</v>
      </c>
      <c r="E51" s="58">
        <f t="shared" si="3"/>
        <v>53089</v>
      </c>
    </row>
    <row r="52" spans="1:9">
      <c r="A52" s="179">
        <v>32</v>
      </c>
      <c r="B52" s="179" t="s">
        <v>42</v>
      </c>
      <c r="C52" s="58">
        <v>53089</v>
      </c>
      <c r="D52" s="58">
        <v>53089</v>
      </c>
      <c r="E52" s="58">
        <v>53089</v>
      </c>
    </row>
    <row r="53" spans="1:9">
      <c r="A53" s="151">
        <v>4</v>
      </c>
      <c r="B53" s="156" t="s">
        <v>30</v>
      </c>
      <c r="C53" s="60">
        <f>C54+C57</f>
        <v>11945.1</v>
      </c>
      <c r="D53" s="60">
        <f>D54+D57</f>
        <v>12077.825000000001</v>
      </c>
      <c r="E53" s="60">
        <f>E54+E57</f>
        <v>12217.186250000001</v>
      </c>
    </row>
    <row r="54" spans="1:9">
      <c r="A54" s="178">
        <v>3</v>
      </c>
      <c r="B54" s="177" t="s">
        <v>6</v>
      </c>
      <c r="C54" s="58">
        <f>C55</f>
        <v>9290.6</v>
      </c>
      <c r="D54" s="58">
        <f>D55</f>
        <v>9290.6</v>
      </c>
      <c r="E54" s="58">
        <f>E55</f>
        <v>9290.6</v>
      </c>
    </row>
    <row r="55" spans="1:9">
      <c r="A55" s="179">
        <v>32</v>
      </c>
      <c r="B55" s="179" t="s">
        <v>42</v>
      </c>
      <c r="C55" s="58">
        <v>9290.6</v>
      </c>
      <c r="D55" s="58">
        <v>9290.6</v>
      </c>
      <c r="E55" s="58">
        <v>9290.6</v>
      </c>
    </row>
    <row r="56" spans="1:9">
      <c r="A56" s="59">
        <v>97</v>
      </c>
      <c r="B56" s="59" t="s">
        <v>200</v>
      </c>
      <c r="C56" s="60">
        <v>9290.6</v>
      </c>
      <c r="D56" s="60">
        <v>0</v>
      </c>
      <c r="E56" s="60">
        <v>0</v>
      </c>
    </row>
    <row r="57" spans="1:9">
      <c r="A57" s="57">
        <v>4</v>
      </c>
      <c r="B57" s="57" t="s">
        <v>7</v>
      </c>
      <c r="C57" s="58">
        <f>C58</f>
        <v>2654.5</v>
      </c>
      <c r="D57" s="58">
        <f>D58</f>
        <v>2787.2249999999999</v>
      </c>
      <c r="E57" s="58">
        <f>E58</f>
        <v>2926.5862499999998</v>
      </c>
    </row>
    <row r="58" spans="1:9">
      <c r="A58" s="57">
        <v>42</v>
      </c>
      <c r="B58" s="57" t="s">
        <v>186</v>
      </c>
      <c r="C58" s="58">
        <v>2654.5</v>
      </c>
      <c r="D58" s="58">
        <f>C58+(C58*5%)</f>
        <v>2787.2249999999999</v>
      </c>
      <c r="E58" s="58">
        <f>D58+(D58*5%)</f>
        <v>2926.5862499999998</v>
      </c>
    </row>
    <row r="59" spans="1:9">
      <c r="A59" s="59">
        <v>97</v>
      </c>
      <c r="B59" s="59" t="s">
        <v>200</v>
      </c>
      <c r="C59" s="60">
        <v>2654.5</v>
      </c>
      <c r="D59" s="60">
        <v>0</v>
      </c>
      <c r="E59" s="60">
        <v>0</v>
      </c>
    </row>
    <row r="60" spans="1:9" ht="31.5">
      <c r="A60" s="138" t="s">
        <v>73</v>
      </c>
      <c r="B60" s="141" t="s">
        <v>74</v>
      </c>
      <c r="C60" s="139">
        <f>C61</f>
        <v>49107.4</v>
      </c>
      <c r="D60" s="139">
        <f>D61</f>
        <v>49107.4</v>
      </c>
      <c r="E60" s="139">
        <f>E61</f>
        <v>49107.4</v>
      </c>
      <c r="H60" s="42"/>
      <c r="I60" s="42"/>
    </row>
    <row r="61" spans="1:9">
      <c r="A61" s="151">
        <v>4</v>
      </c>
      <c r="B61" s="156" t="s">
        <v>30</v>
      </c>
      <c r="C61" s="60">
        <f>C62+C64</f>
        <v>49107.4</v>
      </c>
      <c r="D61" s="60">
        <f>D62+D64</f>
        <v>49107.4</v>
      </c>
      <c r="E61" s="60">
        <f>E62+E64</f>
        <v>49107.4</v>
      </c>
    </row>
    <row r="62" spans="1:9">
      <c r="A62" s="178">
        <v>3</v>
      </c>
      <c r="B62" s="177" t="s">
        <v>6</v>
      </c>
      <c r="C62" s="58">
        <v>2654.4</v>
      </c>
      <c r="D62" s="58">
        <v>2654.4</v>
      </c>
      <c r="E62" s="58">
        <v>2654.4</v>
      </c>
    </row>
    <row r="63" spans="1:9">
      <c r="A63" s="179">
        <v>32</v>
      </c>
      <c r="B63" s="179" t="s">
        <v>42</v>
      </c>
      <c r="C63" s="58">
        <v>2654.4</v>
      </c>
      <c r="D63" s="58">
        <v>2654.4</v>
      </c>
      <c r="E63" s="58">
        <v>2654.4</v>
      </c>
    </row>
    <row r="64" spans="1:9">
      <c r="A64" s="57">
        <v>4</v>
      </c>
      <c r="B64" s="57" t="s">
        <v>7</v>
      </c>
      <c r="C64" s="58">
        <f>C65</f>
        <v>46453</v>
      </c>
      <c r="D64" s="58">
        <f>D65</f>
        <v>46453</v>
      </c>
      <c r="E64" s="58">
        <f>E65</f>
        <v>46453</v>
      </c>
    </row>
    <row r="65" spans="1:5">
      <c r="A65" s="57">
        <v>42</v>
      </c>
      <c r="B65" s="57" t="s">
        <v>186</v>
      </c>
      <c r="C65" s="58">
        <v>46453</v>
      </c>
      <c r="D65" s="58">
        <v>46453</v>
      </c>
      <c r="E65" s="58">
        <v>46453</v>
      </c>
    </row>
    <row r="66" spans="1:5">
      <c r="A66" s="59">
        <v>97</v>
      </c>
      <c r="B66" s="59" t="s">
        <v>200</v>
      </c>
      <c r="C66" s="60">
        <v>46453</v>
      </c>
      <c r="D66" s="60">
        <v>0</v>
      </c>
      <c r="E66" s="60">
        <v>0</v>
      </c>
    </row>
    <row r="67" spans="1:5">
      <c r="A67" s="95"/>
      <c r="B67" s="95"/>
      <c r="C67" s="94"/>
      <c r="D67" s="94"/>
      <c r="E67" s="94"/>
    </row>
    <row r="68" spans="1:5" ht="31.5">
      <c r="A68" s="138" t="s">
        <v>75</v>
      </c>
      <c r="B68" s="138" t="s">
        <v>76</v>
      </c>
      <c r="C68" s="139">
        <f>C69+C73+C77+C82</f>
        <v>61052.4</v>
      </c>
      <c r="D68" s="139">
        <f>D69+D73+D77+D82</f>
        <v>64891.399999999994</v>
      </c>
      <c r="E68" s="139">
        <f>E69+E73+E77+E82+E88</f>
        <v>89910.7</v>
      </c>
    </row>
    <row r="69" spans="1:5">
      <c r="A69" s="149">
        <v>1</v>
      </c>
      <c r="B69" s="144" t="s">
        <v>33</v>
      </c>
      <c r="C69" s="60">
        <f t="shared" ref="C69:E70" si="4">C70</f>
        <v>5308.6</v>
      </c>
      <c r="D69" s="60">
        <f t="shared" si="4"/>
        <v>5308.9</v>
      </c>
      <c r="E69" s="60">
        <f t="shared" si="4"/>
        <v>5308.9</v>
      </c>
    </row>
    <row r="70" spans="1:5">
      <c r="A70" s="178">
        <v>3</v>
      </c>
      <c r="B70" s="177" t="s">
        <v>6</v>
      </c>
      <c r="C70" s="58">
        <f t="shared" si="4"/>
        <v>5308.6</v>
      </c>
      <c r="D70" s="58">
        <f t="shared" si="4"/>
        <v>5308.9</v>
      </c>
      <c r="E70" s="58">
        <f t="shared" si="4"/>
        <v>5308.9</v>
      </c>
    </row>
    <row r="71" spans="1:5">
      <c r="A71" s="179">
        <v>32</v>
      </c>
      <c r="B71" s="179" t="s">
        <v>42</v>
      </c>
      <c r="C71" s="58">
        <v>5308.6</v>
      </c>
      <c r="D71" s="58">
        <v>5308.9</v>
      </c>
      <c r="E71" s="58">
        <v>5308.9</v>
      </c>
    </row>
    <row r="72" spans="1:5">
      <c r="A72" s="59">
        <v>97</v>
      </c>
      <c r="B72" s="59" t="s">
        <v>200</v>
      </c>
      <c r="C72" s="60">
        <v>4101.8</v>
      </c>
      <c r="D72" s="60">
        <v>0</v>
      </c>
      <c r="E72" s="60">
        <v>0</v>
      </c>
    </row>
    <row r="73" spans="1:5">
      <c r="A73" s="151">
        <v>3</v>
      </c>
      <c r="B73" s="156" t="s">
        <v>31</v>
      </c>
      <c r="C73" s="60">
        <f t="shared" ref="C73:E74" si="5">C74</f>
        <v>19243.75</v>
      </c>
      <c r="D73" s="60">
        <f t="shared" si="5"/>
        <v>19244.8</v>
      </c>
      <c r="E73" s="60">
        <f t="shared" si="5"/>
        <v>19244.8</v>
      </c>
    </row>
    <row r="74" spans="1:5">
      <c r="A74" s="178">
        <v>3</v>
      </c>
      <c r="B74" s="177" t="s">
        <v>6</v>
      </c>
      <c r="C74" s="58">
        <f t="shared" si="5"/>
        <v>19243.75</v>
      </c>
      <c r="D74" s="58">
        <f t="shared" si="5"/>
        <v>19244.8</v>
      </c>
      <c r="E74" s="58">
        <f t="shared" si="5"/>
        <v>19244.8</v>
      </c>
    </row>
    <row r="75" spans="1:5">
      <c r="A75" s="179">
        <v>32</v>
      </c>
      <c r="B75" s="179" t="s">
        <v>42</v>
      </c>
      <c r="C75" s="58">
        <v>19243.75</v>
      </c>
      <c r="D75" s="58">
        <v>19244.8</v>
      </c>
      <c r="E75" s="58">
        <v>19244.8</v>
      </c>
    </row>
    <row r="76" spans="1:5">
      <c r="A76" s="96">
        <v>91</v>
      </c>
      <c r="B76" s="96" t="s">
        <v>201</v>
      </c>
      <c r="C76" s="157">
        <v>2388.65</v>
      </c>
      <c r="D76" s="157">
        <v>0</v>
      </c>
      <c r="E76" s="157">
        <v>0</v>
      </c>
    </row>
    <row r="77" spans="1:5">
      <c r="A77" s="151">
        <v>4</v>
      </c>
      <c r="B77" s="156" t="s">
        <v>30</v>
      </c>
      <c r="C77" s="60">
        <f>C78+C80</f>
        <v>22564.15</v>
      </c>
      <c r="D77" s="60">
        <f>D78+D80</f>
        <v>22562.799999999999</v>
      </c>
      <c r="E77" s="60">
        <f>E78+E80</f>
        <v>22562.799999999999</v>
      </c>
    </row>
    <row r="78" spans="1:5">
      <c r="A78" s="178">
        <v>3</v>
      </c>
      <c r="B78" s="177" t="s">
        <v>6</v>
      </c>
      <c r="C78" s="58">
        <f>C79</f>
        <v>9291.85</v>
      </c>
      <c r="D78" s="58">
        <f>D79</f>
        <v>9290.5</v>
      </c>
      <c r="E78" s="58">
        <f>E79</f>
        <v>9290.5</v>
      </c>
    </row>
    <row r="79" spans="1:5">
      <c r="A79" s="179">
        <v>32</v>
      </c>
      <c r="B79" s="179" t="s">
        <v>42</v>
      </c>
      <c r="C79" s="58">
        <v>9291.85</v>
      </c>
      <c r="D79" s="58">
        <v>9290.5</v>
      </c>
      <c r="E79" s="58">
        <v>9290.5</v>
      </c>
    </row>
    <row r="80" spans="1:5">
      <c r="A80" s="57">
        <v>4</v>
      </c>
      <c r="B80" s="57" t="s">
        <v>7</v>
      </c>
      <c r="C80" s="58">
        <f>C81</f>
        <v>13272.3</v>
      </c>
      <c r="D80" s="58">
        <f>D81</f>
        <v>13272.3</v>
      </c>
      <c r="E80" s="58">
        <f>E81</f>
        <v>13272.3</v>
      </c>
    </row>
    <row r="81" spans="1:9">
      <c r="A81" s="57">
        <v>42</v>
      </c>
      <c r="B81" s="57" t="s">
        <v>186</v>
      </c>
      <c r="C81" s="58">
        <v>13272.3</v>
      </c>
      <c r="D81" s="58">
        <v>13272.3</v>
      </c>
      <c r="E81" s="58">
        <v>13272.3</v>
      </c>
    </row>
    <row r="82" spans="1:9">
      <c r="A82" s="88">
        <v>7</v>
      </c>
      <c r="B82" s="89" t="s">
        <v>166</v>
      </c>
      <c r="C82" s="60">
        <f>C83+C85</f>
        <v>13935.9</v>
      </c>
      <c r="D82" s="60">
        <f>D83+D85</f>
        <v>17774.899999999998</v>
      </c>
      <c r="E82" s="60">
        <f>E83+E85</f>
        <v>15663.6</v>
      </c>
      <c r="H82" s="42"/>
    </row>
    <row r="83" spans="1:9">
      <c r="A83" s="178">
        <v>3</v>
      </c>
      <c r="B83" s="177" t="s">
        <v>6</v>
      </c>
      <c r="C83" s="58">
        <f>C84</f>
        <v>663.6</v>
      </c>
      <c r="D83" s="58">
        <f>D84</f>
        <v>663.6</v>
      </c>
      <c r="E83" s="58">
        <f>E84</f>
        <v>663.6</v>
      </c>
    </row>
    <row r="84" spans="1:9">
      <c r="A84" s="179">
        <v>32</v>
      </c>
      <c r="B84" s="179" t="s">
        <v>42</v>
      </c>
      <c r="C84" s="58">
        <v>663.6</v>
      </c>
      <c r="D84" s="58">
        <v>663.6</v>
      </c>
      <c r="E84" s="58">
        <v>663.6</v>
      </c>
    </row>
    <row r="85" spans="1:9">
      <c r="A85" s="57">
        <v>4</v>
      </c>
      <c r="B85" s="57" t="s">
        <v>7</v>
      </c>
      <c r="C85" s="58">
        <f>C86</f>
        <v>13272.3</v>
      </c>
      <c r="D85" s="58">
        <f>D86</f>
        <v>17111.3</v>
      </c>
      <c r="E85" s="58">
        <f>E86</f>
        <v>15000</v>
      </c>
    </row>
    <row r="86" spans="1:9">
      <c r="A86" s="57">
        <v>45</v>
      </c>
      <c r="B86" s="57" t="s">
        <v>187</v>
      </c>
      <c r="C86" s="58">
        <v>13272.3</v>
      </c>
      <c r="D86" s="58">
        <v>17111.3</v>
      </c>
      <c r="E86" s="58">
        <v>15000</v>
      </c>
    </row>
    <row r="87" spans="1:9">
      <c r="A87" s="59">
        <v>97</v>
      </c>
      <c r="B87" s="59" t="s">
        <v>200</v>
      </c>
      <c r="C87" s="60">
        <v>0</v>
      </c>
      <c r="D87" s="60">
        <v>17111.3</v>
      </c>
      <c r="E87" s="60">
        <v>15000</v>
      </c>
    </row>
    <row r="88" spans="1:9">
      <c r="A88" s="88">
        <v>5</v>
      </c>
      <c r="B88" s="89" t="s">
        <v>43</v>
      </c>
      <c r="C88" s="60">
        <v>0</v>
      </c>
      <c r="D88" s="60">
        <v>0</v>
      </c>
      <c r="E88" s="60">
        <v>27130.6</v>
      </c>
    </row>
    <row r="89" spans="1:9">
      <c r="A89" s="57">
        <v>4</v>
      </c>
      <c r="B89" s="57" t="s">
        <v>7</v>
      </c>
      <c r="C89" s="58">
        <v>0</v>
      </c>
      <c r="D89" s="58">
        <v>0</v>
      </c>
      <c r="E89" s="58">
        <f>E90</f>
        <v>27130.6</v>
      </c>
    </row>
    <row r="90" spans="1:9">
      <c r="A90" s="57">
        <v>45</v>
      </c>
      <c r="B90" s="57" t="s">
        <v>187</v>
      </c>
      <c r="C90" s="58">
        <v>0</v>
      </c>
      <c r="D90" s="58">
        <v>0</v>
      </c>
      <c r="E90" s="58">
        <v>27130.6</v>
      </c>
    </row>
    <row r="91" spans="1:9" ht="31.5">
      <c r="A91" s="138" t="s">
        <v>77</v>
      </c>
      <c r="B91" s="138" t="s">
        <v>78</v>
      </c>
      <c r="C91" s="139">
        <f>C92+C95+C101</f>
        <v>64544.2</v>
      </c>
      <c r="D91" s="139">
        <f>D92+D95+D101</f>
        <v>64924.5</v>
      </c>
      <c r="E91" s="139">
        <f>E92+E95+E101</f>
        <v>38779.214999999997</v>
      </c>
      <c r="H91" s="42"/>
      <c r="I91" s="42"/>
    </row>
    <row r="92" spans="1:9">
      <c r="A92" s="149">
        <v>1</v>
      </c>
      <c r="B92" s="144" t="s">
        <v>33</v>
      </c>
      <c r="C92" s="60">
        <f t="shared" ref="C92:E93" si="6">C93</f>
        <v>18448.5</v>
      </c>
      <c r="D92" s="60">
        <f t="shared" si="6"/>
        <v>18448.5</v>
      </c>
      <c r="E92" s="60">
        <f t="shared" si="6"/>
        <v>18448.5</v>
      </c>
    </row>
    <row r="93" spans="1:9">
      <c r="A93" s="178">
        <v>3</v>
      </c>
      <c r="B93" s="177" t="s">
        <v>6</v>
      </c>
      <c r="C93" s="58">
        <f t="shared" si="6"/>
        <v>18448.5</v>
      </c>
      <c r="D93" s="58">
        <f t="shared" si="6"/>
        <v>18448.5</v>
      </c>
      <c r="E93" s="58">
        <f t="shared" si="6"/>
        <v>18448.5</v>
      </c>
    </row>
    <row r="94" spans="1:9">
      <c r="A94" s="179">
        <v>32</v>
      </c>
      <c r="B94" s="179" t="s">
        <v>42</v>
      </c>
      <c r="C94" s="58">
        <v>18448.5</v>
      </c>
      <c r="D94" s="58">
        <v>18448.5</v>
      </c>
      <c r="E94" s="58">
        <v>18448.5</v>
      </c>
    </row>
    <row r="95" spans="1:9">
      <c r="A95" s="151">
        <v>4</v>
      </c>
      <c r="B95" s="156" t="s">
        <v>30</v>
      </c>
      <c r="C95" s="60">
        <f>C96+C98</f>
        <v>19551.099999999999</v>
      </c>
      <c r="D95" s="60">
        <f>D96+D98</f>
        <v>19931.400000000001</v>
      </c>
      <c r="E95" s="60">
        <f>E96+E98</f>
        <v>20330.715</v>
      </c>
    </row>
    <row r="96" spans="1:9">
      <c r="A96" s="178">
        <v>3</v>
      </c>
      <c r="B96" s="177" t="s">
        <v>6</v>
      </c>
      <c r="C96" s="58">
        <f>C97</f>
        <v>11945.1</v>
      </c>
      <c r="D96" s="58">
        <f>D97</f>
        <v>11945.1</v>
      </c>
      <c r="E96" s="58">
        <f>E97</f>
        <v>11945.1</v>
      </c>
    </row>
    <row r="97" spans="1:9">
      <c r="A97" s="179">
        <v>32</v>
      </c>
      <c r="B97" s="179" t="s">
        <v>42</v>
      </c>
      <c r="C97" s="58">
        <v>11945.1</v>
      </c>
      <c r="D97" s="58">
        <v>11945.1</v>
      </c>
      <c r="E97" s="58">
        <v>11945.1</v>
      </c>
    </row>
    <row r="98" spans="1:9">
      <c r="A98" s="57">
        <v>4</v>
      </c>
      <c r="B98" s="57" t="s">
        <v>7</v>
      </c>
      <c r="C98" s="58">
        <f>C99</f>
        <v>7606</v>
      </c>
      <c r="D98" s="58">
        <f>D99</f>
        <v>7986.3</v>
      </c>
      <c r="E98" s="58">
        <f>E99</f>
        <v>8385.6149999999998</v>
      </c>
    </row>
    <row r="99" spans="1:9">
      <c r="A99" s="57">
        <v>42</v>
      </c>
      <c r="B99" s="57" t="s">
        <v>186</v>
      </c>
      <c r="C99" s="58">
        <v>7606</v>
      </c>
      <c r="D99" s="58">
        <f>C99+(C99*5%)</f>
        <v>7986.3</v>
      </c>
      <c r="E99" s="58">
        <f>D99+(D99*5%)</f>
        <v>8385.6149999999998</v>
      </c>
    </row>
    <row r="100" spans="1:9">
      <c r="A100" s="59">
        <v>97</v>
      </c>
      <c r="B100" s="59" t="s">
        <v>200</v>
      </c>
      <c r="C100" s="60">
        <v>7606</v>
      </c>
      <c r="D100" s="60">
        <v>0</v>
      </c>
      <c r="E100" s="60">
        <v>0</v>
      </c>
    </row>
    <row r="101" spans="1:9">
      <c r="A101" s="88">
        <v>5</v>
      </c>
      <c r="B101" s="89" t="s">
        <v>43</v>
      </c>
      <c r="C101" s="60">
        <f t="shared" ref="C101:E102" si="7">C102</f>
        <v>26544.6</v>
      </c>
      <c r="D101" s="60">
        <f t="shared" si="7"/>
        <v>26544.6</v>
      </c>
      <c r="E101" s="60">
        <f t="shared" si="7"/>
        <v>0</v>
      </c>
    </row>
    <row r="102" spans="1:9">
      <c r="A102" s="57">
        <v>4</v>
      </c>
      <c r="B102" s="57" t="s">
        <v>7</v>
      </c>
      <c r="C102" s="58">
        <f t="shared" si="7"/>
        <v>26544.6</v>
      </c>
      <c r="D102" s="58">
        <f t="shared" si="7"/>
        <v>26544.6</v>
      </c>
      <c r="E102" s="58">
        <f t="shared" si="7"/>
        <v>0</v>
      </c>
    </row>
    <row r="103" spans="1:9">
      <c r="A103" s="57">
        <v>42</v>
      </c>
      <c r="B103" s="57" t="s">
        <v>186</v>
      </c>
      <c r="C103" s="58">
        <v>26544.6</v>
      </c>
      <c r="D103" s="58">
        <v>26544.6</v>
      </c>
      <c r="E103" s="58">
        <v>0</v>
      </c>
      <c r="G103" s="69"/>
      <c r="H103" s="68"/>
    </row>
    <row r="104" spans="1:9" ht="31.5">
      <c r="A104" s="138" t="s">
        <v>79</v>
      </c>
      <c r="B104" s="138" t="s">
        <v>80</v>
      </c>
      <c r="C104" s="139">
        <f>C105+C109</f>
        <v>268100</v>
      </c>
      <c r="D104" s="139">
        <f>D105+D109</f>
        <v>268100</v>
      </c>
      <c r="E104" s="139">
        <f>E105+E109</f>
        <v>268100</v>
      </c>
    </row>
    <row r="105" spans="1:9">
      <c r="A105" s="149">
        <v>1</v>
      </c>
      <c r="B105" s="144" t="s">
        <v>33</v>
      </c>
      <c r="C105" s="60">
        <f t="shared" ref="C105:E106" si="8">C106</f>
        <v>2654.4</v>
      </c>
      <c r="D105" s="60">
        <f t="shared" si="8"/>
        <v>2654.4</v>
      </c>
      <c r="E105" s="60">
        <f t="shared" si="8"/>
        <v>2654.4</v>
      </c>
    </row>
    <row r="106" spans="1:9">
      <c r="A106" s="178">
        <v>3</v>
      </c>
      <c r="B106" s="177" t="s">
        <v>6</v>
      </c>
      <c r="C106" s="58">
        <f t="shared" si="8"/>
        <v>2654.4</v>
      </c>
      <c r="D106" s="58">
        <f t="shared" si="8"/>
        <v>2654.4</v>
      </c>
      <c r="E106" s="58">
        <f t="shared" si="8"/>
        <v>2654.4</v>
      </c>
    </row>
    <row r="107" spans="1:9">
      <c r="A107" s="179">
        <v>32</v>
      </c>
      <c r="B107" s="179" t="s">
        <v>42</v>
      </c>
      <c r="C107" s="58">
        <v>2654.4</v>
      </c>
      <c r="D107" s="58">
        <v>2654.4</v>
      </c>
      <c r="E107" s="58">
        <v>2654.4</v>
      </c>
    </row>
    <row r="108" spans="1:9">
      <c r="A108" s="59">
        <v>97</v>
      </c>
      <c r="B108" s="59" t="s">
        <v>200</v>
      </c>
      <c r="C108" s="60">
        <v>2654.4</v>
      </c>
      <c r="D108" s="60">
        <v>0</v>
      </c>
      <c r="E108" s="60">
        <v>0</v>
      </c>
    </row>
    <row r="109" spans="1:9">
      <c r="A109" s="151">
        <v>4</v>
      </c>
      <c r="B109" s="156" t="s">
        <v>30</v>
      </c>
      <c r="C109" s="60">
        <f t="shared" ref="C109:E110" si="9">C110</f>
        <v>265445.59999999998</v>
      </c>
      <c r="D109" s="60">
        <f t="shared" si="9"/>
        <v>265445.59999999998</v>
      </c>
      <c r="E109" s="60">
        <f t="shared" si="9"/>
        <v>265445.59999999998</v>
      </c>
    </row>
    <row r="110" spans="1:9">
      <c r="A110" s="57">
        <v>4</v>
      </c>
      <c r="B110" s="57" t="s">
        <v>7</v>
      </c>
      <c r="C110" s="58">
        <f t="shared" si="9"/>
        <v>265445.59999999998</v>
      </c>
      <c r="D110" s="58">
        <f t="shared" si="9"/>
        <v>265445.59999999998</v>
      </c>
      <c r="E110" s="58">
        <f t="shared" si="9"/>
        <v>265445.59999999998</v>
      </c>
    </row>
    <row r="111" spans="1:9">
      <c r="A111" s="57">
        <v>42</v>
      </c>
      <c r="B111" s="57" t="s">
        <v>186</v>
      </c>
      <c r="C111" s="58">
        <v>265445.59999999998</v>
      </c>
      <c r="D111" s="58">
        <v>265445.59999999998</v>
      </c>
      <c r="E111" s="58">
        <v>265445.59999999998</v>
      </c>
    </row>
    <row r="112" spans="1:9" ht="31.5">
      <c r="A112" s="138" t="s">
        <v>81</v>
      </c>
      <c r="B112" s="138" t="s">
        <v>82</v>
      </c>
      <c r="C112" s="139">
        <f>C113+C117+C120+C123</f>
        <v>79327.360000000001</v>
      </c>
      <c r="D112" s="139">
        <f>D113+D117+D120+D123</f>
        <v>79327.360000000001</v>
      </c>
      <c r="E112" s="139">
        <f>E113+E117+E120+E123+E128</f>
        <v>89281.56</v>
      </c>
      <c r="H112" s="42"/>
      <c r="I112" s="42"/>
    </row>
    <row r="113" spans="1:5">
      <c r="A113" s="149">
        <v>1</v>
      </c>
      <c r="B113" s="144" t="s">
        <v>33</v>
      </c>
      <c r="C113" s="157">
        <f t="shared" ref="C113:E114" si="10">C114</f>
        <v>3583.4</v>
      </c>
      <c r="D113" s="157">
        <f t="shared" si="10"/>
        <v>3583.4</v>
      </c>
      <c r="E113" s="157">
        <f t="shared" si="10"/>
        <v>3583.4</v>
      </c>
    </row>
    <row r="114" spans="1:5">
      <c r="A114" s="178">
        <v>3</v>
      </c>
      <c r="B114" s="177" t="s">
        <v>6</v>
      </c>
      <c r="C114" s="152">
        <f t="shared" si="10"/>
        <v>3583.4</v>
      </c>
      <c r="D114" s="152">
        <f t="shared" si="10"/>
        <v>3583.4</v>
      </c>
      <c r="E114" s="152">
        <f t="shared" si="10"/>
        <v>3583.4</v>
      </c>
    </row>
    <row r="115" spans="1:5">
      <c r="A115" s="179">
        <v>32</v>
      </c>
      <c r="B115" s="179" t="s">
        <v>42</v>
      </c>
      <c r="C115" s="152">
        <v>3583.4</v>
      </c>
      <c r="D115" s="152">
        <v>3583.4</v>
      </c>
      <c r="E115" s="152">
        <v>3583.4</v>
      </c>
    </row>
    <row r="116" spans="1:5">
      <c r="A116" s="59">
        <v>97</v>
      </c>
      <c r="B116" s="59" t="s">
        <v>200</v>
      </c>
      <c r="C116" s="60">
        <v>1990.8</v>
      </c>
      <c r="D116" s="60">
        <v>0</v>
      </c>
      <c r="E116" s="60">
        <v>0</v>
      </c>
    </row>
    <row r="117" spans="1:5">
      <c r="A117" s="151">
        <v>3</v>
      </c>
      <c r="B117" s="156" t="s">
        <v>31</v>
      </c>
      <c r="C117" s="157">
        <f t="shared" ref="C117:E118" si="11">C118</f>
        <v>32782.6</v>
      </c>
      <c r="D117" s="157">
        <f t="shared" si="11"/>
        <v>32782.6</v>
      </c>
      <c r="E117" s="157">
        <f t="shared" si="11"/>
        <v>32782.6</v>
      </c>
    </row>
    <row r="118" spans="1:5">
      <c r="A118" s="178">
        <v>3</v>
      </c>
      <c r="B118" s="177" t="s">
        <v>6</v>
      </c>
      <c r="C118" s="152">
        <f t="shared" si="11"/>
        <v>32782.6</v>
      </c>
      <c r="D118" s="152">
        <f t="shared" si="11"/>
        <v>32782.6</v>
      </c>
      <c r="E118" s="152">
        <f t="shared" si="11"/>
        <v>32782.6</v>
      </c>
    </row>
    <row r="119" spans="1:5">
      <c r="A119" s="179">
        <v>32</v>
      </c>
      <c r="B119" s="179" t="s">
        <v>42</v>
      </c>
      <c r="C119" s="152">
        <v>32782.6</v>
      </c>
      <c r="D119" s="152">
        <v>32782.6</v>
      </c>
      <c r="E119" s="152">
        <v>32782.6</v>
      </c>
    </row>
    <row r="120" spans="1:5">
      <c r="A120" s="151">
        <v>4</v>
      </c>
      <c r="B120" s="156" t="s">
        <v>30</v>
      </c>
      <c r="C120" s="157">
        <f t="shared" ref="C120:E121" si="12">C121</f>
        <v>41144.06</v>
      </c>
      <c r="D120" s="157">
        <f t="shared" si="12"/>
        <v>41144.06</v>
      </c>
      <c r="E120" s="157">
        <f t="shared" si="12"/>
        <v>41144.06</v>
      </c>
    </row>
    <row r="121" spans="1:5">
      <c r="A121" s="178">
        <v>3</v>
      </c>
      <c r="B121" s="177" t="s">
        <v>6</v>
      </c>
      <c r="C121" s="152">
        <f t="shared" si="12"/>
        <v>41144.06</v>
      </c>
      <c r="D121" s="152">
        <f t="shared" si="12"/>
        <v>41144.06</v>
      </c>
      <c r="E121" s="152">
        <f t="shared" si="12"/>
        <v>41144.06</v>
      </c>
    </row>
    <row r="122" spans="1:5">
      <c r="A122" s="179">
        <v>32</v>
      </c>
      <c r="B122" s="179" t="s">
        <v>42</v>
      </c>
      <c r="C122" s="58">
        <v>41144.06</v>
      </c>
      <c r="D122" s="58">
        <v>41144.06</v>
      </c>
      <c r="E122" s="58">
        <v>41144.06</v>
      </c>
    </row>
    <row r="123" spans="1:5">
      <c r="A123" s="88">
        <v>7</v>
      </c>
      <c r="B123" s="89" t="s">
        <v>166</v>
      </c>
      <c r="C123" s="60">
        <f>C124+C126</f>
        <v>1817.3</v>
      </c>
      <c r="D123" s="60">
        <f>D124+D126</f>
        <v>1817.3</v>
      </c>
      <c r="E123" s="60">
        <f>E124+E126</f>
        <v>1817.3</v>
      </c>
    </row>
    <row r="124" spans="1:5">
      <c r="A124" s="178">
        <v>3</v>
      </c>
      <c r="B124" s="177" t="s">
        <v>6</v>
      </c>
      <c r="C124" s="58">
        <f>C125</f>
        <v>796.4</v>
      </c>
      <c r="D124" s="58">
        <f>D125</f>
        <v>796.4</v>
      </c>
      <c r="E124" s="58">
        <f>E125</f>
        <v>796.4</v>
      </c>
    </row>
    <row r="125" spans="1:5">
      <c r="A125" s="179">
        <v>32</v>
      </c>
      <c r="B125" s="179" t="s">
        <v>42</v>
      </c>
      <c r="C125" s="58">
        <v>796.4</v>
      </c>
      <c r="D125" s="58">
        <v>796.4</v>
      </c>
      <c r="E125" s="58">
        <v>796.4</v>
      </c>
    </row>
    <row r="126" spans="1:5">
      <c r="A126" s="57">
        <v>4</v>
      </c>
      <c r="B126" s="57" t="s">
        <v>7</v>
      </c>
      <c r="C126" s="58">
        <f>C127</f>
        <v>1020.9</v>
      </c>
      <c r="D126" s="58">
        <f>D127</f>
        <v>1020.9</v>
      </c>
      <c r="E126" s="58">
        <f>E127</f>
        <v>1020.9</v>
      </c>
    </row>
    <row r="127" spans="1:5">
      <c r="A127" s="57">
        <v>42</v>
      </c>
      <c r="B127" s="57" t="s">
        <v>186</v>
      </c>
      <c r="C127" s="58">
        <v>1020.9</v>
      </c>
      <c r="D127" s="58">
        <v>1020.9</v>
      </c>
      <c r="E127" s="58">
        <v>1020.9</v>
      </c>
    </row>
    <row r="128" spans="1:5">
      <c r="A128" s="88">
        <v>5</v>
      </c>
      <c r="B128" s="89" t="s">
        <v>43</v>
      </c>
      <c r="C128" s="60">
        <f t="shared" ref="C128" si="13">C129</f>
        <v>0</v>
      </c>
      <c r="D128" s="60">
        <f t="shared" ref="D128" si="14">D129</f>
        <v>0</v>
      </c>
      <c r="E128" s="60">
        <f t="shared" ref="E128" si="15">E129</f>
        <v>9954.2000000000007</v>
      </c>
    </row>
    <row r="129" spans="1:9">
      <c r="A129" s="57">
        <v>4</v>
      </c>
      <c r="B129" s="57" t="s">
        <v>7</v>
      </c>
      <c r="C129" s="58">
        <v>0</v>
      </c>
      <c r="D129" s="58">
        <v>0</v>
      </c>
      <c r="E129" s="58">
        <f>E130</f>
        <v>9954.2000000000007</v>
      </c>
    </row>
    <row r="130" spans="1:9">
      <c r="A130" s="57">
        <v>42</v>
      </c>
      <c r="B130" s="57" t="s">
        <v>186</v>
      </c>
      <c r="C130" s="58">
        <v>0</v>
      </c>
      <c r="D130" s="58">
        <v>0</v>
      </c>
      <c r="E130" s="58">
        <v>9954.2000000000007</v>
      </c>
    </row>
    <row r="131" spans="1:9" ht="31.5">
      <c r="A131" s="138" t="s">
        <v>83</v>
      </c>
      <c r="B131" s="138" t="s">
        <v>84</v>
      </c>
      <c r="C131" s="139">
        <f>C132+C136</f>
        <v>4645.3</v>
      </c>
      <c r="D131" s="139">
        <f>D132+D136</f>
        <v>4645.3</v>
      </c>
      <c r="E131" s="139">
        <f>E132+E136</f>
        <v>4645.3</v>
      </c>
    </row>
    <row r="132" spans="1:9">
      <c r="A132" s="151">
        <v>4</v>
      </c>
      <c r="B132" s="156" t="s">
        <v>30</v>
      </c>
      <c r="C132" s="60">
        <f t="shared" ref="C132:E133" si="16">C133</f>
        <v>3981.7</v>
      </c>
      <c r="D132" s="60">
        <f t="shared" si="16"/>
        <v>3981.7</v>
      </c>
      <c r="E132" s="60">
        <f t="shared" si="16"/>
        <v>3981.7</v>
      </c>
    </row>
    <row r="133" spans="1:9">
      <c r="A133" s="178">
        <v>3</v>
      </c>
      <c r="B133" s="177" t="s">
        <v>6</v>
      </c>
      <c r="C133" s="58">
        <f t="shared" si="16"/>
        <v>3981.7</v>
      </c>
      <c r="D133" s="58">
        <f t="shared" si="16"/>
        <v>3981.7</v>
      </c>
      <c r="E133" s="58">
        <f t="shared" si="16"/>
        <v>3981.7</v>
      </c>
    </row>
    <row r="134" spans="1:9">
      <c r="A134" s="179">
        <v>32</v>
      </c>
      <c r="B134" s="179" t="s">
        <v>42</v>
      </c>
      <c r="C134" s="58">
        <v>3981.7</v>
      </c>
      <c r="D134" s="58">
        <v>3981.7</v>
      </c>
      <c r="E134" s="58">
        <v>3981.7</v>
      </c>
    </row>
    <row r="135" spans="1:9">
      <c r="A135" s="59">
        <v>97</v>
      </c>
      <c r="B135" s="59" t="s">
        <v>200</v>
      </c>
      <c r="C135" s="60">
        <v>3981.7</v>
      </c>
      <c r="D135" s="60">
        <v>0</v>
      </c>
      <c r="E135" s="60">
        <v>0</v>
      </c>
    </row>
    <row r="136" spans="1:9">
      <c r="A136" s="88">
        <v>7</v>
      </c>
      <c r="B136" s="89" t="s">
        <v>166</v>
      </c>
      <c r="C136" s="60">
        <f t="shared" ref="C136:E137" si="17">C137</f>
        <v>663.6</v>
      </c>
      <c r="D136" s="60">
        <f t="shared" si="17"/>
        <v>663.6</v>
      </c>
      <c r="E136" s="60">
        <f t="shared" si="17"/>
        <v>663.6</v>
      </c>
    </row>
    <row r="137" spans="1:9">
      <c r="A137" s="178">
        <v>3</v>
      </c>
      <c r="B137" s="177" t="s">
        <v>6</v>
      </c>
      <c r="C137" s="58">
        <f t="shared" si="17"/>
        <v>663.6</v>
      </c>
      <c r="D137" s="58">
        <f t="shared" si="17"/>
        <v>663.6</v>
      </c>
      <c r="E137" s="58">
        <f t="shared" si="17"/>
        <v>663.6</v>
      </c>
    </row>
    <row r="138" spans="1:9">
      <c r="A138" s="179">
        <v>32</v>
      </c>
      <c r="B138" s="179" t="s">
        <v>42</v>
      </c>
      <c r="C138" s="58">
        <v>663.6</v>
      </c>
      <c r="D138" s="58">
        <v>663.6</v>
      </c>
      <c r="E138" s="58">
        <v>663.6</v>
      </c>
    </row>
    <row r="139" spans="1:9" ht="31.5" customHeight="1">
      <c r="A139" s="119" t="s">
        <v>86</v>
      </c>
      <c r="B139" s="120" t="s">
        <v>87</v>
      </c>
      <c r="C139" s="61">
        <f>C140+C148</f>
        <v>41144</v>
      </c>
      <c r="D139" s="61">
        <f>D140+D148</f>
        <v>41144</v>
      </c>
      <c r="E139" s="61">
        <f>E140+E148</f>
        <v>41144</v>
      </c>
    </row>
    <row r="140" spans="1:9" ht="30" customHeight="1">
      <c r="A140" s="138" t="s">
        <v>88</v>
      </c>
      <c r="B140" s="145" t="s">
        <v>89</v>
      </c>
      <c r="C140" s="62">
        <f>C141+C145</f>
        <v>33180.699999999997</v>
      </c>
      <c r="D140" s="62">
        <f>D141+D145</f>
        <v>33180.699999999997</v>
      </c>
      <c r="E140" s="62">
        <f>E141+E145</f>
        <v>33180.699999999997</v>
      </c>
      <c r="H140" s="42"/>
      <c r="I140" s="42"/>
    </row>
    <row r="141" spans="1:9">
      <c r="A141" s="149">
        <v>1</v>
      </c>
      <c r="B141" s="144" t="s">
        <v>33</v>
      </c>
      <c r="C141" s="60">
        <f t="shared" ref="C141:E142" si="18">C142</f>
        <v>27340.7</v>
      </c>
      <c r="D141" s="60">
        <f t="shared" si="18"/>
        <v>27340.7</v>
      </c>
      <c r="E141" s="60">
        <f t="shared" si="18"/>
        <v>27340.7</v>
      </c>
    </row>
    <row r="142" spans="1:9">
      <c r="A142" s="178">
        <v>3</v>
      </c>
      <c r="B142" s="177" t="s">
        <v>6</v>
      </c>
      <c r="C142" s="58">
        <f t="shared" si="18"/>
        <v>27340.7</v>
      </c>
      <c r="D142" s="58">
        <f t="shared" si="18"/>
        <v>27340.7</v>
      </c>
      <c r="E142" s="58">
        <f t="shared" si="18"/>
        <v>27340.7</v>
      </c>
    </row>
    <row r="143" spans="1:9">
      <c r="A143" s="179">
        <v>32</v>
      </c>
      <c r="B143" s="179" t="s">
        <v>42</v>
      </c>
      <c r="C143" s="58">
        <v>27340.7</v>
      </c>
      <c r="D143" s="58">
        <v>27340.7</v>
      </c>
      <c r="E143" s="58">
        <v>27340.7</v>
      </c>
    </row>
    <row r="144" spans="1:9">
      <c r="A144" s="59">
        <v>97</v>
      </c>
      <c r="B144" s="59" t="s">
        <v>200</v>
      </c>
      <c r="C144" s="60">
        <v>796.1</v>
      </c>
      <c r="D144" s="60">
        <v>0</v>
      </c>
      <c r="E144" s="60">
        <v>0</v>
      </c>
    </row>
    <row r="145" spans="1:9">
      <c r="A145" s="88">
        <v>7</v>
      </c>
      <c r="B145" s="89" t="s">
        <v>166</v>
      </c>
      <c r="C145" s="60">
        <f t="shared" ref="C145:E146" si="19">C146</f>
        <v>5840</v>
      </c>
      <c r="D145" s="60">
        <f t="shared" si="19"/>
        <v>5840</v>
      </c>
      <c r="E145" s="60">
        <f t="shared" si="19"/>
        <v>5840</v>
      </c>
    </row>
    <row r="146" spans="1:9">
      <c r="A146" s="178">
        <v>3</v>
      </c>
      <c r="B146" s="177" t="s">
        <v>6</v>
      </c>
      <c r="C146" s="58">
        <f t="shared" si="19"/>
        <v>5840</v>
      </c>
      <c r="D146" s="58">
        <f t="shared" si="19"/>
        <v>5840</v>
      </c>
      <c r="E146" s="58">
        <f t="shared" si="19"/>
        <v>5840</v>
      </c>
    </row>
    <row r="147" spans="1:9">
      <c r="A147" s="179">
        <v>32</v>
      </c>
      <c r="B147" s="179" t="s">
        <v>42</v>
      </c>
      <c r="C147" s="58">
        <v>5840</v>
      </c>
      <c r="D147" s="58">
        <v>5840</v>
      </c>
      <c r="E147" s="58">
        <v>5840</v>
      </c>
    </row>
    <row r="148" spans="1:9" ht="30" customHeight="1">
      <c r="A148" s="138" t="s">
        <v>90</v>
      </c>
      <c r="B148" s="146" t="s">
        <v>91</v>
      </c>
      <c r="C148" s="63">
        <f t="shared" ref="C148:E150" si="20">C149</f>
        <v>7963.3</v>
      </c>
      <c r="D148" s="63">
        <f t="shared" si="20"/>
        <v>7963.3</v>
      </c>
      <c r="E148" s="63">
        <f t="shared" si="20"/>
        <v>7963.3</v>
      </c>
      <c r="H148" s="42"/>
      <c r="I148" s="42"/>
    </row>
    <row r="149" spans="1:9">
      <c r="A149" s="149">
        <v>1</v>
      </c>
      <c r="B149" s="144" t="s">
        <v>33</v>
      </c>
      <c r="C149" s="60">
        <f t="shared" si="20"/>
        <v>7963.3</v>
      </c>
      <c r="D149" s="60">
        <f t="shared" si="20"/>
        <v>7963.3</v>
      </c>
      <c r="E149" s="60">
        <f t="shared" si="20"/>
        <v>7963.3</v>
      </c>
    </row>
    <row r="150" spans="1:9">
      <c r="A150" s="178">
        <v>3</v>
      </c>
      <c r="B150" s="177" t="s">
        <v>6</v>
      </c>
      <c r="C150" s="58">
        <f t="shared" si="20"/>
        <v>7963.3</v>
      </c>
      <c r="D150" s="58">
        <f t="shared" si="20"/>
        <v>7963.3</v>
      </c>
      <c r="E150" s="58">
        <f t="shared" si="20"/>
        <v>7963.3</v>
      </c>
    </row>
    <row r="151" spans="1:9">
      <c r="A151" s="179">
        <v>32</v>
      </c>
      <c r="B151" s="179" t="s">
        <v>42</v>
      </c>
      <c r="C151" s="58">
        <v>7963.3</v>
      </c>
      <c r="D151" s="58">
        <v>7963.3</v>
      </c>
      <c r="E151" s="58">
        <v>7963.3</v>
      </c>
    </row>
    <row r="152" spans="1:9">
      <c r="A152" s="73"/>
      <c r="B152" s="73"/>
      <c r="C152" s="87"/>
      <c r="D152" s="87"/>
      <c r="E152" s="87"/>
    </row>
    <row r="153" spans="1:9" ht="45" customHeight="1">
      <c r="A153" s="119" t="s">
        <v>92</v>
      </c>
      <c r="B153" s="119" t="s">
        <v>93</v>
      </c>
      <c r="C153" s="61">
        <f>C154+C158+C163+C167+C177+C184+C193+C197+C201+C208+C212+C219+C223+C227</f>
        <v>361746.69999999995</v>
      </c>
      <c r="D153" s="61">
        <f>D154+D158+D163+D167+D177+D184+D193+D197+D201+D208+D212+D219+D223+D227</f>
        <v>361746.69999999995</v>
      </c>
      <c r="E153" s="61">
        <f>E154+E158+E163+E167+E177+E184+E193+E197+E201+E208+E212+E219+E223+E227</f>
        <v>271746.7</v>
      </c>
    </row>
    <row r="154" spans="1:9" ht="30" customHeight="1">
      <c r="A154" s="146" t="s">
        <v>188</v>
      </c>
      <c r="B154" s="146" t="s">
        <v>189</v>
      </c>
      <c r="C154" s="63">
        <f t="shared" ref="C154:E156" si="21">C155</f>
        <v>7969.4</v>
      </c>
      <c r="D154" s="63">
        <f t="shared" si="21"/>
        <v>7969.4</v>
      </c>
      <c r="E154" s="63">
        <f t="shared" si="21"/>
        <v>7969.4</v>
      </c>
      <c r="H154" s="42"/>
      <c r="I154" s="42"/>
    </row>
    <row r="155" spans="1:9" ht="15" customHeight="1">
      <c r="A155" s="151">
        <v>4</v>
      </c>
      <c r="B155" s="156" t="s">
        <v>30</v>
      </c>
      <c r="C155" s="60">
        <f t="shared" si="21"/>
        <v>7969.4</v>
      </c>
      <c r="D155" s="60">
        <f t="shared" si="21"/>
        <v>7969.4</v>
      </c>
      <c r="E155" s="60">
        <f t="shared" si="21"/>
        <v>7969.4</v>
      </c>
    </row>
    <row r="156" spans="1:9" ht="15" customHeight="1">
      <c r="A156" s="180">
        <v>3</v>
      </c>
      <c r="B156" s="180" t="s">
        <v>6</v>
      </c>
      <c r="C156" s="58">
        <f t="shared" si="21"/>
        <v>7969.4</v>
      </c>
      <c r="D156" s="58">
        <f t="shared" si="21"/>
        <v>7969.4</v>
      </c>
      <c r="E156" s="58">
        <f t="shared" si="21"/>
        <v>7969.4</v>
      </c>
    </row>
    <row r="157" spans="1:9" ht="15" customHeight="1">
      <c r="A157" s="180">
        <v>38</v>
      </c>
      <c r="B157" s="180" t="s">
        <v>173</v>
      </c>
      <c r="C157" s="58">
        <v>7969.4</v>
      </c>
      <c r="D157" s="58">
        <v>7969.4</v>
      </c>
      <c r="E157" s="58">
        <v>7969.4</v>
      </c>
    </row>
    <row r="158" spans="1:9" ht="30" customHeight="1">
      <c r="A158" s="138" t="s">
        <v>94</v>
      </c>
      <c r="B158" s="147" t="s">
        <v>95</v>
      </c>
      <c r="C158" s="63">
        <f t="shared" ref="C158:E159" si="22">C159</f>
        <v>12679.5</v>
      </c>
      <c r="D158" s="63">
        <f t="shared" si="22"/>
        <v>12679.5</v>
      </c>
      <c r="E158" s="63">
        <f>E159</f>
        <v>12679.5</v>
      </c>
      <c r="H158" s="42"/>
      <c r="I158" s="42"/>
    </row>
    <row r="159" spans="1:9">
      <c r="A159" s="149">
        <v>1</v>
      </c>
      <c r="B159" s="144" t="s">
        <v>33</v>
      </c>
      <c r="C159" s="60">
        <f t="shared" si="22"/>
        <v>12679.5</v>
      </c>
      <c r="D159" s="60">
        <f t="shared" si="22"/>
        <v>12679.5</v>
      </c>
      <c r="E159" s="60">
        <f t="shared" si="22"/>
        <v>12679.5</v>
      </c>
    </row>
    <row r="160" spans="1:9">
      <c r="A160" s="178">
        <v>3</v>
      </c>
      <c r="B160" s="177" t="s">
        <v>6</v>
      </c>
      <c r="C160" s="58">
        <f>C161+C162</f>
        <v>12679.5</v>
      </c>
      <c r="D160" s="58">
        <f>D161+D162</f>
        <v>12679.5</v>
      </c>
      <c r="E160" s="58">
        <f>E161+E162</f>
        <v>12679.5</v>
      </c>
    </row>
    <row r="161" spans="1:9">
      <c r="A161" s="179">
        <v>32</v>
      </c>
      <c r="B161" s="179" t="s">
        <v>42</v>
      </c>
      <c r="C161" s="58">
        <v>2919.8</v>
      </c>
      <c r="D161" s="58">
        <v>2919.8</v>
      </c>
      <c r="E161" s="58">
        <v>2919.8</v>
      </c>
    </row>
    <row r="162" spans="1:9">
      <c r="A162" s="180">
        <v>38</v>
      </c>
      <c r="B162" s="180" t="s">
        <v>173</v>
      </c>
      <c r="C162" s="58">
        <v>9759.7000000000007</v>
      </c>
      <c r="D162" s="58">
        <v>9759.7000000000007</v>
      </c>
      <c r="E162" s="58">
        <v>9759.7000000000007</v>
      </c>
    </row>
    <row r="163" spans="1:9" ht="30" customHeight="1">
      <c r="A163" s="138" t="s">
        <v>117</v>
      </c>
      <c r="B163" s="147" t="s">
        <v>96</v>
      </c>
      <c r="C163" s="63">
        <f t="shared" ref="C163:E165" si="23">C164</f>
        <v>8494.2999999999993</v>
      </c>
      <c r="D163" s="63">
        <f t="shared" si="23"/>
        <v>8494.2999999999993</v>
      </c>
      <c r="E163" s="63">
        <f t="shared" si="23"/>
        <v>8494.2999999999993</v>
      </c>
      <c r="H163" s="42"/>
      <c r="I163" s="42"/>
    </row>
    <row r="164" spans="1:9">
      <c r="A164" s="149">
        <v>1</v>
      </c>
      <c r="B164" s="144" t="s">
        <v>33</v>
      </c>
      <c r="C164" s="60">
        <f t="shared" si="23"/>
        <v>8494.2999999999993</v>
      </c>
      <c r="D164" s="60">
        <f t="shared" si="23"/>
        <v>8494.2999999999993</v>
      </c>
      <c r="E164" s="60">
        <f t="shared" si="23"/>
        <v>8494.2999999999993</v>
      </c>
    </row>
    <row r="165" spans="1:9">
      <c r="A165" s="178">
        <v>3</v>
      </c>
      <c r="B165" s="177" t="s">
        <v>6</v>
      </c>
      <c r="C165" s="58">
        <f t="shared" si="23"/>
        <v>8494.2999999999993</v>
      </c>
      <c r="D165" s="58">
        <f t="shared" si="23"/>
        <v>8494.2999999999993</v>
      </c>
      <c r="E165" s="58">
        <f t="shared" si="23"/>
        <v>8494.2999999999993</v>
      </c>
    </row>
    <row r="166" spans="1:9">
      <c r="A166" s="180">
        <v>38</v>
      </c>
      <c r="B166" s="180" t="s">
        <v>173</v>
      </c>
      <c r="C166" s="58">
        <v>8494.2999999999993</v>
      </c>
      <c r="D166" s="58">
        <v>8494.2999999999993</v>
      </c>
      <c r="E166" s="58">
        <v>8494.2999999999993</v>
      </c>
    </row>
    <row r="167" spans="1:9" ht="30" customHeight="1">
      <c r="A167" s="138" t="s">
        <v>118</v>
      </c>
      <c r="B167" s="147" t="s">
        <v>97</v>
      </c>
      <c r="C167" s="63">
        <f>C168+C171+C174</f>
        <v>103523.9</v>
      </c>
      <c r="D167" s="63">
        <f>D168+D171+D174</f>
        <v>103523.9</v>
      </c>
      <c r="E167" s="63">
        <f>E168+E171+E174</f>
        <v>13523.9</v>
      </c>
    </row>
    <row r="168" spans="1:9" ht="15" customHeight="1">
      <c r="A168" s="149">
        <v>1</v>
      </c>
      <c r="B168" s="144" t="s">
        <v>33</v>
      </c>
      <c r="C168" s="60">
        <f t="shared" ref="C168:E169" si="24">C169</f>
        <v>3981.7</v>
      </c>
      <c r="D168" s="60">
        <f t="shared" si="24"/>
        <v>3981.7</v>
      </c>
      <c r="E168" s="60">
        <f t="shared" si="24"/>
        <v>3981.7</v>
      </c>
    </row>
    <row r="169" spans="1:9" ht="15" customHeight="1">
      <c r="A169" s="178">
        <v>3</v>
      </c>
      <c r="B169" s="177" t="s">
        <v>6</v>
      </c>
      <c r="C169" s="58">
        <f t="shared" si="24"/>
        <v>3981.7</v>
      </c>
      <c r="D169" s="58">
        <f t="shared" si="24"/>
        <v>3981.7</v>
      </c>
      <c r="E169" s="58">
        <f t="shared" si="24"/>
        <v>3981.7</v>
      </c>
      <c r="G169" s="67"/>
      <c r="H169" s="68"/>
    </row>
    <row r="170" spans="1:9" ht="15" customHeight="1">
      <c r="A170" s="180">
        <v>38</v>
      </c>
      <c r="B170" s="180" t="s">
        <v>173</v>
      </c>
      <c r="C170" s="58">
        <v>3981.7</v>
      </c>
      <c r="D170" s="58">
        <v>3981.7</v>
      </c>
      <c r="E170" s="58">
        <v>3981.7</v>
      </c>
      <c r="G170" s="53"/>
      <c r="H170" s="68"/>
    </row>
    <row r="171" spans="1:9" ht="15" customHeight="1">
      <c r="A171" s="151">
        <v>4</v>
      </c>
      <c r="B171" s="156" t="s">
        <v>30</v>
      </c>
      <c r="C171" s="60">
        <f t="shared" ref="C171:E172" si="25">C172</f>
        <v>2654.5</v>
      </c>
      <c r="D171" s="60">
        <f t="shared" si="25"/>
        <v>2654.5</v>
      </c>
      <c r="E171" s="60">
        <f t="shared" si="25"/>
        <v>2654.5</v>
      </c>
    </row>
    <row r="172" spans="1:9">
      <c r="A172" s="57">
        <v>4</v>
      </c>
      <c r="B172" s="57" t="s">
        <v>7</v>
      </c>
      <c r="C172" s="58">
        <f t="shared" si="25"/>
        <v>2654.5</v>
      </c>
      <c r="D172" s="58">
        <f t="shared" si="25"/>
        <v>2654.5</v>
      </c>
      <c r="E172" s="58">
        <f t="shared" si="25"/>
        <v>2654.5</v>
      </c>
    </row>
    <row r="173" spans="1:9">
      <c r="A173" s="57">
        <v>42</v>
      </c>
      <c r="B173" s="57" t="s">
        <v>186</v>
      </c>
      <c r="C173" s="58">
        <v>2654.5</v>
      </c>
      <c r="D173" s="58">
        <v>2654.5</v>
      </c>
      <c r="E173" s="58">
        <v>2654.5</v>
      </c>
    </row>
    <row r="174" spans="1:9">
      <c r="A174" s="88">
        <v>5</v>
      </c>
      <c r="B174" s="89" t="s">
        <v>43</v>
      </c>
      <c r="C174" s="60">
        <f t="shared" ref="C174:E175" si="26">C175</f>
        <v>96887.7</v>
      </c>
      <c r="D174" s="60">
        <f t="shared" si="26"/>
        <v>96887.7</v>
      </c>
      <c r="E174" s="60">
        <f t="shared" si="26"/>
        <v>6887.7</v>
      </c>
    </row>
    <row r="175" spans="1:9">
      <c r="A175" s="57">
        <v>4</v>
      </c>
      <c r="B175" s="57" t="s">
        <v>7</v>
      </c>
      <c r="C175" s="58">
        <f t="shared" si="26"/>
        <v>96887.7</v>
      </c>
      <c r="D175" s="58">
        <f t="shared" si="26"/>
        <v>96887.7</v>
      </c>
      <c r="E175" s="58">
        <f t="shared" si="26"/>
        <v>6887.7</v>
      </c>
    </row>
    <row r="176" spans="1:9">
      <c r="A176" s="57">
        <v>42</v>
      </c>
      <c r="B176" s="57" t="s">
        <v>186</v>
      </c>
      <c r="C176" s="58">
        <v>96887.7</v>
      </c>
      <c r="D176" s="58">
        <v>96887.7</v>
      </c>
      <c r="E176" s="58">
        <v>6887.7</v>
      </c>
    </row>
    <row r="177" spans="1:5" ht="30" customHeight="1">
      <c r="A177" s="138" t="s">
        <v>116</v>
      </c>
      <c r="B177" s="147" t="s">
        <v>98</v>
      </c>
      <c r="C177" s="63">
        <f>C178+C181</f>
        <v>55079.9</v>
      </c>
      <c r="D177" s="63">
        <f>D178+D181</f>
        <v>55079.9</v>
      </c>
      <c r="E177" s="63">
        <f>E178+E181</f>
        <v>55079.9</v>
      </c>
    </row>
    <row r="178" spans="1:5">
      <c r="A178" s="149">
        <v>1</v>
      </c>
      <c r="B178" s="144" t="s">
        <v>33</v>
      </c>
      <c r="C178" s="60">
        <f t="shared" ref="C178:E179" si="27">C179</f>
        <v>6636.1</v>
      </c>
      <c r="D178" s="60">
        <f t="shared" si="27"/>
        <v>6636.1</v>
      </c>
      <c r="E178" s="60">
        <f t="shared" si="27"/>
        <v>6636.1</v>
      </c>
    </row>
    <row r="179" spans="1:5">
      <c r="A179" s="178">
        <v>3</v>
      </c>
      <c r="B179" s="177" t="s">
        <v>6</v>
      </c>
      <c r="C179" s="58">
        <f t="shared" si="27"/>
        <v>6636.1</v>
      </c>
      <c r="D179" s="58">
        <f t="shared" si="27"/>
        <v>6636.1</v>
      </c>
      <c r="E179" s="58">
        <f t="shared" si="27"/>
        <v>6636.1</v>
      </c>
    </row>
    <row r="180" spans="1:5">
      <c r="A180" s="57">
        <v>36</v>
      </c>
      <c r="B180" s="57" t="s">
        <v>171</v>
      </c>
      <c r="C180" s="58">
        <v>6636.1</v>
      </c>
      <c r="D180" s="58">
        <v>6636.1</v>
      </c>
      <c r="E180" s="58">
        <v>6636.1</v>
      </c>
    </row>
    <row r="181" spans="1:5">
      <c r="A181" s="151">
        <v>4</v>
      </c>
      <c r="B181" s="156" t="s">
        <v>30</v>
      </c>
      <c r="C181" s="60">
        <f t="shared" ref="C181:E182" si="28">C182</f>
        <v>48443.8</v>
      </c>
      <c r="D181" s="60">
        <f t="shared" si="28"/>
        <v>48443.8</v>
      </c>
      <c r="E181" s="60">
        <f t="shared" si="28"/>
        <v>48443.8</v>
      </c>
    </row>
    <row r="182" spans="1:5">
      <c r="A182" s="178">
        <v>3</v>
      </c>
      <c r="B182" s="177" t="s">
        <v>6</v>
      </c>
      <c r="C182" s="58">
        <f t="shared" si="28"/>
        <v>48443.8</v>
      </c>
      <c r="D182" s="58">
        <f t="shared" si="28"/>
        <v>48443.8</v>
      </c>
      <c r="E182" s="58">
        <f t="shared" si="28"/>
        <v>48443.8</v>
      </c>
    </row>
    <row r="183" spans="1:5">
      <c r="A183" s="180">
        <v>38</v>
      </c>
      <c r="B183" s="180" t="s">
        <v>173</v>
      </c>
      <c r="C183" s="58">
        <v>48443.8</v>
      </c>
      <c r="D183" s="58">
        <v>48443.8</v>
      </c>
      <c r="E183" s="58">
        <v>48443.8</v>
      </c>
    </row>
    <row r="184" spans="1:5" ht="30" customHeight="1">
      <c r="A184" s="138" t="s">
        <v>119</v>
      </c>
      <c r="B184" s="147" t="s">
        <v>99</v>
      </c>
      <c r="C184" s="63">
        <f>C185+C190</f>
        <v>15926.600000000002</v>
      </c>
      <c r="D184" s="63">
        <f>D185+D190</f>
        <v>15926.600000000002</v>
      </c>
      <c r="E184" s="63">
        <f>E185+E190</f>
        <v>15926.600000000002</v>
      </c>
    </row>
    <row r="185" spans="1:5">
      <c r="A185" s="151">
        <v>4</v>
      </c>
      <c r="B185" s="156" t="s">
        <v>30</v>
      </c>
      <c r="C185" s="60">
        <f>C186</f>
        <v>14599.400000000001</v>
      </c>
      <c r="D185" s="60">
        <f>D186</f>
        <v>14599.400000000001</v>
      </c>
      <c r="E185" s="60">
        <f>E186</f>
        <v>14599.400000000001</v>
      </c>
    </row>
    <row r="186" spans="1:5">
      <c r="A186" s="178">
        <v>3</v>
      </c>
      <c r="B186" s="177" t="s">
        <v>6</v>
      </c>
      <c r="C186" s="58">
        <f>C187+C188</f>
        <v>14599.400000000001</v>
      </c>
      <c r="D186" s="58">
        <f>D187+D188</f>
        <v>14599.400000000001</v>
      </c>
      <c r="E186" s="58">
        <f>E187+E188</f>
        <v>14599.400000000001</v>
      </c>
    </row>
    <row r="187" spans="1:5">
      <c r="A187" s="180">
        <v>38</v>
      </c>
      <c r="B187" s="180" t="s">
        <v>173</v>
      </c>
      <c r="C187" s="58">
        <v>1327.2</v>
      </c>
      <c r="D187" s="58">
        <v>1327.2</v>
      </c>
      <c r="E187" s="58">
        <v>1327.2</v>
      </c>
    </row>
    <row r="188" spans="1:5">
      <c r="A188" s="179">
        <v>32</v>
      </c>
      <c r="B188" s="179" t="s">
        <v>42</v>
      </c>
      <c r="C188" s="58">
        <v>13272.2</v>
      </c>
      <c r="D188" s="58">
        <v>13272.2</v>
      </c>
      <c r="E188" s="58">
        <v>13272.2</v>
      </c>
    </row>
    <row r="189" spans="1:5">
      <c r="A189" s="59">
        <v>97</v>
      </c>
      <c r="B189" s="59" t="s">
        <v>200</v>
      </c>
      <c r="C189" s="60">
        <v>13272.2</v>
      </c>
      <c r="D189" s="60">
        <v>0</v>
      </c>
      <c r="E189" s="60">
        <v>0</v>
      </c>
    </row>
    <row r="190" spans="1:5">
      <c r="A190" s="88">
        <v>5</v>
      </c>
      <c r="B190" s="89" t="s">
        <v>43</v>
      </c>
      <c r="C190" s="60">
        <f t="shared" ref="C190:E191" si="29">C191</f>
        <v>1327.2</v>
      </c>
      <c r="D190" s="60">
        <f t="shared" si="29"/>
        <v>1327.2</v>
      </c>
      <c r="E190" s="60">
        <f t="shared" si="29"/>
        <v>1327.2</v>
      </c>
    </row>
    <row r="191" spans="1:5">
      <c r="A191" s="178">
        <v>3</v>
      </c>
      <c r="B191" s="177" t="s">
        <v>6</v>
      </c>
      <c r="C191" s="58">
        <f t="shared" si="29"/>
        <v>1327.2</v>
      </c>
      <c r="D191" s="58">
        <f t="shared" si="29"/>
        <v>1327.2</v>
      </c>
      <c r="E191" s="58">
        <f t="shared" si="29"/>
        <v>1327.2</v>
      </c>
    </row>
    <row r="192" spans="1:5">
      <c r="A192" s="180">
        <v>38</v>
      </c>
      <c r="B192" s="180" t="s">
        <v>173</v>
      </c>
      <c r="C192" s="58">
        <v>1327.2</v>
      </c>
      <c r="D192" s="58">
        <v>1327.2</v>
      </c>
      <c r="E192" s="58">
        <v>1327.2</v>
      </c>
    </row>
    <row r="193" spans="1:5" ht="30" customHeight="1">
      <c r="A193" s="138" t="s">
        <v>115</v>
      </c>
      <c r="B193" s="147" t="s">
        <v>100</v>
      </c>
      <c r="C193" s="63">
        <f t="shared" ref="C193:E195" si="30">C194</f>
        <v>11281.4</v>
      </c>
      <c r="D193" s="63">
        <f t="shared" si="30"/>
        <v>11281.4</v>
      </c>
      <c r="E193" s="63">
        <f t="shared" si="30"/>
        <v>11281.4</v>
      </c>
    </row>
    <row r="194" spans="1:5">
      <c r="A194" s="149">
        <v>1</v>
      </c>
      <c r="B194" s="144" t="s">
        <v>33</v>
      </c>
      <c r="C194" s="60">
        <f t="shared" si="30"/>
        <v>11281.4</v>
      </c>
      <c r="D194" s="60">
        <f t="shared" si="30"/>
        <v>11281.4</v>
      </c>
      <c r="E194" s="60">
        <f t="shared" si="30"/>
        <v>11281.4</v>
      </c>
    </row>
    <row r="195" spans="1:5">
      <c r="A195" s="178">
        <v>3</v>
      </c>
      <c r="B195" s="177" t="s">
        <v>6</v>
      </c>
      <c r="C195" s="58">
        <f t="shared" si="30"/>
        <v>11281.4</v>
      </c>
      <c r="D195" s="58">
        <f t="shared" si="30"/>
        <v>11281.4</v>
      </c>
      <c r="E195" s="58">
        <f t="shared" si="30"/>
        <v>11281.4</v>
      </c>
    </row>
    <row r="196" spans="1:5">
      <c r="A196" s="180">
        <v>38</v>
      </c>
      <c r="B196" s="180" t="s">
        <v>173</v>
      </c>
      <c r="C196" s="58">
        <v>11281.4</v>
      </c>
      <c r="D196" s="58">
        <v>11281.4</v>
      </c>
      <c r="E196" s="58">
        <v>11281.4</v>
      </c>
    </row>
    <row r="197" spans="1:5" ht="30" customHeight="1">
      <c r="A197" s="138" t="s">
        <v>114</v>
      </c>
      <c r="B197" s="147" t="s">
        <v>101</v>
      </c>
      <c r="C197" s="63">
        <f t="shared" ref="C197:E199" si="31">C198</f>
        <v>39153.1</v>
      </c>
      <c r="D197" s="63">
        <f t="shared" si="31"/>
        <v>39153.1</v>
      </c>
      <c r="E197" s="63">
        <f t="shared" si="31"/>
        <v>39153.1</v>
      </c>
    </row>
    <row r="198" spans="1:5">
      <c r="A198" s="151">
        <v>4</v>
      </c>
      <c r="B198" s="156" t="s">
        <v>30</v>
      </c>
      <c r="C198" s="60">
        <f t="shared" si="31"/>
        <v>39153.1</v>
      </c>
      <c r="D198" s="60">
        <f t="shared" si="31"/>
        <v>39153.1</v>
      </c>
      <c r="E198" s="60">
        <f t="shared" si="31"/>
        <v>39153.1</v>
      </c>
    </row>
    <row r="199" spans="1:5">
      <c r="A199" s="178">
        <v>3</v>
      </c>
      <c r="B199" s="177" t="s">
        <v>6</v>
      </c>
      <c r="C199" s="58">
        <f t="shared" si="31"/>
        <v>39153.1</v>
      </c>
      <c r="D199" s="58">
        <f t="shared" si="31"/>
        <v>39153.1</v>
      </c>
      <c r="E199" s="58">
        <f t="shared" si="31"/>
        <v>39153.1</v>
      </c>
    </row>
    <row r="200" spans="1:5">
      <c r="A200" s="180">
        <v>38</v>
      </c>
      <c r="B200" s="180" t="s">
        <v>173</v>
      </c>
      <c r="C200" s="58">
        <v>39153.1</v>
      </c>
      <c r="D200" s="58">
        <v>39153.1</v>
      </c>
      <c r="E200" s="58">
        <v>39153.1</v>
      </c>
    </row>
    <row r="201" spans="1:5" ht="30" customHeight="1">
      <c r="A201" s="138" t="s">
        <v>113</v>
      </c>
      <c r="B201" s="147" t="s">
        <v>102</v>
      </c>
      <c r="C201" s="63">
        <f>C202+C205</f>
        <v>18713.599999999999</v>
      </c>
      <c r="D201" s="63">
        <f>D202+D205</f>
        <v>18713.599999999999</v>
      </c>
      <c r="E201" s="63">
        <f>E202+E205</f>
        <v>18713.599999999999</v>
      </c>
    </row>
    <row r="202" spans="1:5">
      <c r="A202" s="151">
        <v>4</v>
      </c>
      <c r="B202" s="156" t="s">
        <v>30</v>
      </c>
      <c r="C202" s="60">
        <v>13404.7</v>
      </c>
      <c r="D202" s="60">
        <v>13404.7</v>
      </c>
      <c r="E202" s="60">
        <v>13404.7</v>
      </c>
    </row>
    <row r="203" spans="1:5">
      <c r="A203" s="178">
        <v>3</v>
      </c>
      <c r="B203" s="177" t="s">
        <v>6</v>
      </c>
      <c r="C203" s="58">
        <f>C204</f>
        <v>13404.7</v>
      </c>
      <c r="D203" s="58">
        <f>D204</f>
        <v>13404.7</v>
      </c>
      <c r="E203" s="58">
        <f>E204</f>
        <v>13404.7</v>
      </c>
    </row>
    <row r="204" spans="1:5">
      <c r="A204" s="180">
        <v>38</v>
      </c>
      <c r="B204" s="180" t="s">
        <v>173</v>
      </c>
      <c r="C204" s="58">
        <v>13404.7</v>
      </c>
      <c r="D204" s="58">
        <v>13404.7</v>
      </c>
      <c r="E204" s="58">
        <v>13404.7</v>
      </c>
    </row>
    <row r="205" spans="1:5">
      <c r="A205" s="149">
        <v>1</v>
      </c>
      <c r="B205" s="144" t="s">
        <v>33</v>
      </c>
      <c r="C205" s="60">
        <f t="shared" ref="C205:E206" si="32">C206</f>
        <v>5308.9</v>
      </c>
      <c r="D205" s="60">
        <f t="shared" si="32"/>
        <v>5308.9</v>
      </c>
      <c r="E205" s="60">
        <f t="shared" si="32"/>
        <v>5308.9</v>
      </c>
    </row>
    <row r="206" spans="1:5">
      <c r="A206" s="57">
        <v>4</v>
      </c>
      <c r="B206" s="57" t="s">
        <v>7</v>
      </c>
      <c r="C206" s="58">
        <f t="shared" si="32"/>
        <v>5308.9</v>
      </c>
      <c r="D206" s="58">
        <f t="shared" si="32"/>
        <v>5308.9</v>
      </c>
      <c r="E206" s="58">
        <f t="shared" si="32"/>
        <v>5308.9</v>
      </c>
    </row>
    <row r="207" spans="1:5">
      <c r="A207" s="57">
        <v>42</v>
      </c>
      <c r="B207" s="57" t="s">
        <v>186</v>
      </c>
      <c r="C207" s="58">
        <v>5308.9</v>
      </c>
      <c r="D207" s="58">
        <v>5308.9</v>
      </c>
      <c r="E207" s="58">
        <v>5308.9</v>
      </c>
    </row>
    <row r="208" spans="1:5" ht="30" customHeight="1">
      <c r="A208" s="138" t="s">
        <v>112</v>
      </c>
      <c r="B208" s="146" t="s">
        <v>103</v>
      </c>
      <c r="C208" s="63">
        <f t="shared" ref="C208:E210" si="33">C209</f>
        <v>3981.6</v>
      </c>
      <c r="D208" s="63">
        <f t="shared" si="33"/>
        <v>3981.6</v>
      </c>
      <c r="E208" s="63">
        <f t="shared" si="33"/>
        <v>3981.6</v>
      </c>
    </row>
    <row r="209" spans="1:5">
      <c r="A209" s="151">
        <v>4</v>
      </c>
      <c r="B209" s="156" t="s">
        <v>30</v>
      </c>
      <c r="C209" s="60">
        <f t="shared" si="33"/>
        <v>3981.6</v>
      </c>
      <c r="D209" s="60">
        <f t="shared" si="33"/>
        <v>3981.6</v>
      </c>
      <c r="E209" s="60">
        <f t="shared" si="33"/>
        <v>3981.6</v>
      </c>
    </row>
    <row r="210" spans="1:5">
      <c r="A210" s="148">
        <v>3</v>
      </c>
      <c r="B210" s="149" t="s">
        <v>6</v>
      </c>
      <c r="C210" s="58">
        <f t="shared" si="33"/>
        <v>3981.6</v>
      </c>
      <c r="D210" s="58">
        <f t="shared" si="33"/>
        <v>3981.6</v>
      </c>
      <c r="E210" s="58">
        <f t="shared" si="33"/>
        <v>3981.6</v>
      </c>
    </row>
    <row r="211" spans="1:5">
      <c r="A211" s="59">
        <v>35</v>
      </c>
      <c r="B211" s="59" t="s">
        <v>170</v>
      </c>
      <c r="C211" s="58">
        <v>3981.6</v>
      </c>
      <c r="D211" s="58">
        <v>3981.6</v>
      </c>
      <c r="E211" s="58">
        <v>3981.6</v>
      </c>
    </row>
    <row r="212" spans="1:5" ht="30" customHeight="1">
      <c r="A212" s="138" t="s">
        <v>111</v>
      </c>
      <c r="B212" s="146" t="s">
        <v>104</v>
      </c>
      <c r="C212" s="63">
        <f>C213+C216</f>
        <v>42471.6</v>
      </c>
      <c r="D212" s="63">
        <f>D213+D216</f>
        <v>42471.6</v>
      </c>
      <c r="E212" s="63">
        <f>E213+E216</f>
        <v>42471.6</v>
      </c>
    </row>
    <row r="213" spans="1:5">
      <c r="A213" s="151">
        <v>4</v>
      </c>
      <c r="B213" s="156" t="s">
        <v>30</v>
      </c>
      <c r="C213" s="60">
        <f>C215</f>
        <v>33181</v>
      </c>
      <c r="D213" s="60">
        <f>D215</f>
        <v>33181</v>
      </c>
      <c r="E213" s="60">
        <f>E215</f>
        <v>33181</v>
      </c>
    </row>
    <row r="214" spans="1:5">
      <c r="A214" s="150">
        <v>3</v>
      </c>
      <c r="B214" s="151" t="s">
        <v>191</v>
      </c>
      <c r="C214" s="58">
        <f>C215</f>
        <v>33181</v>
      </c>
      <c r="D214" s="58">
        <f>D215</f>
        <v>33181</v>
      </c>
      <c r="E214" s="58">
        <f>E215</f>
        <v>33181</v>
      </c>
    </row>
    <row r="215" spans="1:5">
      <c r="A215" s="121">
        <v>38</v>
      </c>
      <c r="B215" s="121" t="s">
        <v>173</v>
      </c>
      <c r="C215" s="58">
        <v>33181</v>
      </c>
      <c r="D215" s="58">
        <v>33181</v>
      </c>
      <c r="E215" s="58">
        <v>33181</v>
      </c>
    </row>
    <row r="216" spans="1:5">
      <c r="A216" s="88">
        <v>7</v>
      </c>
      <c r="B216" s="89" t="s">
        <v>166</v>
      </c>
      <c r="C216" s="60">
        <f>C218</f>
        <v>9290.6</v>
      </c>
      <c r="D216" s="60">
        <f>D218</f>
        <v>9290.6</v>
      </c>
      <c r="E216" s="60">
        <f>E218</f>
        <v>9290.6</v>
      </c>
    </row>
    <row r="217" spans="1:5">
      <c r="A217" s="59">
        <v>4</v>
      </c>
      <c r="B217" s="59" t="s">
        <v>7</v>
      </c>
      <c r="C217" s="58">
        <f>C218</f>
        <v>9290.6</v>
      </c>
      <c r="D217" s="58">
        <f>D218</f>
        <v>9290.6</v>
      </c>
      <c r="E217" s="58">
        <f>E218</f>
        <v>9290.6</v>
      </c>
    </row>
    <row r="218" spans="1:5">
      <c r="A218" s="59">
        <v>42</v>
      </c>
      <c r="B218" s="59" t="s">
        <v>186</v>
      </c>
      <c r="C218" s="58">
        <v>9290.6</v>
      </c>
      <c r="D218" s="58">
        <v>9290.6</v>
      </c>
      <c r="E218" s="58">
        <v>9290.6</v>
      </c>
    </row>
    <row r="219" spans="1:5" ht="30" customHeight="1">
      <c r="A219" s="138" t="s">
        <v>110</v>
      </c>
      <c r="B219" s="147" t="s">
        <v>105</v>
      </c>
      <c r="C219" s="63">
        <f t="shared" ref="C219:E221" si="34">C220</f>
        <v>3318.1</v>
      </c>
      <c r="D219" s="63">
        <f t="shared" si="34"/>
        <v>3318.1</v>
      </c>
      <c r="E219" s="63">
        <f t="shared" si="34"/>
        <v>3318.1</v>
      </c>
    </row>
    <row r="220" spans="1:5">
      <c r="A220" s="151">
        <v>4</v>
      </c>
      <c r="B220" s="156" t="s">
        <v>30</v>
      </c>
      <c r="C220" s="60">
        <f t="shared" si="34"/>
        <v>3318.1</v>
      </c>
      <c r="D220" s="60">
        <f t="shared" si="34"/>
        <v>3318.1</v>
      </c>
      <c r="E220" s="60">
        <f t="shared" si="34"/>
        <v>3318.1</v>
      </c>
    </row>
    <row r="221" spans="1:5">
      <c r="A221" s="178">
        <v>3</v>
      </c>
      <c r="B221" s="177" t="s">
        <v>6</v>
      </c>
      <c r="C221" s="58">
        <f t="shared" si="34"/>
        <v>3318.1</v>
      </c>
      <c r="D221" s="58">
        <f t="shared" si="34"/>
        <v>3318.1</v>
      </c>
      <c r="E221" s="58">
        <f t="shared" si="34"/>
        <v>3318.1</v>
      </c>
    </row>
    <row r="222" spans="1:5">
      <c r="A222" s="180">
        <v>38</v>
      </c>
      <c r="B222" s="180" t="s">
        <v>173</v>
      </c>
      <c r="C222" s="58">
        <v>3318.1</v>
      </c>
      <c r="D222" s="58">
        <v>3318.1</v>
      </c>
      <c r="E222" s="58">
        <v>3318.1</v>
      </c>
    </row>
    <row r="223" spans="1:5" ht="30" customHeight="1">
      <c r="A223" s="138" t="s">
        <v>109</v>
      </c>
      <c r="B223" s="147" t="s">
        <v>106</v>
      </c>
      <c r="C223" s="63">
        <f t="shared" ref="C223:E225" si="35">C224</f>
        <v>16590.3</v>
      </c>
      <c r="D223" s="63">
        <f t="shared" si="35"/>
        <v>16590.3</v>
      </c>
      <c r="E223" s="63">
        <f t="shared" si="35"/>
        <v>16590.3</v>
      </c>
    </row>
    <row r="224" spans="1:5">
      <c r="A224" s="149">
        <v>1</v>
      </c>
      <c r="B224" s="144" t="s">
        <v>33</v>
      </c>
      <c r="C224" s="60">
        <f t="shared" si="35"/>
        <v>16590.3</v>
      </c>
      <c r="D224" s="60">
        <f t="shared" si="35"/>
        <v>16590.3</v>
      </c>
      <c r="E224" s="60">
        <f t="shared" si="35"/>
        <v>16590.3</v>
      </c>
    </row>
    <row r="225" spans="1:9">
      <c r="A225" s="178">
        <v>3</v>
      </c>
      <c r="B225" s="177" t="s">
        <v>6</v>
      </c>
      <c r="C225" s="58">
        <f t="shared" si="35"/>
        <v>16590.3</v>
      </c>
      <c r="D225" s="58">
        <f t="shared" si="35"/>
        <v>16590.3</v>
      </c>
      <c r="E225" s="58">
        <f t="shared" si="35"/>
        <v>16590.3</v>
      </c>
      <c r="G225" s="22"/>
    </row>
    <row r="226" spans="1:9">
      <c r="A226" s="57">
        <v>37</v>
      </c>
      <c r="B226" s="57" t="s">
        <v>172</v>
      </c>
      <c r="C226" s="58">
        <v>16590.3</v>
      </c>
      <c r="D226" s="58">
        <v>16590.3</v>
      </c>
      <c r="E226" s="58">
        <v>16590.3</v>
      </c>
      <c r="G226" s="53"/>
      <c r="H226" s="68"/>
    </row>
    <row r="227" spans="1:9" ht="30" customHeight="1">
      <c r="A227" s="138" t="s">
        <v>108</v>
      </c>
      <c r="B227" s="147" t="s">
        <v>107</v>
      </c>
      <c r="C227" s="63">
        <f t="shared" ref="C227:E229" si="36">C228</f>
        <v>22563.4</v>
      </c>
      <c r="D227" s="63">
        <f t="shared" si="36"/>
        <v>22563.4</v>
      </c>
      <c r="E227" s="63">
        <f t="shared" si="36"/>
        <v>22563.4</v>
      </c>
      <c r="G227" s="50"/>
      <c r="H227" s="67"/>
    </row>
    <row r="228" spans="1:9">
      <c r="A228" s="149">
        <v>1</v>
      </c>
      <c r="B228" s="144" t="s">
        <v>33</v>
      </c>
      <c r="C228" s="60">
        <f t="shared" si="36"/>
        <v>22563.4</v>
      </c>
      <c r="D228" s="60">
        <f t="shared" si="36"/>
        <v>22563.4</v>
      </c>
      <c r="E228" s="60">
        <f t="shared" si="36"/>
        <v>22563.4</v>
      </c>
      <c r="G228" s="50"/>
      <c r="H228" s="68"/>
    </row>
    <row r="229" spans="1:9">
      <c r="A229" s="178">
        <v>3</v>
      </c>
      <c r="B229" s="177" t="s">
        <v>6</v>
      </c>
      <c r="C229" s="58">
        <f t="shared" si="36"/>
        <v>22563.4</v>
      </c>
      <c r="D229" s="58">
        <f t="shared" si="36"/>
        <v>22563.4</v>
      </c>
      <c r="E229" s="58">
        <f t="shared" si="36"/>
        <v>22563.4</v>
      </c>
      <c r="G229" s="50"/>
      <c r="H229" s="68"/>
    </row>
    <row r="230" spans="1:9">
      <c r="A230" s="57">
        <v>37</v>
      </c>
      <c r="B230" s="57" t="s">
        <v>172</v>
      </c>
      <c r="C230" s="58">
        <v>22563.4</v>
      </c>
      <c r="D230" s="58">
        <v>22563.4</v>
      </c>
      <c r="E230" s="58">
        <v>22563.4</v>
      </c>
      <c r="G230" s="53"/>
      <c r="H230" s="68"/>
    </row>
    <row r="231" spans="1:9">
      <c r="A231" s="95"/>
      <c r="B231" s="95"/>
      <c r="C231" s="94"/>
      <c r="D231" s="94"/>
      <c r="E231" s="94"/>
      <c r="G231" s="22"/>
    </row>
    <row r="232" spans="1:9" ht="20.100000000000001" customHeight="1">
      <c r="A232" s="122"/>
      <c r="B232" s="123"/>
      <c r="C232" s="123"/>
      <c r="D232" s="123"/>
      <c r="E232" s="124"/>
    </row>
    <row r="233" spans="1:9" ht="36" customHeight="1">
      <c r="A233" s="102" t="s">
        <v>120</v>
      </c>
      <c r="B233" s="103" t="s">
        <v>121</v>
      </c>
      <c r="C233" s="125">
        <f>C235</f>
        <v>289143.57</v>
      </c>
      <c r="D233" s="125">
        <f>D235</f>
        <v>299635.3075</v>
      </c>
      <c r="E233" s="125">
        <f>E235</f>
        <v>310651.63187500002</v>
      </c>
      <c r="I233" s="42"/>
    </row>
    <row r="234" spans="1:9">
      <c r="A234" s="73"/>
      <c r="B234" s="73"/>
      <c r="C234" s="73"/>
      <c r="D234" s="73"/>
      <c r="E234" s="73"/>
    </row>
    <row r="235" spans="1:9" ht="31.5" customHeight="1">
      <c r="A235" s="119" t="s">
        <v>122</v>
      </c>
      <c r="B235" s="120" t="s">
        <v>123</v>
      </c>
      <c r="C235" s="61">
        <f>C236+C248+C256</f>
        <v>289143.57</v>
      </c>
      <c r="D235" s="61">
        <f>D236+D248+D256</f>
        <v>299635.3075</v>
      </c>
      <c r="E235" s="61">
        <f>E236+E248+E256</f>
        <v>310651.63187500002</v>
      </c>
    </row>
    <row r="236" spans="1:9" ht="30" customHeight="1">
      <c r="A236" s="138" t="s">
        <v>125</v>
      </c>
      <c r="B236" s="147" t="s">
        <v>126</v>
      </c>
      <c r="C236" s="63">
        <f>C237+C241+C244</f>
        <v>229444.1</v>
      </c>
      <c r="D236" s="63">
        <f>D237+D241+D244</f>
        <v>239935.83750000002</v>
      </c>
      <c r="E236" s="63">
        <f>E237+E241+E244</f>
        <v>250952.16187500002</v>
      </c>
    </row>
    <row r="237" spans="1:9">
      <c r="A237" s="149">
        <v>1</v>
      </c>
      <c r="B237" s="144" t="s">
        <v>33</v>
      </c>
      <c r="C237" s="60">
        <f>C238</f>
        <v>209834.75</v>
      </c>
      <c r="D237" s="60">
        <f>D238</f>
        <v>220326.48750000002</v>
      </c>
      <c r="E237" s="60">
        <f>E238</f>
        <v>231342.81187500001</v>
      </c>
    </row>
    <row r="238" spans="1:9">
      <c r="A238" s="178">
        <v>3</v>
      </c>
      <c r="B238" s="177" t="s">
        <v>6</v>
      </c>
      <c r="C238" s="58">
        <f>SUM(C239:C240)</f>
        <v>209834.75</v>
      </c>
      <c r="D238" s="58">
        <f>SUM(D239:D240)</f>
        <v>220326.48750000002</v>
      </c>
      <c r="E238" s="58">
        <f>SUM(E239:E240)</f>
        <v>231342.81187500001</v>
      </c>
    </row>
    <row r="239" spans="1:9">
      <c r="A239" s="178">
        <v>31</v>
      </c>
      <c r="B239" s="177" t="s">
        <v>190</v>
      </c>
      <c r="C239" s="58">
        <v>205056.73</v>
      </c>
      <c r="D239" s="58">
        <f>C239+(C239*5%)</f>
        <v>215309.56650000002</v>
      </c>
      <c r="E239" s="58">
        <f>D239+(D239*5%)</f>
        <v>226075.04482500002</v>
      </c>
    </row>
    <row r="240" spans="1:9">
      <c r="A240" s="178">
        <v>32</v>
      </c>
      <c r="B240" s="177" t="s">
        <v>42</v>
      </c>
      <c r="C240" s="58">
        <v>4778.0200000000004</v>
      </c>
      <c r="D240" s="58">
        <f>C240+(C240*5%)</f>
        <v>5016.9210000000003</v>
      </c>
      <c r="E240" s="58">
        <f>D240+(D240*5%)</f>
        <v>5267.7670500000004</v>
      </c>
    </row>
    <row r="241" spans="1:5">
      <c r="A241" s="151">
        <v>3</v>
      </c>
      <c r="B241" s="156" t="s">
        <v>31</v>
      </c>
      <c r="C241" s="60">
        <f t="shared" ref="C241:E242" si="37">C242</f>
        <v>796.37</v>
      </c>
      <c r="D241" s="60">
        <f t="shared" si="37"/>
        <v>796.37</v>
      </c>
      <c r="E241" s="60">
        <f t="shared" si="37"/>
        <v>796.37</v>
      </c>
    </row>
    <row r="242" spans="1:5">
      <c r="A242" s="178">
        <v>3</v>
      </c>
      <c r="B242" s="177" t="s">
        <v>6</v>
      </c>
      <c r="C242" s="58">
        <f t="shared" si="37"/>
        <v>796.37</v>
      </c>
      <c r="D242" s="58">
        <f t="shared" si="37"/>
        <v>796.37</v>
      </c>
      <c r="E242" s="58">
        <f t="shared" si="37"/>
        <v>796.37</v>
      </c>
    </row>
    <row r="243" spans="1:5">
      <c r="A243" s="178">
        <v>32</v>
      </c>
      <c r="B243" s="177" t="s">
        <v>42</v>
      </c>
      <c r="C243" s="58">
        <v>796.37</v>
      </c>
      <c r="D243" s="58">
        <v>796.37</v>
      </c>
      <c r="E243" s="58">
        <v>796.37</v>
      </c>
    </row>
    <row r="244" spans="1:5">
      <c r="A244" s="151">
        <v>4</v>
      </c>
      <c r="B244" s="156" t="s">
        <v>30</v>
      </c>
      <c r="C244" s="60">
        <f>C245</f>
        <v>18812.98</v>
      </c>
      <c r="D244" s="60">
        <f>D245</f>
        <v>18812.98</v>
      </c>
      <c r="E244" s="60">
        <f>E245</f>
        <v>18812.98</v>
      </c>
    </row>
    <row r="245" spans="1:5">
      <c r="A245" s="178">
        <v>3</v>
      </c>
      <c r="B245" s="177" t="s">
        <v>6</v>
      </c>
      <c r="C245" s="58">
        <f>C246+C247</f>
        <v>18812.98</v>
      </c>
      <c r="D245" s="58">
        <f>D246+D247</f>
        <v>18812.98</v>
      </c>
      <c r="E245" s="58">
        <f>E246+E247</f>
        <v>18812.98</v>
      </c>
    </row>
    <row r="246" spans="1:5">
      <c r="A246" s="178">
        <v>32</v>
      </c>
      <c r="B246" s="177" t="s">
        <v>42</v>
      </c>
      <c r="C246" s="58">
        <v>18242.27</v>
      </c>
      <c r="D246" s="58">
        <v>18242.27</v>
      </c>
      <c r="E246" s="58">
        <v>18242.27</v>
      </c>
    </row>
    <row r="247" spans="1:5">
      <c r="A247" s="57">
        <v>34</v>
      </c>
      <c r="B247" s="57" t="s">
        <v>44</v>
      </c>
      <c r="C247" s="57">
        <v>570.71</v>
      </c>
      <c r="D247" s="57">
        <v>570.71</v>
      </c>
      <c r="E247" s="57">
        <v>570.71</v>
      </c>
    </row>
    <row r="248" spans="1:5" ht="30" customHeight="1">
      <c r="A248" s="138" t="s">
        <v>124</v>
      </c>
      <c r="B248" s="146" t="s">
        <v>127</v>
      </c>
      <c r="C248" s="63">
        <f>C250+C252</f>
        <v>37070.240000000005</v>
      </c>
      <c r="D248" s="63">
        <f>D250+D252</f>
        <v>37070.240000000005</v>
      </c>
      <c r="E248" s="63">
        <f>E250+E252</f>
        <v>37070.240000000005</v>
      </c>
    </row>
    <row r="249" spans="1:5">
      <c r="A249" s="149">
        <v>1</v>
      </c>
      <c r="B249" s="144" t="s">
        <v>33</v>
      </c>
      <c r="C249" s="60">
        <f t="shared" ref="C249:E250" si="38">C250</f>
        <v>10485.11</v>
      </c>
      <c r="D249" s="60">
        <f t="shared" si="38"/>
        <v>10485.11</v>
      </c>
      <c r="E249" s="60">
        <f t="shared" si="38"/>
        <v>10485.11</v>
      </c>
    </row>
    <row r="250" spans="1:5">
      <c r="A250" s="178">
        <v>3</v>
      </c>
      <c r="B250" s="177" t="s">
        <v>6</v>
      </c>
      <c r="C250" s="58">
        <f t="shared" si="38"/>
        <v>10485.11</v>
      </c>
      <c r="D250" s="58">
        <f t="shared" si="38"/>
        <v>10485.11</v>
      </c>
      <c r="E250" s="58">
        <f t="shared" si="38"/>
        <v>10485.11</v>
      </c>
    </row>
    <row r="251" spans="1:5">
      <c r="A251" s="178">
        <v>32</v>
      </c>
      <c r="B251" s="177" t="s">
        <v>42</v>
      </c>
      <c r="C251" s="58">
        <v>10485.11</v>
      </c>
      <c r="D251" s="58">
        <v>10485.11</v>
      </c>
      <c r="E251" s="58">
        <v>10485.11</v>
      </c>
    </row>
    <row r="252" spans="1:5">
      <c r="A252" s="151">
        <v>4</v>
      </c>
      <c r="B252" s="156" t="s">
        <v>30</v>
      </c>
      <c r="C252" s="60">
        <f t="shared" ref="C252:E253" si="39">C253</f>
        <v>26585.13</v>
      </c>
      <c r="D252" s="60">
        <f t="shared" si="39"/>
        <v>26585.13</v>
      </c>
      <c r="E252" s="60">
        <f t="shared" si="39"/>
        <v>26585.13</v>
      </c>
    </row>
    <row r="253" spans="1:5">
      <c r="A253" s="178">
        <v>3</v>
      </c>
      <c r="B253" s="177" t="s">
        <v>6</v>
      </c>
      <c r="C253" s="58">
        <f t="shared" si="39"/>
        <v>26585.13</v>
      </c>
      <c r="D253" s="58">
        <f t="shared" si="39"/>
        <v>26585.13</v>
      </c>
      <c r="E253" s="58">
        <f t="shared" si="39"/>
        <v>26585.13</v>
      </c>
    </row>
    <row r="254" spans="1:5">
      <c r="A254" s="178">
        <v>32</v>
      </c>
      <c r="B254" s="177" t="s">
        <v>42</v>
      </c>
      <c r="C254" s="58">
        <v>26585.13</v>
      </c>
      <c r="D254" s="58">
        <v>26585.13</v>
      </c>
      <c r="E254" s="58">
        <v>26585.13</v>
      </c>
    </row>
    <row r="255" spans="1:5">
      <c r="A255" s="95"/>
      <c r="B255" s="95"/>
      <c r="C255" s="94"/>
      <c r="D255" s="94"/>
      <c r="E255" s="94"/>
    </row>
    <row r="256" spans="1:5" ht="30" customHeight="1">
      <c r="A256" s="138" t="s">
        <v>128</v>
      </c>
      <c r="B256" s="147" t="s">
        <v>129</v>
      </c>
      <c r="C256" s="63">
        <f>C257+C260+C263</f>
        <v>22629.23</v>
      </c>
      <c r="D256" s="63">
        <f>D257+D260+D263</f>
        <v>22629.23</v>
      </c>
      <c r="E256" s="63">
        <f>E257+E260+E263</f>
        <v>22629.23</v>
      </c>
    </row>
    <row r="257" spans="1:5" ht="15" customHeight="1">
      <c r="A257" s="149">
        <v>1</v>
      </c>
      <c r="B257" s="144" t="s">
        <v>33</v>
      </c>
      <c r="C257" s="60">
        <f t="shared" ref="C257:E258" si="40">C258</f>
        <v>6636.14</v>
      </c>
      <c r="D257" s="60">
        <f t="shared" si="40"/>
        <v>6636.14</v>
      </c>
      <c r="E257" s="60">
        <f t="shared" si="40"/>
        <v>6636.14</v>
      </c>
    </row>
    <row r="258" spans="1:5" ht="15" customHeight="1">
      <c r="A258" s="178">
        <v>3</v>
      </c>
      <c r="B258" s="177" t="s">
        <v>6</v>
      </c>
      <c r="C258" s="58">
        <f t="shared" si="40"/>
        <v>6636.14</v>
      </c>
      <c r="D258" s="58">
        <f t="shared" si="40"/>
        <v>6636.14</v>
      </c>
      <c r="E258" s="58">
        <f t="shared" si="40"/>
        <v>6636.14</v>
      </c>
    </row>
    <row r="259" spans="1:5" ht="15" customHeight="1">
      <c r="A259" s="178">
        <v>32</v>
      </c>
      <c r="B259" s="177" t="s">
        <v>42</v>
      </c>
      <c r="C259" s="58">
        <v>6636.14</v>
      </c>
      <c r="D259" s="58">
        <v>6636.14</v>
      </c>
      <c r="E259" s="58">
        <v>6636.14</v>
      </c>
    </row>
    <row r="260" spans="1:5" ht="15" customHeight="1">
      <c r="A260" s="149">
        <v>3</v>
      </c>
      <c r="B260" s="89" t="s">
        <v>31</v>
      </c>
      <c r="C260" s="60">
        <f t="shared" ref="C260:E261" si="41">C261</f>
        <v>1592.68</v>
      </c>
      <c r="D260" s="60">
        <f t="shared" si="41"/>
        <v>1592.68</v>
      </c>
      <c r="E260" s="60">
        <f t="shared" si="41"/>
        <v>1592.68</v>
      </c>
    </row>
    <row r="261" spans="1:5" ht="15" customHeight="1">
      <c r="A261" s="178">
        <v>3</v>
      </c>
      <c r="B261" s="177" t="s">
        <v>6</v>
      </c>
      <c r="C261" s="58">
        <f t="shared" si="41"/>
        <v>1592.68</v>
      </c>
      <c r="D261" s="58">
        <f t="shared" si="41"/>
        <v>1592.68</v>
      </c>
      <c r="E261" s="58">
        <f t="shared" si="41"/>
        <v>1592.68</v>
      </c>
    </row>
    <row r="262" spans="1:5" ht="15" customHeight="1">
      <c r="A262" s="178">
        <v>32</v>
      </c>
      <c r="B262" s="177" t="s">
        <v>42</v>
      </c>
      <c r="C262" s="58">
        <v>1592.68</v>
      </c>
      <c r="D262" s="58">
        <v>1592.68</v>
      </c>
      <c r="E262" s="58">
        <v>1592.68</v>
      </c>
    </row>
    <row r="263" spans="1:5">
      <c r="A263" s="151">
        <v>4</v>
      </c>
      <c r="B263" s="156" t="s">
        <v>30</v>
      </c>
      <c r="C263" s="60">
        <f>C264+C266</f>
        <v>14400.41</v>
      </c>
      <c r="D263" s="60">
        <f>D264+D266</f>
        <v>14400.41</v>
      </c>
      <c r="E263" s="60">
        <f>E264+E266</f>
        <v>14400.41</v>
      </c>
    </row>
    <row r="264" spans="1:5">
      <c r="A264" s="178">
        <v>3</v>
      </c>
      <c r="B264" s="177" t="s">
        <v>6</v>
      </c>
      <c r="C264" s="58">
        <f>C265</f>
        <v>12409.57</v>
      </c>
      <c r="D264" s="58">
        <f>D265</f>
        <v>12409.57</v>
      </c>
      <c r="E264" s="58">
        <f>E265</f>
        <v>12409.57</v>
      </c>
    </row>
    <row r="265" spans="1:5">
      <c r="A265" s="178">
        <v>32</v>
      </c>
      <c r="B265" s="177" t="s">
        <v>42</v>
      </c>
      <c r="C265" s="58">
        <v>12409.57</v>
      </c>
      <c r="D265" s="58">
        <v>12409.57</v>
      </c>
      <c r="E265" s="58">
        <v>12409.57</v>
      </c>
    </row>
    <row r="266" spans="1:5">
      <c r="A266" s="57">
        <v>4</v>
      </c>
      <c r="B266" s="57" t="s">
        <v>7</v>
      </c>
      <c r="C266" s="58">
        <f>C267</f>
        <v>1990.84</v>
      </c>
      <c r="D266" s="58">
        <f>D267</f>
        <v>1990.84</v>
      </c>
      <c r="E266" s="58">
        <f>E267</f>
        <v>1990.84</v>
      </c>
    </row>
    <row r="267" spans="1:5">
      <c r="A267" s="57">
        <v>42</v>
      </c>
      <c r="B267" s="57" t="s">
        <v>186</v>
      </c>
      <c r="C267" s="58">
        <v>1990.84</v>
      </c>
      <c r="D267" s="58">
        <v>1990.84</v>
      </c>
      <c r="E267" s="58">
        <v>1990.84</v>
      </c>
    </row>
    <row r="268" spans="1:5" ht="20.100000000000001" customHeight="1">
      <c r="A268" s="122"/>
      <c r="B268" s="123"/>
      <c r="C268" s="123"/>
      <c r="D268" s="123"/>
      <c r="E268" s="124"/>
    </row>
    <row r="269" spans="1:5" ht="36" customHeight="1">
      <c r="A269" s="102" t="s">
        <v>130</v>
      </c>
      <c r="B269" s="103" t="s">
        <v>131</v>
      </c>
      <c r="C269" s="125">
        <f>C271</f>
        <v>16520</v>
      </c>
      <c r="D269" s="125">
        <f>D271</f>
        <v>17087.122500000001</v>
      </c>
      <c r="E269" s="125">
        <f>E271</f>
        <v>17682.601125000001</v>
      </c>
    </row>
    <row r="270" spans="1:5">
      <c r="A270" s="73"/>
      <c r="B270" s="73"/>
      <c r="C270" s="87"/>
      <c r="D270" s="87"/>
      <c r="E270" s="87"/>
    </row>
    <row r="271" spans="1:5" ht="30" customHeight="1">
      <c r="A271" s="119" t="s">
        <v>132</v>
      </c>
      <c r="B271" s="120" t="s">
        <v>133</v>
      </c>
      <c r="C271" s="61">
        <f>C272+C283</f>
        <v>16520</v>
      </c>
      <c r="D271" s="61">
        <f>D272+D283</f>
        <v>17087.122500000001</v>
      </c>
      <c r="E271" s="61">
        <f>E272+E283</f>
        <v>17682.601125000001</v>
      </c>
    </row>
    <row r="272" spans="1:5" ht="30" customHeight="1">
      <c r="A272" s="138" t="s">
        <v>134</v>
      </c>
      <c r="B272" s="33" t="s">
        <v>135</v>
      </c>
      <c r="C272" s="62">
        <f>C273+C277+C280</f>
        <v>11874.7</v>
      </c>
      <c r="D272" s="62">
        <f>D273+D277+D280</f>
        <v>12441.8225</v>
      </c>
      <c r="E272" s="62">
        <f>E273+E277+E280</f>
        <v>13037.301125</v>
      </c>
    </row>
    <row r="273" spans="1:5">
      <c r="A273" s="149">
        <v>1</v>
      </c>
      <c r="B273" s="144" t="s">
        <v>33</v>
      </c>
      <c r="C273" s="60">
        <f>C274</f>
        <v>11740.650000000001</v>
      </c>
      <c r="D273" s="60">
        <f>D274</f>
        <v>12307.772500000001</v>
      </c>
      <c r="E273" s="60">
        <f>E274</f>
        <v>12903.251125000001</v>
      </c>
    </row>
    <row r="274" spans="1:5">
      <c r="A274" s="178">
        <v>3</v>
      </c>
      <c r="B274" s="177" t="s">
        <v>6</v>
      </c>
      <c r="C274" s="58">
        <f>SUM(C275:C276)</f>
        <v>11740.650000000001</v>
      </c>
      <c r="D274" s="58">
        <f>SUM(D275:D276)</f>
        <v>12307.772500000001</v>
      </c>
      <c r="E274" s="58">
        <f>SUM(E275:E276)</f>
        <v>12903.251125000001</v>
      </c>
    </row>
    <row r="275" spans="1:5">
      <c r="A275" s="179">
        <v>32</v>
      </c>
      <c r="B275" s="179" t="s">
        <v>42</v>
      </c>
      <c r="C275" s="58">
        <v>11342.45</v>
      </c>
      <c r="D275" s="58">
        <f>C275+(C275*5%)</f>
        <v>11909.5725</v>
      </c>
      <c r="E275" s="58">
        <f>D275+(D275*5%)</f>
        <v>12505.051125</v>
      </c>
    </row>
    <row r="276" spans="1:5">
      <c r="A276" s="179">
        <v>34</v>
      </c>
      <c r="B276" s="179" t="s">
        <v>44</v>
      </c>
      <c r="C276" s="58">
        <v>398.2</v>
      </c>
      <c r="D276" s="58">
        <v>398.2</v>
      </c>
      <c r="E276" s="58">
        <v>398.2</v>
      </c>
    </row>
    <row r="277" spans="1:5">
      <c r="A277" s="151">
        <v>3</v>
      </c>
      <c r="B277" s="156" t="s">
        <v>31</v>
      </c>
      <c r="C277" s="60">
        <f t="shared" ref="C277:E278" si="42">C278</f>
        <v>1.05</v>
      </c>
      <c r="D277" s="60">
        <f t="shared" si="42"/>
        <v>1.05</v>
      </c>
      <c r="E277" s="60">
        <f t="shared" si="42"/>
        <v>1.05</v>
      </c>
    </row>
    <row r="278" spans="1:5">
      <c r="A278" s="178">
        <v>3</v>
      </c>
      <c r="B278" s="177" t="s">
        <v>6</v>
      </c>
      <c r="C278" s="58">
        <f t="shared" si="42"/>
        <v>1.05</v>
      </c>
      <c r="D278" s="58">
        <f t="shared" si="42"/>
        <v>1.05</v>
      </c>
      <c r="E278" s="58">
        <f t="shared" si="42"/>
        <v>1.05</v>
      </c>
    </row>
    <row r="279" spans="1:5">
      <c r="A279" s="179">
        <v>32</v>
      </c>
      <c r="B279" s="179" t="s">
        <v>42</v>
      </c>
      <c r="C279" s="58">
        <v>1.05</v>
      </c>
      <c r="D279" s="58">
        <v>1.05</v>
      </c>
      <c r="E279" s="58">
        <v>1.05</v>
      </c>
    </row>
    <row r="280" spans="1:5">
      <c r="A280" s="88">
        <v>6</v>
      </c>
      <c r="B280" s="89" t="s">
        <v>183</v>
      </c>
      <c r="C280" s="60">
        <f t="shared" ref="C280:E281" si="43">C281</f>
        <v>133</v>
      </c>
      <c r="D280" s="60">
        <f t="shared" si="43"/>
        <v>133</v>
      </c>
      <c r="E280" s="60">
        <f t="shared" si="43"/>
        <v>133</v>
      </c>
    </row>
    <row r="281" spans="1:5">
      <c r="A281" s="178">
        <v>3</v>
      </c>
      <c r="B281" s="177" t="s">
        <v>6</v>
      </c>
      <c r="C281" s="58">
        <f t="shared" si="43"/>
        <v>133</v>
      </c>
      <c r="D281" s="58">
        <f t="shared" si="43"/>
        <v>133</v>
      </c>
      <c r="E281" s="58">
        <f t="shared" si="43"/>
        <v>133</v>
      </c>
    </row>
    <row r="282" spans="1:5">
      <c r="A282" s="179">
        <v>32</v>
      </c>
      <c r="B282" s="179" t="s">
        <v>42</v>
      </c>
      <c r="C282" s="58">
        <v>133</v>
      </c>
      <c r="D282" s="58">
        <v>133</v>
      </c>
      <c r="E282" s="58">
        <v>133</v>
      </c>
    </row>
    <row r="283" spans="1:5" ht="30" customHeight="1">
      <c r="A283" s="138" t="s">
        <v>192</v>
      </c>
      <c r="B283" s="147" t="s">
        <v>136</v>
      </c>
      <c r="C283" s="63">
        <f>C284+C287</f>
        <v>4645.3</v>
      </c>
      <c r="D283" s="63">
        <f>D284+D287</f>
        <v>4645.3</v>
      </c>
      <c r="E283" s="63">
        <f>E284+E287</f>
        <v>4645.3</v>
      </c>
    </row>
    <row r="284" spans="1:5">
      <c r="A284" s="149">
        <v>1</v>
      </c>
      <c r="B284" s="144" t="s">
        <v>33</v>
      </c>
      <c r="C284" s="60">
        <f t="shared" ref="C284:E285" si="44">C285</f>
        <v>663.6</v>
      </c>
      <c r="D284" s="60">
        <f t="shared" si="44"/>
        <v>663.6</v>
      </c>
      <c r="E284" s="60">
        <f t="shared" si="44"/>
        <v>663.6</v>
      </c>
    </row>
    <row r="285" spans="1:5">
      <c r="A285" s="57">
        <v>4</v>
      </c>
      <c r="B285" s="57" t="s">
        <v>7</v>
      </c>
      <c r="C285" s="58">
        <f t="shared" si="44"/>
        <v>663.6</v>
      </c>
      <c r="D285" s="58">
        <f t="shared" si="44"/>
        <v>663.6</v>
      </c>
      <c r="E285" s="58">
        <f t="shared" si="44"/>
        <v>663.6</v>
      </c>
    </row>
    <row r="286" spans="1:5">
      <c r="A286" s="57">
        <v>42</v>
      </c>
      <c r="B286" s="57" t="s">
        <v>186</v>
      </c>
      <c r="C286" s="58">
        <v>663.6</v>
      </c>
      <c r="D286" s="58">
        <v>663.6</v>
      </c>
      <c r="E286" s="58">
        <v>663.6</v>
      </c>
    </row>
    <row r="287" spans="1:5">
      <c r="A287" s="88">
        <v>5</v>
      </c>
      <c r="B287" s="89" t="s">
        <v>43</v>
      </c>
      <c r="C287" s="60">
        <f t="shared" ref="C287:E288" si="45">C288</f>
        <v>3981.7</v>
      </c>
      <c r="D287" s="60">
        <f t="shared" si="45"/>
        <v>3981.7</v>
      </c>
      <c r="E287" s="60">
        <f t="shared" si="45"/>
        <v>3981.7</v>
      </c>
    </row>
    <row r="288" spans="1:5">
      <c r="A288" s="57">
        <v>4</v>
      </c>
      <c r="B288" s="57" t="s">
        <v>7</v>
      </c>
      <c r="C288" s="58">
        <f t="shared" si="45"/>
        <v>3981.7</v>
      </c>
      <c r="D288" s="58">
        <f t="shared" si="45"/>
        <v>3981.7</v>
      </c>
      <c r="E288" s="58">
        <f t="shared" si="45"/>
        <v>3981.7</v>
      </c>
    </row>
    <row r="289" spans="1:5">
      <c r="A289" s="57">
        <v>42</v>
      </c>
      <c r="B289" s="57" t="s">
        <v>186</v>
      </c>
      <c r="C289" s="58">
        <v>3981.7</v>
      </c>
      <c r="D289" s="58">
        <v>3981.7</v>
      </c>
      <c r="E289" s="58">
        <v>3981.7</v>
      </c>
    </row>
    <row r="290" spans="1:5">
      <c r="A290" s="128"/>
      <c r="B290" s="128"/>
      <c r="C290" s="128"/>
      <c r="D290" s="129"/>
      <c r="E290" s="128"/>
    </row>
    <row r="291" spans="1:5">
      <c r="A291" s="128"/>
      <c r="B291" s="128"/>
      <c r="C291" s="128"/>
      <c r="D291" s="129"/>
      <c r="E291" s="128"/>
    </row>
    <row r="292" spans="1:5">
      <c r="A292" s="128"/>
      <c r="B292" s="128"/>
      <c r="C292" s="128"/>
      <c r="D292" s="129"/>
      <c r="E292" s="128"/>
    </row>
    <row r="293" spans="1:5">
      <c r="A293" s="128"/>
      <c r="B293" s="84" t="s">
        <v>217</v>
      </c>
      <c r="C293" s="128"/>
      <c r="D293" s="129"/>
      <c r="E293" s="128"/>
    </row>
    <row r="294" spans="1:5">
      <c r="A294" s="128"/>
      <c r="B294" s="128"/>
      <c r="C294" s="128"/>
      <c r="D294" s="129"/>
      <c r="E294" s="128"/>
    </row>
    <row r="295" spans="1:5">
      <c r="A295" s="128"/>
      <c r="B295" s="128"/>
      <c r="C295" s="128"/>
      <c r="D295" s="129"/>
      <c r="E295" s="128"/>
    </row>
    <row r="296" spans="1:5">
      <c r="A296" s="27" t="s">
        <v>202</v>
      </c>
      <c r="B296" s="27" t="s">
        <v>203</v>
      </c>
      <c r="C296" s="85" t="s">
        <v>204</v>
      </c>
      <c r="D296" s="85" t="s">
        <v>205</v>
      </c>
      <c r="E296" s="86" t="s">
        <v>206</v>
      </c>
    </row>
    <row r="297" spans="1:5">
      <c r="A297" s="158">
        <v>1</v>
      </c>
      <c r="B297" s="159" t="s">
        <v>33</v>
      </c>
      <c r="C297" s="160"/>
      <c r="D297" s="160"/>
      <c r="E297" s="161"/>
    </row>
    <row r="298" spans="1:5">
      <c r="A298" s="57"/>
      <c r="B298" s="57" t="s">
        <v>207</v>
      </c>
      <c r="C298" s="58">
        <v>646161.1</v>
      </c>
      <c r="D298" s="29">
        <v>677682.59</v>
      </c>
      <c r="E298" s="29">
        <v>698554.11</v>
      </c>
    </row>
    <row r="299" spans="1:5">
      <c r="A299" s="57"/>
      <c r="B299" s="57" t="s">
        <v>208</v>
      </c>
      <c r="C299" s="58">
        <v>657804.65</v>
      </c>
      <c r="D299" s="29">
        <v>677682.59</v>
      </c>
      <c r="E299" s="29">
        <v>698554.11</v>
      </c>
    </row>
    <row r="300" spans="1:5">
      <c r="A300" s="57"/>
      <c r="B300" s="98" t="s">
        <v>209</v>
      </c>
      <c r="C300" s="58">
        <f>C298-C299</f>
        <v>-11643.550000000047</v>
      </c>
      <c r="D300" s="29">
        <f>D298-D299</f>
        <v>0</v>
      </c>
      <c r="E300" s="29">
        <v>0</v>
      </c>
    </row>
    <row r="301" spans="1:5">
      <c r="A301" s="57"/>
      <c r="B301" s="59" t="s">
        <v>213</v>
      </c>
      <c r="C301" s="58">
        <v>11643.55</v>
      </c>
      <c r="D301" s="29"/>
      <c r="E301" s="29"/>
    </row>
    <row r="302" spans="1:5">
      <c r="A302" s="162">
        <v>3</v>
      </c>
      <c r="B302" s="163" t="s">
        <v>31</v>
      </c>
      <c r="C302" s="160"/>
      <c r="D302" s="160"/>
      <c r="E302" s="160"/>
    </row>
    <row r="303" spans="1:5">
      <c r="A303" s="57"/>
      <c r="B303" s="57" t="s">
        <v>207</v>
      </c>
      <c r="C303" s="58">
        <v>105992.48</v>
      </c>
      <c r="D303" s="29">
        <v>108381.25</v>
      </c>
      <c r="E303" s="29">
        <v>108381.25</v>
      </c>
    </row>
    <row r="304" spans="1:5">
      <c r="A304" s="57"/>
      <c r="B304" s="57" t="s">
        <v>208</v>
      </c>
      <c r="C304" s="58">
        <v>108380.2</v>
      </c>
      <c r="D304" s="29">
        <v>108381.25</v>
      </c>
      <c r="E304" s="29">
        <v>108381.25</v>
      </c>
    </row>
    <row r="305" spans="1:5">
      <c r="A305" s="57"/>
      <c r="B305" s="98" t="s">
        <v>209</v>
      </c>
      <c r="C305" s="58">
        <f>C303-C304</f>
        <v>-2387.7200000000012</v>
      </c>
      <c r="D305" s="29">
        <f>D303-D304</f>
        <v>0</v>
      </c>
      <c r="E305" s="29">
        <v>0</v>
      </c>
    </row>
    <row r="306" spans="1:5">
      <c r="A306" s="57"/>
      <c r="B306" s="59" t="s">
        <v>213</v>
      </c>
      <c r="C306" s="58">
        <v>2387.7199999999998</v>
      </c>
      <c r="D306" s="29"/>
      <c r="E306" s="29"/>
    </row>
    <row r="307" spans="1:5">
      <c r="A307" s="162">
        <v>4</v>
      </c>
      <c r="B307" s="163" t="s">
        <v>30</v>
      </c>
      <c r="C307" s="160"/>
      <c r="D307" s="160"/>
      <c r="E307" s="160"/>
    </row>
    <row r="308" spans="1:5">
      <c r="A308" s="57"/>
      <c r="B308" s="57" t="s">
        <v>207</v>
      </c>
      <c r="C308" s="58">
        <v>607854.1</v>
      </c>
      <c r="D308" s="29">
        <v>725964.81</v>
      </c>
      <c r="E308" s="29">
        <v>697278.28</v>
      </c>
    </row>
    <row r="309" spans="1:5">
      <c r="A309" s="57"/>
      <c r="B309" s="57" t="s">
        <v>208</v>
      </c>
      <c r="C309" s="58">
        <v>725453.13</v>
      </c>
      <c r="D309" s="29">
        <v>725964.81</v>
      </c>
      <c r="E309" s="29">
        <v>697278.28</v>
      </c>
    </row>
    <row r="310" spans="1:5">
      <c r="A310" s="57"/>
      <c r="B310" s="98" t="s">
        <v>209</v>
      </c>
      <c r="C310" s="58">
        <f>C308-C309</f>
        <v>-117599.03000000003</v>
      </c>
      <c r="D310" s="29">
        <f>D308-D309</f>
        <v>0</v>
      </c>
      <c r="E310" s="29">
        <v>0</v>
      </c>
    </row>
    <row r="311" spans="1:5">
      <c r="A311" s="57"/>
      <c r="B311" s="59" t="s">
        <v>213</v>
      </c>
      <c r="C311" s="58">
        <v>117599.03</v>
      </c>
      <c r="D311" s="29"/>
      <c r="E311" s="29"/>
    </row>
    <row r="312" spans="1:5">
      <c r="A312" s="164">
        <v>5</v>
      </c>
      <c r="B312" s="165" t="s">
        <v>43</v>
      </c>
      <c r="C312" s="160"/>
      <c r="D312" s="160"/>
      <c r="E312" s="160"/>
    </row>
    <row r="313" spans="1:5">
      <c r="A313" s="57"/>
      <c r="B313" s="57" t="s">
        <v>207</v>
      </c>
      <c r="C313" s="58">
        <v>128741.2</v>
      </c>
      <c r="D313" s="29">
        <v>128741.2</v>
      </c>
      <c r="E313" s="29">
        <v>144281.4</v>
      </c>
    </row>
    <row r="314" spans="1:5">
      <c r="A314" s="57"/>
      <c r="B314" s="57" t="s">
        <v>208</v>
      </c>
      <c r="C314" s="58">
        <v>128741.2</v>
      </c>
      <c r="D314" s="29">
        <v>128741.2</v>
      </c>
      <c r="E314" s="29">
        <v>144281.4</v>
      </c>
    </row>
    <row r="315" spans="1:5">
      <c r="A315" s="57"/>
      <c r="B315" s="98" t="s">
        <v>209</v>
      </c>
      <c r="C315" s="58">
        <f>C313-C314</f>
        <v>0</v>
      </c>
      <c r="D315" s="29">
        <f>D313-D314</f>
        <v>0</v>
      </c>
      <c r="E315" s="29">
        <v>0</v>
      </c>
    </row>
    <row r="316" spans="1:5">
      <c r="A316" s="164">
        <v>6</v>
      </c>
      <c r="B316" s="165" t="s">
        <v>32</v>
      </c>
      <c r="C316" s="160"/>
      <c r="D316" s="160"/>
      <c r="E316" s="160"/>
    </row>
    <row r="317" spans="1:5">
      <c r="A317" s="57"/>
      <c r="B317" s="57" t="s">
        <v>207</v>
      </c>
      <c r="C317" s="58">
        <v>133</v>
      </c>
      <c r="D317" s="29">
        <v>133</v>
      </c>
      <c r="E317" s="29">
        <v>133</v>
      </c>
    </row>
    <row r="318" spans="1:5">
      <c r="A318" s="57"/>
      <c r="B318" s="57" t="s">
        <v>208</v>
      </c>
      <c r="C318" s="58">
        <v>133</v>
      </c>
      <c r="D318" s="29">
        <v>133</v>
      </c>
      <c r="E318" s="29">
        <v>133</v>
      </c>
    </row>
    <row r="319" spans="1:5">
      <c r="A319" s="57"/>
      <c r="B319" s="98" t="s">
        <v>209</v>
      </c>
      <c r="C319" s="58">
        <f>C317-C318</f>
        <v>0</v>
      </c>
      <c r="D319" s="29">
        <f>D317-D318</f>
        <v>0</v>
      </c>
      <c r="E319" s="29">
        <v>0</v>
      </c>
    </row>
    <row r="320" spans="1:5">
      <c r="A320" s="164">
        <v>7</v>
      </c>
      <c r="B320" s="165" t="s">
        <v>166</v>
      </c>
      <c r="C320" s="160"/>
      <c r="D320" s="160"/>
      <c r="E320" s="160"/>
    </row>
    <row r="321" spans="1:5">
      <c r="A321" s="57"/>
      <c r="B321" s="57" t="s">
        <v>207</v>
      </c>
      <c r="C321" s="58">
        <v>54110.2</v>
      </c>
      <c r="D321" s="29">
        <v>41700.6</v>
      </c>
      <c r="E321" s="29">
        <v>39952.04</v>
      </c>
    </row>
    <row r="322" spans="1:5">
      <c r="A322" s="57"/>
      <c r="B322" s="57" t="s">
        <v>208</v>
      </c>
      <c r="C322" s="58">
        <v>54110.2</v>
      </c>
      <c r="D322" s="29">
        <v>58811.9</v>
      </c>
      <c r="E322" s="29">
        <v>54952.04</v>
      </c>
    </row>
    <row r="323" spans="1:5">
      <c r="A323" s="57"/>
      <c r="B323" s="98" t="s">
        <v>209</v>
      </c>
      <c r="C323" s="58">
        <f>C321-C322</f>
        <v>0</v>
      </c>
      <c r="D323" s="29">
        <f>D321-D322</f>
        <v>-17111.300000000003</v>
      </c>
      <c r="E323" s="29">
        <f>E321-E322</f>
        <v>-15000</v>
      </c>
    </row>
    <row r="324" spans="1:5">
      <c r="A324" s="57"/>
      <c r="B324" s="59" t="s">
        <v>213</v>
      </c>
      <c r="C324" s="58"/>
      <c r="D324" s="29">
        <v>17111.3</v>
      </c>
      <c r="E324" s="29">
        <v>15000</v>
      </c>
    </row>
    <row r="325" spans="1:5">
      <c r="A325" s="164">
        <v>8</v>
      </c>
      <c r="B325" s="165" t="s">
        <v>210</v>
      </c>
      <c r="C325" s="160"/>
      <c r="D325" s="160"/>
      <c r="E325" s="160"/>
    </row>
    <row r="326" spans="1:5">
      <c r="A326" s="57"/>
      <c r="B326" s="57" t="s">
        <v>207</v>
      </c>
      <c r="C326" s="58">
        <v>0</v>
      </c>
      <c r="D326" s="29">
        <v>0</v>
      </c>
      <c r="E326" s="29"/>
    </row>
    <row r="327" spans="1:5">
      <c r="A327" s="57"/>
      <c r="B327" s="57" t="s">
        <v>208</v>
      </c>
      <c r="C327" s="58">
        <v>0</v>
      </c>
      <c r="D327" s="29">
        <v>0</v>
      </c>
      <c r="E327" s="29"/>
    </row>
    <row r="328" spans="1:5">
      <c r="A328" s="57"/>
      <c r="B328" s="98" t="s">
        <v>209</v>
      </c>
      <c r="C328" s="58">
        <f>C326-C327</f>
        <v>0</v>
      </c>
      <c r="D328" s="29">
        <v>0</v>
      </c>
      <c r="E328" s="29"/>
    </row>
    <row r="329" spans="1:5">
      <c r="A329" s="161"/>
      <c r="B329" s="165" t="s">
        <v>211</v>
      </c>
      <c r="C329" s="166">
        <f>C298+C303+C308+C313+C317+C321+C326</f>
        <v>1542992.0799999998</v>
      </c>
      <c r="D329" s="166">
        <f>D298+D303+D308+D313+D317+D321</f>
        <v>1682603.45</v>
      </c>
      <c r="E329" s="166">
        <f>E298+E303+E308+E313+E317+E321</f>
        <v>1688580.08</v>
      </c>
    </row>
    <row r="330" spans="1:5">
      <c r="A330" s="161"/>
      <c r="B330" s="165" t="s">
        <v>212</v>
      </c>
      <c r="C330" s="166">
        <f>C299+C304+C309+C314+C318+C322+C327</f>
        <v>1674622.38</v>
      </c>
      <c r="D330" s="166">
        <f>D299+D304+D309+D314+D318+D322</f>
        <v>1699714.7499999998</v>
      </c>
      <c r="E330" s="166">
        <f>E299+E304+E309+E314+E318+E322</f>
        <v>1703580.08</v>
      </c>
    </row>
    <row r="331" spans="1:5">
      <c r="A331" s="161"/>
      <c r="B331" s="165" t="s">
        <v>214</v>
      </c>
      <c r="C331" s="166">
        <f>C329-C330</f>
        <v>-131630.30000000005</v>
      </c>
      <c r="D331" s="166">
        <f>D329-D330</f>
        <v>-17111.299999999814</v>
      </c>
      <c r="E331" s="166">
        <f>E329-E330</f>
        <v>-15000</v>
      </c>
    </row>
    <row r="332" spans="1:5">
      <c r="A332" s="161"/>
      <c r="B332" s="167" t="s">
        <v>213</v>
      </c>
      <c r="C332" s="166">
        <f>C301+C306+C311</f>
        <v>131630.29999999999</v>
      </c>
      <c r="D332" s="166">
        <v>17111.3</v>
      </c>
      <c r="E332" s="166">
        <v>15000</v>
      </c>
    </row>
    <row r="333" spans="1:5">
      <c r="A333" s="161"/>
      <c r="B333" s="165" t="s">
        <v>215</v>
      </c>
      <c r="C333" s="166">
        <v>0</v>
      </c>
      <c r="D333" s="166">
        <v>0</v>
      </c>
      <c r="E333" s="166">
        <v>0</v>
      </c>
    </row>
    <row r="334" spans="1:5">
      <c r="A334" s="161"/>
      <c r="B334" s="165" t="s">
        <v>216</v>
      </c>
      <c r="C334" s="166">
        <v>0</v>
      </c>
      <c r="D334" s="166">
        <v>0</v>
      </c>
      <c r="E334" s="166">
        <v>0</v>
      </c>
    </row>
    <row r="335" spans="1:5">
      <c r="A335" s="22"/>
      <c r="B335" s="22"/>
      <c r="C335" s="22"/>
      <c r="D335" s="46"/>
      <c r="E335" s="22"/>
    </row>
    <row r="336" spans="1:5">
      <c r="A336" s="22"/>
      <c r="B336" s="22"/>
      <c r="C336" s="22"/>
      <c r="D336" s="46"/>
      <c r="E336" s="22"/>
    </row>
    <row r="337" spans="1:5">
      <c r="A337" s="22"/>
      <c r="B337" s="22"/>
      <c r="C337" s="22"/>
      <c r="D337" s="46"/>
      <c r="E337" s="22"/>
    </row>
    <row r="338" spans="1:5">
      <c r="A338" s="22"/>
      <c r="B338" s="22"/>
      <c r="C338" s="22"/>
      <c r="D338" s="46"/>
      <c r="E338" s="22"/>
    </row>
    <row r="339" spans="1:5">
      <c r="A339" s="22"/>
      <c r="B339" s="22"/>
      <c r="C339" s="22"/>
      <c r="D339" s="46"/>
      <c r="E339" s="22"/>
    </row>
    <row r="340" spans="1:5">
      <c r="A340" s="22"/>
      <c r="B340" s="22"/>
      <c r="C340" s="22"/>
      <c r="D340" s="46"/>
      <c r="E340" s="22"/>
    </row>
    <row r="341" spans="1:5">
      <c r="A341" s="22"/>
      <c r="B341" s="22"/>
      <c r="C341" s="22"/>
      <c r="D341" s="46"/>
      <c r="E341" s="22"/>
    </row>
    <row r="342" spans="1:5">
      <c r="A342" s="22"/>
      <c r="B342" s="22"/>
      <c r="C342" s="22"/>
      <c r="D342" s="46"/>
      <c r="E342" s="22"/>
    </row>
    <row r="343" spans="1:5">
      <c r="A343" s="22"/>
      <c r="B343" s="22"/>
      <c r="C343" s="46"/>
      <c r="D343" s="46"/>
      <c r="E343" s="22"/>
    </row>
    <row r="344" spans="1:5">
      <c r="A344" s="22"/>
      <c r="B344" s="22"/>
      <c r="C344" s="46"/>
      <c r="D344" s="46"/>
      <c r="E344" s="22"/>
    </row>
    <row r="345" spans="1:5">
      <c r="A345" s="22"/>
      <c r="B345" s="22"/>
      <c r="C345" s="22"/>
      <c r="D345" s="46"/>
      <c r="E345" s="22"/>
    </row>
    <row r="346" spans="1:5">
      <c r="A346" s="22"/>
      <c r="B346" s="22"/>
      <c r="C346" s="22"/>
      <c r="D346" s="46"/>
      <c r="E346" s="22"/>
    </row>
    <row r="347" spans="1:5">
      <c r="A347" s="22"/>
      <c r="B347" s="22"/>
      <c r="C347" s="22"/>
      <c r="D347" s="46"/>
      <c r="E347" s="22"/>
    </row>
    <row r="348" spans="1:5">
      <c r="A348" s="22"/>
      <c r="B348" s="22"/>
      <c r="C348" s="22"/>
      <c r="D348" s="46"/>
      <c r="E348" s="22"/>
    </row>
    <row r="349" spans="1:5">
      <c r="A349" s="22"/>
      <c r="B349" s="22"/>
      <c r="C349" s="22"/>
      <c r="D349" s="46"/>
      <c r="E349" s="22"/>
    </row>
    <row r="350" spans="1:5">
      <c r="A350" s="22"/>
      <c r="B350" s="22"/>
      <c r="C350" s="22"/>
      <c r="D350" s="46"/>
      <c r="E350" s="22"/>
    </row>
    <row r="351" spans="1:5">
      <c r="A351" s="22"/>
      <c r="B351" s="22"/>
      <c r="C351" s="22"/>
      <c r="D351" s="46"/>
      <c r="E351" s="22"/>
    </row>
    <row r="352" spans="1:5">
      <c r="A352" s="22"/>
      <c r="B352" s="22"/>
      <c r="C352" s="22"/>
      <c r="D352" s="46"/>
      <c r="E352" s="22"/>
    </row>
    <row r="353" spans="1:5">
      <c r="A353" s="22"/>
      <c r="B353" s="22"/>
      <c r="C353" s="22"/>
      <c r="D353" s="46"/>
      <c r="E353" s="22"/>
    </row>
    <row r="354" spans="1:5">
      <c r="A354" s="22"/>
      <c r="B354" s="22"/>
      <c r="C354" s="22"/>
      <c r="D354" s="46"/>
      <c r="E354" s="22"/>
    </row>
    <row r="355" spans="1:5">
      <c r="A355" s="22"/>
      <c r="B355" s="22"/>
      <c r="C355" s="22"/>
      <c r="D355" s="46"/>
      <c r="E355" s="22"/>
    </row>
    <row r="356" spans="1:5">
      <c r="A356" s="22"/>
      <c r="B356" s="22"/>
      <c r="C356" s="22"/>
      <c r="D356" s="46"/>
      <c r="E356" s="22"/>
    </row>
    <row r="357" spans="1:5">
      <c r="A357" s="22"/>
      <c r="B357" s="22"/>
      <c r="C357" s="22"/>
      <c r="D357" s="46"/>
      <c r="E357" s="22"/>
    </row>
    <row r="358" spans="1:5">
      <c r="A358" s="22"/>
      <c r="B358" s="22"/>
      <c r="C358" s="22"/>
      <c r="D358" s="46"/>
      <c r="E358" s="22"/>
    </row>
    <row r="359" spans="1:5">
      <c r="A359" s="22"/>
      <c r="B359" s="22"/>
      <c r="C359" s="22"/>
      <c r="D359" s="46"/>
      <c r="E359" s="22"/>
    </row>
    <row r="360" spans="1:5">
      <c r="A360" s="22"/>
      <c r="B360" s="22"/>
      <c r="C360" s="22"/>
      <c r="D360" s="46"/>
      <c r="E360" s="22"/>
    </row>
    <row r="361" spans="1:5">
      <c r="A361" s="22"/>
      <c r="B361" s="22"/>
      <c r="C361" s="22"/>
      <c r="D361" s="46"/>
      <c r="E361" s="22"/>
    </row>
    <row r="362" spans="1:5">
      <c r="A362" s="22"/>
      <c r="B362" s="22"/>
      <c r="C362" s="22"/>
      <c r="D362" s="46"/>
      <c r="E362" s="22"/>
    </row>
    <row r="363" spans="1:5">
      <c r="A363" s="22"/>
      <c r="B363" s="22"/>
      <c r="C363" s="22"/>
      <c r="D363" s="46"/>
      <c r="E363" s="22"/>
    </row>
    <row r="364" spans="1:5">
      <c r="A364" s="22"/>
      <c r="B364" s="22"/>
      <c r="C364" s="22"/>
      <c r="D364" s="46"/>
      <c r="E364" s="22"/>
    </row>
    <row r="365" spans="1:5">
      <c r="A365" s="22"/>
      <c r="B365" s="22"/>
      <c r="C365" s="22"/>
      <c r="D365" s="46"/>
      <c r="E365" s="22"/>
    </row>
    <row r="366" spans="1:5">
      <c r="A366" s="22"/>
      <c r="B366" s="22"/>
      <c r="C366" s="22"/>
      <c r="D366" s="46"/>
      <c r="E366" s="22"/>
    </row>
    <row r="367" spans="1:5">
      <c r="A367" s="22"/>
      <c r="B367" s="22"/>
      <c r="C367" s="22"/>
      <c r="D367" s="46"/>
      <c r="E367" s="22"/>
    </row>
    <row r="368" spans="1:5">
      <c r="A368" s="22"/>
      <c r="B368" s="22"/>
      <c r="C368" s="22"/>
      <c r="D368" s="46"/>
      <c r="E368" s="22"/>
    </row>
    <row r="369" spans="1:5">
      <c r="A369" s="22"/>
      <c r="B369" s="22"/>
      <c r="C369" s="22"/>
      <c r="D369" s="46"/>
      <c r="E369" s="22"/>
    </row>
    <row r="370" spans="1:5">
      <c r="A370" s="22"/>
      <c r="B370" s="22"/>
      <c r="C370" s="22"/>
      <c r="D370" s="46"/>
      <c r="E370" s="22"/>
    </row>
    <row r="371" spans="1:5">
      <c r="A371" s="22"/>
      <c r="B371" s="22"/>
      <c r="C371" s="22"/>
      <c r="D371" s="46"/>
      <c r="E371" s="22"/>
    </row>
    <row r="372" spans="1:5">
      <c r="A372" s="22"/>
      <c r="B372" s="22"/>
      <c r="C372" s="22"/>
      <c r="D372" s="46"/>
      <c r="E372" s="22"/>
    </row>
    <row r="373" spans="1:5">
      <c r="A373" s="22"/>
      <c r="B373" s="22"/>
      <c r="C373" s="22"/>
      <c r="D373" s="46"/>
      <c r="E373" s="22"/>
    </row>
    <row r="374" spans="1:5">
      <c r="A374" s="22"/>
      <c r="B374" s="22"/>
      <c r="C374" s="22"/>
      <c r="D374" s="46"/>
      <c r="E374" s="22"/>
    </row>
    <row r="375" spans="1:5">
      <c r="A375" s="22"/>
      <c r="B375" s="22"/>
      <c r="C375" s="22"/>
      <c r="D375" s="46"/>
      <c r="E375" s="22"/>
    </row>
    <row r="376" spans="1:5">
      <c r="A376" s="22"/>
      <c r="B376" s="22"/>
      <c r="C376" s="22"/>
      <c r="D376" s="46"/>
      <c r="E376" s="22"/>
    </row>
    <row r="377" spans="1:5">
      <c r="A377" s="22"/>
      <c r="B377" s="22"/>
      <c r="C377" s="22"/>
      <c r="D377" s="46"/>
      <c r="E377" s="22"/>
    </row>
    <row r="378" spans="1:5">
      <c r="A378" s="22"/>
      <c r="B378" s="22"/>
      <c r="C378" s="22"/>
      <c r="D378" s="46"/>
      <c r="E378" s="22"/>
    </row>
    <row r="379" spans="1:5">
      <c r="A379" s="22"/>
      <c r="B379" s="22"/>
      <c r="C379" s="22"/>
      <c r="D379" s="46"/>
      <c r="E379" s="22"/>
    </row>
    <row r="380" spans="1:5">
      <c r="A380" s="22"/>
      <c r="B380" s="22"/>
      <c r="C380" s="22"/>
      <c r="D380" s="46"/>
      <c r="E380" s="22"/>
    </row>
    <row r="381" spans="1:5">
      <c r="A381" s="22"/>
      <c r="B381" s="22"/>
      <c r="C381" s="22"/>
      <c r="D381" s="46"/>
      <c r="E381" s="22"/>
    </row>
    <row r="382" spans="1:5">
      <c r="A382" s="22"/>
      <c r="B382" s="22"/>
      <c r="C382" s="22"/>
      <c r="D382" s="46"/>
      <c r="E382" s="22"/>
    </row>
    <row r="383" spans="1:5">
      <c r="A383" s="22"/>
      <c r="B383" s="22"/>
      <c r="C383" s="22"/>
      <c r="D383" s="46"/>
      <c r="E383" s="22"/>
    </row>
    <row r="384" spans="1:5">
      <c r="A384" s="22"/>
      <c r="B384" s="22"/>
      <c r="C384" s="22"/>
      <c r="D384" s="46"/>
      <c r="E384" s="22"/>
    </row>
    <row r="385" spans="1:5">
      <c r="A385" s="22"/>
      <c r="B385" s="22"/>
      <c r="C385" s="22"/>
      <c r="D385" s="46"/>
      <c r="E385" s="22"/>
    </row>
    <row r="386" spans="1:5">
      <c r="A386" s="22"/>
      <c r="B386" s="22"/>
      <c r="C386" s="22"/>
      <c r="D386" s="46"/>
      <c r="E386" s="22"/>
    </row>
    <row r="387" spans="1:5">
      <c r="A387" s="22"/>
      <c r="B387" s="22"/>
      <c r="C387" s="22"/>
      <c r="D387" s="46"/>
      <c r="E387" s="22"/>
    </row>
    <row r="388" spans="1:5">
      <c r="A388" s="22"/>
      <c r="B388" s="22"/>
      <c r="C388" s="22"/>
      <c r="D388" s="46"/>
      <c r="E388" s="22"/>
    </row>
    <row r="389" spans="1:5">
      <c r="A389" s="22"/>
      <c r="B389" s="22"/>
      <c r="C389" s="22"/>
      <c r="D389" s="46"/>
      <c r="E389" s="22"/>
    </row>
    <row r="390" spans="1:5">
      <c r="A390" s="22"/>
      <c r="B390" s="22"/>
      <c r="C390" s="22"/>
      <c r="D390" s="46"/>
      <c r="E390" s="22"/>
    </row>
    <row r="391" spans="1:5">
      <c r="A391" s="22"/>
      <c r="B391" s="22"/>
      <c r="C391" s="22"/>
      <c r="D391" s="46"/>
      <c r="E391" s="22"/>
    </row>
    <row r="392" spans="1:5">
      <c r="A392" s="22"/>
      <c r="B392" s="22"/>
      <c r="C392" s="22"/>
      <c r="D392" s="46"/>
      <c r="E392" s="22"/>
    </row>
    <row r="393" spans="1:5">
      <c r="A393" s="22"/>
      <c r="B393" s="22"/>
      <c r="C393" s="22"/>
      <c r="D393" s="46"/>
      <c r="E393" s="22"/>
    </row>
    <row r="394" spans="1:5">
      <c r="A394" s="22"/>
      <c r="B394" s="22"/>
      <c r="C394" s="22"/>
      <c r="D394" s="46"/>
      <c r="E394" s="22"/>
    </row>
    <row r="395" spans="1:5">
      <c r="A395" s="22"/>
      <c r="B395" s="22"/>
      <c r="C395" s="22"/>
      <c r="D395" s="46"/>
      <c r="E395" s="22"/>
    </row>
    <row r="396" spans="1:5">
      <c r="A396" s="22"/>
      <c r="B396" s="22"/>
      <c r="C396" s="22"/>
      <c r="D396" s="46"/>
      <c r="E396" s="22"/>
    </row>
    <row r="397" spans="1:5">
      <c r="A397" s="22"/>
      <c r="B397" s="22"/>
      <c r="C397" s="22"/>
      <c r="D397" s="46"/>
      <c r="E397" s="22"/>
    </row>
    <row r="398" spans="1:5">
      <c r="A398" s="22"/>
      <c r="B398" s="22"/>
      <c r="C398" s="22"/>
      <c r="D398" s="46"/>
      <c r="E398" s="22"/>
    </row>
    <row r="399" spans="1:5">
      <c r="A399" s="22"/>
      <c r="B399" s="22"/>
      <c r="C399" s="22"/>
      <c r="D399" s="46"/>
      <c r="E399" s="22"/>
    </row>
    <row r="400" spans="1:5">
      <c r="A400" s="22"/>
      <c r="B400" s="22"/>
      <c r="C400" s="22"/>
      <c r="D400" s="46"/>
      <c r="E400" s="22"/>
    </row>
    <row r="401" spans="1:5">
      <c r="A401" s="22"/>
      <c r="B401" s="22"/>
      <c r="C401" s="22"/>
      <c r="D401" s="46"/>
      <c r="E401" s="22"/>
    </row>
    <row r="402" spans="1:5">
      <c r="A402" s="22"/>
      <c r="B402" s="22"/>
      <c r="C402" s="22"/>
      <c r="D402" s="46"/>
      <c r="E402" s="22"/>
    </row>
    <row r="403" spans="1:5">
      <c r="A403" s="22"/>
      <c r="B403" s="22"/>
      <c r="C403" s="22"/>
      <c r="D403" s="46"/>
      <c r="E403" s="22"/>
    </row>
    <row r="404" spans="1:5">
      <c r="A404" s="22"/>
      <c r="B404" s="22"/>
      <c r="C404" s="22"/>
      <c r="D404" s="46"/>
      <c r="E404" s="22"/>
    </row>
    <row r="405" spans="1:5">
      <c r="A405" s="22"/>
      <c r="B405" s="22"/>
      <c r="C405" s="22"/>
      <c r="D405" s="46"/>
      <c r="E405" s="22"/>
    </row>
    <row r="406" spans="1:5">
      <c r="A406" s="22"/>
      <c r="B406" s="22"/>
      <c r="C406" s="22"/>
      <c r="D406" s="46"/>
      <c r="E406" s="22"/>
    </row>
    <row r="407" spans="1:5">
      <c r="A407" s="22"/>
      <c r="B407" s="22"/>
      <c r="C407" s="22"/>
      <c r="D407" s="46"/>
      <c r="E407" s="22"/>
    </row>
    <row r="408" spans="1:5">
      <c r="A408" s="22"/>
      <c r="B408" s="22"/>
      <c r="C408" s="22"/>
      <c r="D408" s="46"/>
      <c r="E408" s="22"/>
    </row>
    <row r="409" spans="1:5">
      <c r="A409" s="22"/>
      <c r="B409" s="22"/>
      <c r="C409" s="22"/>
      <c r="D409" s="46"/>
      <c r="E409" s="22"/>
    </row>
    <row r="410" spans="1:5">
      <c r="A410" s="22"/>
      <c r="B410" s="22"/>
      <c r="C410" s="22"/>
      <c r="D410" s="46"/>
      <c r="E410" s="22"/>
    </row>
    <row r="411" spans="1:5">
      <c r="A411" s="22"/>
      <c r="B411" s="22"/>
      <c r="C411" s="22"/>
      <c r="D411" s="46"/>
      <c r="E411" s="22"/>
    </row>
    <row r="412" spans="1:5">
      <c r="A412" s="22"/>
      <c r="B412" s="22"/>
      <c r="C412" s="22"/>
      <c r="D412" s="46"/>
      <c r="E412" s="22"/>
    </row>
    <row r="413" spans="1:5">
      <c r="A413" s="22"/>
      <c r="B413" s="22"/>
      <c r="C413" s="22"/>
      <c r="D413" s="46"/>
      <c r="E413" s="22"/>
    </row>
    <row r="414" spans="1:5">
      <c r="A414" s="22"/>
      <c r="B414" s="22"/>
      <c r="C414" s="22"/>
      <c r="D414" s="46"/>
      <c r="E414" s="22"/>
    </row>
    <row r="415" spans="1:5">
      <c r="A415" s="22"/>
      <c r="B415" s="22"/>
      <c r="C415" s="22"/>
      <c r="D415" s="46"/>
      <c r="E415" s="22"/>
    </row>
    <row r="416" spans="1:5">
      <c r="A416" s="22"/>
      <c r="B416" s="22"/>
      <c r="C416" s="22"/>
      <c r="D416" s="46"/>
      <c r="E416" s="22"/>
    </row>
    <row r="417" spans="1:5">
      <c r="A417" s="22"/>
      <c r="B417" s="22"/>
      <c r="C417" s="22"/>
      <c r="D417" s="46"/>
      <c r="E417" s="22"/>
    </row>
    <row r="418" spans="1:5">
      <c r="A418" s="22"/>
      <c r="B418" s="22"/>
      <c r="C418" s="22"/>
      <c r="D418" s="46"/>
      <c r="E418" s="22"/>
    </row>
    <row r="419" spans="1:5">
      <c r="A419" s="22"/>
      <c r="B419" s="22"/>
      <c r="C419" s="22"/>
      <c r="D419" s="46"/>
      <c r="E419" s="22"/>
    </row>
    <row r="420" spans="1:5">
      <c r="A420" s="22"/>
      <c r="B420" s="22"/>
      <c r="C420" s="22"/>
      <c r="D420" s="46"/>
      <c r="E420" s="22"/>
    </row>
    <row r="421" spans="1:5">
      <c r="A421" s="22"/>
      <c r="B421" s="22"/>
      <c r="C421" s="22"/>
      <c r="D421" s="46"/>
      <c r="E421" s="22"/>
    </row>
    <row r="422" spans="1:5">
      <c r="A422" s="22"/>
      <c r="B422" s="22"/>
      <c r="C422" s="22"/>
      <c r="D422" s="46"/>
      <c r="E422" s="22"/>
    </row>
    <row r="423" spans="1:5">
      <c r="C423" s="22"/>
    </row>
  </sheetData>
  <mergeCells count="7">
    <mergeCell ref="A232:E232"/>
    <mergeCell ref="A268:E268"/>
    <mergeCell ref="D11:D12"/>
    <mergeCell ref="E11:E12"/>
    <mergeCell ref="A11:A12"/>
    <mergeCell ref="B11:B12"/>
    <mergeCell ref="C11:C1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</dc:creator>
  <cp:lastModifiedBy>Renata</cp:lastModifiedBy>
  <cp:lastPrinted>2022-11-11T10:49:00Z</cp:lastPrinted>
  <dcterms:created xsi:type="dcterms:W3CDTF">2022-09-27T08:32:38Z</dcterms:created>
  <dcterms:modified xsi:type="dcterms:W3CDTF">2022-11-11T10:51:04Z</dcterms:modified>
</cp:coreProperties>
</file>