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2\Desktop\"/>
    </mc:Choice>
  </mc:AlternateContent>
  <bookViews>
    <workbookView xWindow="0" yWindow="0" windowWidth="28800" windowHeight="12330" firstSheet="1" activeTab="1"/>
  </bookViews>
  <sheets>
    <sheet name="1. izmjene i dopune pror za 20." sheetId="1" state="hidden" r:id="rId1"/>
    <sheet name="opći dio pror za 21. god" sheetId="2" r:id="rId2"/>
    <sheet name="projekcije-opći dio" sheetId="3" r:id="rId3"/>
    <sheet name="projekcije-Račun prih.i rash" sheetId="4" r:id="rId4"/>
  </sheets>
  <definedNames>
    <definedName name="_GoBack" localSheetId="0">'1. izmjene i dopune pror za 20.'!$A$1</definedName>
  </definedNames>
  <calcPr calcId="162913"/>
</workbook>
</file>

<file path=xl/calcChain.xml><?xml version="1.0" encoding="utf-8"?>
<calcChain xmlns="http://schemas.openxmlformats.org/spreadsheetml/2006/main">
  <c r="E35" i="4" l="1"/>
  <c r="E38" i="4" s="1"/>
  <c r="D35" i="4"/>
  <c r="D38" i="4" s="1"/>
  <c r="E26" i="4"/>
  <c r="E34" i="4" s="1"/>
  <c r="E39" i="4" s="1"/>
  <c r="D26" i="4"/>
  <c r="D34" i="4" s="1"/>
  <c r="D39" i="4" s="1"/>
  <c r="E16" i="4"/>
  <c r="E19" i="4" s="1"/>
  <c r="E15" i="4"/>
  <c r="E20" i="4" s="1"/>
  <c r="E8" i="4"/>
  <c r="D19" i="4"/>
  <c r="D8" i="4"/>
  <c r="D15" i="4" s="1"/>
  <c r="D20" i="4" s="1"/>
  <c r="D16" i="4"/>
  <c r="C16" i="3"/>
  <c r="C931" i="2"/>
  <c r="C930" i="2" s="1"/>
  <c r="C933" i="2" s="1"/>
  <c r="C927" i="2"/>
  <c r="C926" i="2" s="1"/>
  <c r="C929" i="2" s="1"/>
  <c r="C923" i="2"/>
  <c r="C922" i="2" s="1"/>
  <c r="C916" i="2"/>
  <c r="C897" i="2"/>
  <c r="C896" i="2" s="1"/>
  <c r="C878" i="2"/>
  <c r="C877" i="2" s="1"/>
  <c r="C871" i="2"/>
  <c r="C864" i="2"/>
  <c r="C863" i="2" s="1"/>
  <c r="C866" i="2" s="1"/>
  <c r="C869" i="2"/>
  <c r="C868" i="2" s="1"/>
  <c r="C855" i="2"/>
  <c r="C854" i="2" s="1"/>
  <c r="C834" i="2"/>
  <c r="C833" i="2" s="1"/>
  <c r="C836" i="2" s="1"/>
  <c r="C806" i="2"/>
  <c r="C805" i="2" s="1"/>
  <c r="C808" i="2" s="1"/>
  <c r="C802" i="2" s="1"/>
  <c r="C779" i="2"/>
  <c r="C778" i="2" s="1"/>
  <c r="C781" i="2" s="1"/>
  <c r="C752" i="2"/>
  <c r="C751" i="2" s="1"/>
  <c r="C723" i="2"/>
  <c r="C722" i="2" s="1"/>
  <c r="C725" i="2" s="1"/>
  <c r="C705" i="2"/>
  <c r="C704" i="2" s="1"/>
  <c r="C707" i="2" s="1"/>
  <c r="C688" i="2"/>
  <c r="C687" i="2" s="1"/>
  <c r="C690" i="2" s="1"/>
  <c r="C623" i="2"/>
  <c r="C622" i="2" s="1"/>
  <c r="C625" i="2" s="1"/>
  <c r="C615" i="2"/>
  <c r="C614" i="2" s="1"/>
  <c r="C617" i="2" s="1"/>
  <c r="C587" i="2"/>
  <c r="C603" i="2"/>
  <c r="C602" i="2" s="1"/>
  <c r="C601" i="2" s="1"/>
  <c r="C604" i="2" s="1"/>
  <c r="C565" i="2"/>
  <c r="C564" i="2" s="1"/>
  <c r="C561" i="2"/>
  <c r="C560" i="2" s="1"/>
  <c r="C554" i="2"/>
  <c r="C553" i="2" s="1"/>
  <c r="C541" i="2"/>
  <c r="C540" i="2" s="1"/>
  <c r="C522" i="2"/>
  <c r="C521" i="2" s="1"/>
  <c r="C524" i="2" s="1"/>
  <c r="C519" i="2"/>
  <c r="C518" i="2" s="1"/>
  <c r="C517" i="2" s="1"/>
  <c r="C466" i="2"/>
  <c r="C473" i="2"/>
  <c r="C472" i="2" s="1"/>
  <c r="C469" i="2"/>
  <c r="C462" i="2"/>
  <c r="C461" i="2" s="1"/>
  <c r="C459" i="2"/>
  <c r="C458" i="2" s="1"/>
  <c r="C436" i="2"/>
  <c r="C457" i="2"/>
  <c r="C455" i="2"/>
  <c r="C435" i="2"/>
  <c r="C433" i="2" s="1"/>
  <c r="C405" i="2"/>
  <c r="C319" i="2"/>
  <c r="C297" i="2"/>
  <c r="C240" i="2"/>
  <c r="C238" i="2" s="1"/>
  <c r="C247" i="2"/>
  <c r="C251" i="2"/>
  <c r="C249" i="2" s="1"/>
  <c r="C258" i="2"/>
  <c r="C248" i="2"/>
  <c r="C245" i="2"/>
  <c r="C220" i="2"/>
  <c r="C219" i="2" s="1"/>
  <c r="C218" i="2" s="1"/>
  <c r="C222" i="2" s="1"/>
  <c r="C231" i="2"/>
  <c r="C182" i="2"/>
  <c r="C180" i="2" s="1"/>
  <c r="C74" i="2"/>
  <c r="C67" i="2"/>
  <c r="C945" i="2"/>
  <c r="C944" i="2" s="1"/>
  <c r="C947" i="2" s="1"/>
  <c r="C941" i="2"/>
  <c r="C940" i="2" s="1"/>
  <c r="C943" i="2" s="1"/>
  <c r="C918" i="2"/>
  <c r="C900" i="2"/>
  <c r="C899" i="2" s="1"/>
  <c r="C891" i="2"/>
  <c r="C888" i="2"/>
  <c r="C875" i="2"/>
  <c r="C874" i="2" s="1"/>
  <c r="C851" i="2"/>
  <c r="C845" i="2"/>
  <c r="C841" i="2"/>
  <c r="C838" i="2"/>
  <c r="C830" i="2"/>
  <c r="C829" i="2" s="1"/>
  <c r="C827" i="2"/>
  <c r="C825" i="2"/>
  <c r="C823" i="2"/>
  <c r="C797" i="2"/>
  <c r="C796" i="2" s="1"/>
  <c r="C799" i="2" s="1"/>
  <c r="C793" i="2" s="1"/>
  <c r="C788" i="2"/>
  <c r="C787" i="2" s="1"/>
  <c r="C790" i="2" s="1"/>
  <c r="C784" i="2" s="1"/>
  <c r="C775" i="2"/>
  <c r="C774" i="2" s="1"/>
  <c r="C777" i="2" s="1"/>
  <c r="C766" i="2"/>
  <c r="C765" i="2" s="1"/>
  <c r="C768" i="2" s="1"/>
  <c r="C762" i="2" s="1"/>
  <c r="C756" i="2"/>
  <c r="C755" i="2" s="1"/>
  <c r="C758" i="2" s="1"/>
  <c r="C749" i="2"/>
  <c r="C748" i="2" s="1"/>
  <c r="C740" i="2"/>
  <c r="C739" i="2" s="1"/>
  <c r="C742" i="2" s="1"/>
  <c r="C736" i="2" s="1"/>
  <c r="C731" i="2"/>
  <c r="C730" i="2" s="1"/>
  <c r="C733" i="2" s="1"/>
  <c r="C727" i="2"/>
  <c r="C726" i="2" s="1"/>
  <c r="C729" i="2" s="1"/>
  <c r="C714" i="2"/>
  <c r="C713" i="2" s="1"/>
  <c r="C716" i="2" s="1"/>
  <c r="C710" i="2" s="1"/>
  <c r="C701" i="2"/>
  <c r="C700" i="2" s="1"/>
  <c r="C703" i="2" s="1"/>
  <c r="C697" i="2"/>
  <c r="C696" i="2" s="1"/>
  <c r="C699" i="2" s="1"/>
  <c r="C684" i="2"/>
  <c r="C683" i="2" s="1"/>
  <c r="C686" i="2" s="1"/>
  <c r="C675" i="2"/>
  <c r="C674" i="2" s="1"/>
  <c r="C677" i="2" s="1"/>
  <c r="C663" i="2"/>
  <c r="C662" i="2" s="1"/>
  <c r="C665" i="2" s="1"/>
  <c r="C659" i="2"/>
  <c r="C658" i="2" s="1"/>
  <c r="C661" i="2" s="1"/>
  <c r="C655" i="2"/>
  <c r="C654" i="2" s="1"/>
  <c r="C657" i="2" s="1"/>
  <c r="C646" i="2"/>
  <c r="C645" i="2" s="1"/>
  <c r="C648" i="2" s="1"/>
  <c r="C642" i="2" s="1"/>
  <c r="C636" i="2"/>
  <c r="C635" i="2" s="1"/>
  <c r="C639" i="2" s="1"/>
  <c r="C619" i="2"/>
  <c r="C618" i="2" s="1"/>
  <c r="C621" i="2" s="1"/>
  <c r="C606" i="2"/>
  <c r="C605" i="2" s="1"/>
  <c r="C608" i="2" s="1"/>
  <c r="C597" i="2"/>
  <c r="C594" i="2"/>
  <c r="C589" i="2"/>
  <c r="C578" i="2"/>
  <c r="C577" i="2" s="1"/>
  <c r="C580" i="2" s="1"/>
  <c r="C569" i="2"/>
  <c r="C568" i="2" s="1"/>
  <c r="C571" i="2" s="1"/>
  <c r="C558" i="2"/>
  <c r="C557" i="2" s="1"/>
  <c r="C545" i="2"/>
  <c r="C544" i="2" s="1"/>
  <c r="C547" i="2" s="1"/>
  <c r="C538" i="2"/>
  <c r="C537" i="2" s="1"/>
  <c r="C533" i="2"/>
  <c r="C531" i="2"/>
  <c r="C515" i="2"/>
  <c r="C514" i="2" s="1"/>
  <c r="C508" i="2"/>
  <c r="C507" i="2" s="1"/>
  <c r="C510" i="2" s="1"/>
  <c r="C504" i="2"/>
  <c r="C501" i="2"/>
  <c r="C492" i="2"/>
  <c r="C490" i="2"/>
  <c r="C478" i="2"/>
  <c r="C477" i="2" s="1"/>
  <c r="C480" i="2" s="1"/>
  <c r="C958" i="2" s="1"/>
  <c r="C448" i="2"/>
  <c r="C442" i="2"/>
  <c r="C441" i="2" s="1"/>
  <c r="C429" i="2"/>
  <c r="C426" i="2"/>
  <c r="C424" i="2"/>
  <c r="C422" i="2"/>
  <c r="C413" i="2"/>
  <c r="C412" i="2" s="1"/>
  <c r="C415" i="2" s="1"/>
  <c r="C407" i="2"/>
  <c r="C402" i="2"/>
  <c r="C401" i="2" s="1"/>
  <c r="C367" i="2"/>
  <c r="C365" i="2"/>
  <c r="C357" i="2"/>
  <c r="C359" i="2" s="1"/>
  <c r="C378" i="2" s="1"/>
  <c r="C352" i="2"/>
  <c r="C377" i="2" s="1"/>
  <c r="C344" i="2"/>
  <c r="C323" i="2"/>
  <c r="C310" i="2"/>
  <c r="C314" i="2" s="1"/>
  <c r="C375" i="2" s="1"/>
  <c r="C303" i="2"/>
  <c r="C300" i="2"/>
  <c r="C294" i="2"/>
  <c r="C287" i="2"/>
  <c r="C269" i="2"/>
  <c r="C254" i="2"/>
  <c r="C241" i="2"/>
  <c r="C236" i="2"/>
  <c r="C234" i="2"/>
  <c r="C210" i="2"/>
  <c r="C209" i="2" s="1"/>
  <c r="C206" i="2"/>
  <c r="C204" i="2"/>
  <c r="C202" i="2"/>
  <c r="C199" i="2"/>
  <c r="C194" i="2"/>
  <c r="C192" i="2" s="1"/>
  <c r="C188" i="2"/>
  <c r="C186" i="2" s="1"/>
  <c r="C177" i="2"/>
  <c r="C175" i="2" s="1"/>
  <c r="C170" i="2"/>
  <c r="C168" i="2" s="1"/>
  <c r="C159" i="2"/>
  <c r="C149" i="2"/>
  <c r="C141" i="2"/>
  <c r="C136" i="2"/>
  <c r="C130" i="2"/>
  <c r="C126" i="2"/>
  <c r="C123" i="2"/>
  <c r="C109" i="2"/>
  <c r="C108" i="2" s="1"/>
  <c r="C105" i="2"/>
  <c r="C104" i="2" s="1"/>
  <c r="C99" i="2"/>
  <c r="C98" i="2" s="1"/>
  <c r="C95" i="2"/>
  <c r="C94" i="2" s="1"/>
  <c r="C90" i="2"/>
  <c r="C87" i="2"/>
  <c r="C84" i="2"/>
  <c r="C77" i="2"/>
  <c r="C70" i="2"/>
  <c r="C64" i="2"/>
  <c r="C59" i="2"/>
  <c r="C56" i="2"/>
  <c r="C54" i="2"/>
  <c r="D1007" i="1"/>
  <c r="E1007" i="1"/>
  <c r="E1006" i="1" s="1"/>
  <c r="E1009" i="1" s="1"/>
  <c r="C1007" i="1"/>
  <c r="D1003" i="1"/>
  <c r="D1002" i="1" s="1"/>
  <c r="D1005" i="1" s="1"/>
  <c r="E1003" i="1"/>
  <c r="C1003" i="1"/>
  <c r="C1002" i="1" s="1"/>
  <c r="C1005" i="1" s="1"/>
  <c r="D981" i="1"/>
  <c r="E981" i="1"/>
  <c r="C981" i="1"/>
  <c r="D963" i="1"/>
  <c r="E963" i="1"/>
  <c r="C963" i="1"/>
  <c r="D944" i="1"/>
  <c r="E944" i="1"/>
  <c r="C944" i="1"/>
  <c r="D902" i="1"/>
  <c r="D901" i="1" s="1"/>
  <c r="E902" i="1"/>
  <c r="E901" i="1" s="1"/>
  <c r="E904" i="1" s="1"/>
  <c r="C902" i="1"/>
  <c r="C901" i="1" s="1"/>
  <c r="C904" i="1" s="1"/>
  <c r="D877" i="1"/>
  <c r="E877" i="1"/>
  <c r="C877" i="1"/>
  <c r="D874" i="1"/>
  <c r="E874" i="1"/>
  <c r="C874" i="1"/>
  <c r="D872" i="1"/>
  <c r="E872" i="1"/>
  <c r="E869" i="1" s="1"/>
  <c r="C872" i="1"/>
  <c r="D870" i="1"/>
  <c r="E870" i="1"/>
  <c r="C870" i="1"/>
  <c r="D843" i="1"/>
  <c r="E843" i="1"/>
  <c r="E842" i="1" s="1"/>
  <c r="E845" i="1" s="1"/>
  <c r="E839" i="1" s="1"/>
  <c r="C843" i="1"/>
  <c r="D834" i="1"/>
  <c r="D833" i="1" s="1"/>
  <c r="D836" i="1" s="1"/>
  <c r="D830" i="1" s="1"/>
  <c r="E834" i="1"/>
  <c r="C834" i="1"/>
  <c r="C833" i="1" s="1"/>
  <c r="C836" i="1" s="1"/>
  <c r="C830" i="1" s="1"/>
  <c r="D825" i="1"/>
  <c r="E825" i="1"/>
  <c r="E824" i="1" s="1"/>
  <c r="E827" i="1" s="1"/>
  <c r="E821" i="1" s="1"/>
  <c r="C825" i="1"/>
  <c r="D816" i="1"/>
  <c r="D815" i="1" s="1"/>
  <c r="D818" i="1" s="1"/>
  <c r="D812" i="1" s="1"/>
  <c r="E816" i="1"/>
  <c r="C816" i="1"/>
  <c r="C815" i="1" s="1"/>
  <c r="C818" i="1" s="1"/>
  <c r="C812" i="1" s="1"/>
  <c r="D807" i="1"/>
  <c r="E807" i="1"/>
  <c r="E806" i="1" s="1"/>
  <c r="E809" i="1" s="1"/>
  <c r="E804" i="1" s="1"/>
  <c r="C807" i="1"/>
  <c r="D799" i="1"/>
  <c r="D798" i="1" s="1"/>
  <c r="D801" i="1" s="1"/>
  <c r="E799" i="1"/>
  <c r="C799" i="1"/>
  <c r="C798" i="1" s="1"/>
  <c r="C801" i="1" s="1"/>
  <c r="D795" i="1"/>
  <c r="E795" i="1"/>
  <c r="E794" i="1" s="1"/>
  <c r="E797" i="1" s="1"/>
  <c r="C795" i="1"/>
  <c r="D791" i="1"/>
  <c r="D790" i="1" s="1"/>
  <c r="D793" i="1" s="1"/>
  <c r="E791" i="1"/>
  <c r="C791" i="1"/>
  <c r="C790" i="1" s="1"/>
  <c r="C793" i="1" s="1"/>
  <c r="D782" i="1"/>
  <c r="E782" i="1"/>
  <c r="E781" i="1" s="1"/>
  <c r="E784" i="1" s="1"/>
  <c r="E778" i="1" s="1"/>
  <c r="C782" i="1"/>
  <c r="D773" i="1"/>
  <c r="E773" i="1"/>
  <c r="C773" i="1"/>
  <c r="D769" i="1"/>
  <c r="E769" i="1"/>
  <c r="C769" i="1"/>
  <c r="D766" i="1"/>
  <c r="E766" i="1"/>
  <c r="C766" i="1"/>
  <c r="D762" i="1"/>
  <c r="E762" i="1"/>
  <c r="C762" i="1"/>
  <c r="D753" i="1"/>
  <c r="E753" i="1"/>
  <c r="C753" i="1"/>
  <c r="D744" i="1"/>
  <c r="E744" i="1"/>
  <c r="C744" i="1"/>
  <c r="D741" i="1"/>
  <c r="E741" i="1"/>
  <c r="C741" i="1"/>
  <c r="D737" i="1"/>
  <c r="E737" i="1"/>
  <c r="C737" i="1"/>
  <c r="D728" i="1"/>
  <c r="E728" i="1"/>
  <c r="C728" i="1"/>
  <c r="D719" i="1"/>
  <c r="E719" i="1"/>
  <c r="E718" i="1" s="1"/>
  <c r="C719" i="1"/>
  <c r="D718" i="1"/>
  <c r="C718" i="1"/>
  <c r="D716" i="1"/>
  <c r="D715" i="1" s="1"/>
  <c r="E716" i="1"/>
  <c r="E715" i="1" s="1"/>
  <c r="C716" i="1"/>
  <c r="C715" i="1"/>
  <c r="D704" i="1"/>
  <c r="E704" i="1"/>
  <c r="C704" i="1"/>
  <c r="D700" i="1"/>
  <c r="E700" i="1"/>
  <c r="C700" i="1"/>
  <c r="D696" i="1"/>
  <c r="E696" i="1"/>
  <c r="C696" i="1"/>
  <c r="D687" i="1"/>
  <c r="D686" i="1" s="1"/>
  <c r="E687" i="1"/>
  <c r="E686" i="1" s="1"/>
  <c r="E689" i="1" s="1"/>
  <c r="E683" i="1" s="1"/>
  <c r="C687" i="1"/>
  <c r="C686" i="1" s="1"/>
  <c r="C689" i="1" s="1"/>
  <c r="C683" i="1" s="1"/>
  <c r="D678" i="1"/>
  <c r="E678" i="1"/>
  <c r="E677" i="1" s="1"/>
  <c r="C678" i="1"/>
  <c r="D677" i="1"/>
  <c r="C677" i="1"/>
  <c r="D661" i="1"/>
  <c r="D660" i="1" s="1"/>
  <c r="E661" i="1"/>
  <c r="E660" i="1" s="1"/>
  <c r="E663" i="1" s="1"/>
  <c r="C661" i="1"/>
  <c r="C660" i="1"/>
  <c r="D657" i="1"/>
  <c r="E657" i="1"/>
  <c r="E656" i="1" s="1"/>
  <c r="C657" i="1"/>
  <c r="C656" i="1" s="1"/>
  <c r="D656" i="1"/>
  <c r="D654" i="1"/>
  <c r="E654" i="1"/>
  <c r="E651" i="1" s="1"/>
  <c r="C654" i="1"/>
  <c r="D651" i="1"/>
  <c r="D659" i="1" s="1"/>
  <c r="C651" i="1"/>
  <c r="D643" i="1"/>
  <c r="D642" i="1" s="1"/>
  <c r="E643" i="1"/>
  <c r="E642" i="1" s="1"/>
  <c r="E645" i="1" s="1"/>
  <c r="C643" i="1"/>
  <c r="C642" i="1" s="1"/>
  <c r="C645" i="1" s="1"/>
  <c r="D639" i="1"/>
  <c r="E639" i="1"/>
  <c r="E638" i="1" s="1"/>
  <c r="E641" i="1" s="1"/>
  <c r="C639" i="1"/>
  <c r="D638" i="1"/>
  <c r="C638" i="1"/>
  <c r="D612" i="1"/>
  <c r="E612" i="1"/>
  <c r="C612" i="1"/>
  <c r="D610" i="1"/>
  <c r="E610" i="1"/>
  <c r="C610" i="1"/>
  <c r="D607" i="1"/>
  <c r="E607" i="1"/>
  <c r="E606" i="1" s="1"/>
  <c r="C607" i="1"/>
  <c r="D606" i="1"/>
  <c r="C606" i="1"/>
  <c r="D598" i="1"/>
  <c r="D597" i="1" s="1"/>
  <c r="E598" i="1"/>
  <c r="E597" i="1" s="1"/>
  <c r="C598" i="1"/>
  <c r="C597" i="1" s="1"/>
  <c r="C600" i="1" s="1"/>
  <c r="D595" i="1"/>
  <c r="E595" i="1"/>
  <c r="E594" i="1" s="1"/>
  <c r="C595" i="1"/>
  <c r="D594" i="1"/>
  <c r="C594" i="1"/>
  <c r="D591" i="1"/>
  <c r="D590" i="1" s="1"/>
  <c r="E591" i="1"/>
  <c r="E590" i="1" s="1"/>
  <c r="C591" i="1"/>
  <c r="C590" i="1"/>
  <c r="D583" i="1"/>
  <c r="E583" i="1"/>
  <c r="E582" i="1" s="1"/>
  <c r="E585" i="1" s="1"/>
  <c r="C583" i="1"/>
  <c r="D582" i="1"/>
  <c r="C582" i="1"/>
  <c r="D574" i="1"/>
  <c r="D573" i="1" s="1"/>
  <c r="E574" i="1"/>
  <c r="E573" i="1" s="1"/>
  <c r="E576" i="1" s="1"/>
  <c r="C574" i="1"/>
  <c r="C573" i="1" s="1"/>
  <c r="C576" i="1" s="1"/>
  <c r="D570" i="1"/>
  <c r="E570" i="1"/>
  <c r="C570" i="1"/>
  <c r="D568" i="1"/>
  <c r="E568" i="1"/>
  <c r="C568" i="1"/>
  <c r="D551" i="1"/>
  <c r="E551" i="1"/>
  <c r="E550" i="1" s="1"/>
  <c r="E553" i="1" s="1"/>
  <c r="C551" i="1"/>
  <c r="D550" i="1"/>
  <c r="C550" i="1"/>
  <c r="D547" i="1"/>
  <c r="D546" i="1" s="1"/>
  <c r="E547" i="1"/>
  <c r="E546" i="1" s="1"/>
  <c r="E549" i="1" s="1"/>
  <c r="C547" i="1"/>
  <c r="C546" i="1" s="1"/>
  <c r="C549" i="1" s="1"/>
  <c r="D543" i="1"/>
  <c r="E543" i="1"/>
  <c r="E542" i="1" s="1"/>
  <c r="E545" i="1" s="1"/>
  <c r="C543" i="1"/>
  <c r="D542" i="1"/>
  <c r="C542" i="1"/>
  <c r="D539" i="1"/>
  <c r="D538" i="1" s="1"/>
  <c r="E539" i="1"/>
  <c r="E538" i="1" s="1"/>
  <c r="E541" i="1" s="1"/>
  <c r="C539" i="1"/>
  <c r="C538" i="1"/>
  <c r="D532" i="1"/>
  <c r="E532" i="1"/>
  <c r="E531" i="1" s="1"/>
  <c r="E534" i="1" s="1"/>
  <c r="C532" i="1"/>
  <c r="D531" i="1"/>
  <c r="C531" i="1"/>
  <c r="D528" i="1"/>
  <c r="D527" i="1" s="1"/>
  <c r="E528" i="1"/>
  <c r="E527" i="1" s="1"/>
  <c r="E530" i="1" s="1"/>
  <c r="C528" i="1"/>
  <c r="C527" i="1" s="1"/>
  <c r="C530" i="1" s="1"/>
  <c r="D524" i="1"/>
  <c r="E524" i="1"/>
  <c r="E523" i="1" s="1"/>
  <c r="C524" i="1"/>
  <c r="D523" i="1"/>
  <c r="C523" i="1"/>
  <c r="D521" i="1"/>
  <c r="E521" i="1"/>
  <c r="C521" i="1"/>
  <c r="E511" i="1"/>
  <c r="D509" i="1"/>
  <c r="D508" i="1" s="1"/>
  <c r="D511" i="1" s="1"/>
  <c r="E509" i="1"/>
  <c r="E508" i="1" s="1"/>
  <c r="C509" i="1"/>
  <c r="C508" i="1" s="1"/>
  <c r="C511" i="1" s="1"/>
  <c r="D505" i="1"/>
  <c r="D504" i="1" s="1"/>
  <c r="E505" i="1"/>
  <c r="E504" i="1" s="1"/>
  <c r="C505" i="1"/>
  <c r="C504" i="1"/>
  <c r="E501" i="1"/>
  <c r="D502" i="1"/>
  <c r="D501" i="1" s="1"/>
  <c r="E502" i="1"/>
  <c r="C502" i="1"/>
  <c r="C501" i="1" s="1"/>
  <c r="D499" i="1"/>
  <c r="E499" i="1"/>
  <c r="C499" i="1"/>
  <c r="D497" i="1"/>
  <c r="D496" i="1" s="1"/>
  <c r="E497" i="1"/>
  <c r="C497" i="1"/>
  <c r="C496" i="1" s="1"/>
  <c r="C507" i="1" s="1"/>
  <c r="E487" i="1"/>
  <c r="E482" i="1"/>
  <c r="D480" i="1"/>
  <c r="D479" i="1" s="1"/>
  <c r="D482" i="1" s="1"/>
  <c r="E480" i="1"/>
  <c r="E479" i="1" s="1"/>
  <c r="C480" i="1"/>
  <c r="C479" i="1" s="1"/>
  <c r="C482" i="1" s="1"/>
  <c r="D451" i="1"/>
  <c r="E451" i="1"/>
  <c r="C451" i="1"/>
  <c r="D440" i="1"/>
  <c r="E440" i="1"/>
  <c r="C440" i="1"/>
  <c r="D438" i="1"/>
  <c r="E438" i="1"/>
  <c r="C438" i="1"/>
  <c r="E430" i="1"/>
  <c r="D428" i="1"/>
  <c r="D427" i="1" s="1"/>
  <c r="D430" i="1" s="1"/>
  <c r="E428" i="1"/>
  <c r="E427" i="1" s="1"/>
  <c r="C428" i="1"/>
  <c r="C427" i="1"/>
  <c r="C430" i="1" s="1"/>
  <c r="D418" i="1"/>
  <c r="E418" i="1"/>
  <c r="C418" i="1"/>
  <c r="D415" i="1"/>
  <c r="E415" i="1"/>
  <c r="C415" i="1"/>
  <c r="D379" i="1"/>
  <c r="E379" i="1"/>
  <c r="C379" i="1"/>
  <c r="D377" i="1"/>
  <c r="E377" i="1"/>
  <c r="C377" i="1"/>
  <c r="D371" i="1"/>
  <c r="C371" i="1"/>
  <c r="C391" i="1" s="1"/>
  <c r="D369" i="1"/>
  <c r="E369" i="1"/>
  <c r="E371" i="1" s="1"/>
  <c r="E391" i="1" s="1"/>
  <c r="C369" i="1"/>
  <c r="D331" i="1"/>
  <c r="E331" i="1"/>
  <c r="C331" i="1"/>
  <c r="D308" i="1"/>
  <c r="E308" i="1"/>
  <c r="C308" i="1"/>
  <c r="D269" i="1"/>
  <c r="E269" i="1"/>
  <c r="C269" i="1"/>
  <c r="E261" i="1"/>
  <c r="D259" i="1"/>
  <c r="D258" i="1" s="1"/>
  <c r="D257" i="1" s="1"/>
  <c r="D261" i="1" s="1"/>
  <c r="E259" i="1"/>
  <c r="E258" i="1" s="1"/>
  <c r="E257" i="1" s="1"/>
  <c r="C259" i="1"/>
  <c r="C258" i="1"/>
  <c r="C257" i="1" s="1"/>
  <c r="C261" i="1" s="1"/>
  <c r="D245" i="1"/>
  <c r="E245" i="1"/>
  <c r="C245" i="1"/>
  <c r="D234" i="1"/>
  <c r="E234" i="1"/>
  <c r="C234" i="1"/>
  <c r="D221" i="1"/>
  <c r="E221" i="1"/>
  <c r="C221" i="1"/>
  <c r="D219" i="1"/>
  <c r="E219" i="1"/>
  <c r="C219" i="1"/>
  <c r="E207" i="1"/>
  <c r="C208" i="1"/>
  <c r="D207" i="1"/>
  <c r="C207" i="1"/>
  <c r="D204" i="1"/>
  <c r="E204" i="1"/>
  <c r="C204" i="1"/>
  <c r="D202" i="1"/>
  <c r="E202" i="1"/>
  <c r="C202" i="1"/>
  <c r="D189" i="1"/>
  <c r="D187" i="1" s="1"/>
  <c r="E189" i="1"/>
  <c r="E187" i="1" s="1"/>
  <c r="C189" i="1"/>
  <c r="C187" i="1"/>
  <c r="D178" i="1"/>
  <c r="D176" i="1" s="1"/>
  <c r="E178" i="1"/>
  <c r="E176" i="1" s="1"/>
  <c r="C178" i="1"/>
  <c r="C176" i="1" s="1"/>
  <c r="D173" i="1"/>
  <c r="E173" i="1"/>
  <c r="E171" i="1" s="1"/>
  <c r="C173" i="1"/>
  <c r="D171" i="1"/>
  <c r="C171" i="1"/>
  <c r="D105" i="1"/>
  <c r="E105" i="1"/>
  <c r="E104" i="1" s="1"/>
  <c r="C105" i="1"/>
  <c r="D104" i="1"/>
  <c r="C104" i="1"/>
  <c r="D101" i="1"/>
  <c r="D100" i="1" s="1"/>
  <c r="E101" i="1"/>
  <c r="E100" i="1" s="1"/>
  <c r="C101" i="1"/>
  <c r="C100" i="1" s="1"/>
  <c r="C98" i="1" s="1"/>
  <c r="D95" i="1"/>
  <c r="E95" i="1"/>
  <c r="E94" i="1" s="1"/>
  <c r="C95" i="1"/>
  <c r="D94" i="1"/>
  <c r="C94" i="1"/>
  <c r="D91" i="1"/>
  <c r="D90" i="1" s="1"/>
  <c r="E91" i="1"/>
  <c r="E90" i="1" s="1"/>
  <c r="C91" i="1"/>
  <c r="C90" i="1"/>
  <c r="D71" i="1"/>
  <c r="E71" i="1"/>
  <c r="C71" i="1"/>
  <c r="D67" i="1"/>
  <c r="E67" i="1"/>
  <c r="C67" i="1"/>
  <c r="D65" i="1"/>
  <c r="E65" i="1"/>
  <c r="C65" i="1"/>
  <c r="D49" i="1"/>
  <c r="E49" i="1"/>
  <c r="C49" i="1"/>
  <c r="D621" i="1"/>
  <c r="D620" i="1" s="1"/>
  <c r="D623" i="1" s="1"/>
  <c r="E621" i="1"/>
  <c r="E620" i="1" s="1"/>
  <c r="E623" i="1" s="1"/>
  <c r="C621" i="1"/>
  <c r="C620" i="1" s="1"/>
  <c r="C623" i="1" s="1"/>
  <c r="D391" i="1"/>
  <c r="C390" i="1"/>
  <c r="E388" i="1"/>
  <c r="E603" i="1"/>
  <c r="D1006" i="1"/>
  <c r="D1009" i="1" s="1"/>
  <c r="C1006" i="1"/>
  <c r="C1009" i="1" s="1"/>
  <c r="E1002" i="1"/>
  <c r="E1005" i="1" s="1"/>
  <c r="D993" i="1"/>
  <c r="D996" i="1" s="1"/>
  <c r="D986" i="1" s="1"/>
  <c r="E993" i="1"/>
  <c r="E996" i="1" s="1"/>
  <c r="E986" i="1" s="1"/>
  <c r="C993" i="1"/>
  <c r="C996" i="1" s="1"/>
  <c r="C986" i="1" s="1"/>
  <c r="D989" i="1"/>
  <c r="E989" i="1"/>
  <c r="C989" i="1"/>
  <c r="C983" i="1"/>
  <c r="C1019" i="1" s="1"/>
  <c r="D978" i="1"/>
  <c r="D983" i="1" s="1"/>
  <c r="D1019" i="1" s="1"/>
  <c r="E978" i="1"/>
  <c r="E983" i="1" s="1"/>
  <c r="E1019" i="1" s="1"/>
  <c r="C978" i="1"/>
  <c r="D974" i="1"/>
  <c r="D973" i="1" s="1"/>
  <c r="E974" i="1"/>
  <c r="E973" i="1" s="1"/>
  <c r="C974" i="1"/>
  <c r="C973" i="1" s="1"/>
  <c r="D968" i="1"/>
  <c r="E968" i="1"/>
  <c r="C968" i="1"/>
  <c r="D965" i="1"/>
  <c r="D962" i="1" s="1"/>
  <c r="E965" i="1"/>
  <c r="C965" i="1"/>
  <c r="C962" i="1" s="1"/>
  <c r="D946" i="1"/>
  <c r="D943" i="1" s="1"/>
  <c r="E946" i="1"/>
  <c r="E943" i="1" s="1"/>
  <c r="C946" i="1"/>
  <c r="C943" i="1" s="1"/>
  <c r="D939" i="1"/>
  <c r="D933" i="1" s="1"/>
  <c r="E939" i="1"/>
  <c r="C939" i="1"/>
  <c r="C933" i="1" s="1"/>
  <c r="D934" i="1"/>
  <c r="E934" i="1"/>
  <c r="E933" i="1" s="1"/>
  <c r="E949" i="1" s="1"/>
  <c r="E929" i="1" s="1"/>
  <c r="C934" i="1"/>
  <c r="D924" i="1"/>
  <c r="D923" i="1" s="1"/>
  <c r="D926" i="1" s="1"/>
  <c r="E924" i="1"/>
  <c r="E923" i="1" s="1"/>
  <c r="E926" i="1" s="1"/>
  <c r="C924" i="1"/>
  <c r="C923" i="1" s="1"/>
  <c r="C926" i="1" s="1"/>
  <c r="D919" i="1"/>
  <c r="E919" i="1"/>
  <c r="C919" i="1"/>
  <c r="D916" i="1"/>
  <c r="E916" i="1"/>
  <c r="C916" i="1"/>
  <c r="D911" i="1"/>
  <c r="E911" i="1"/>
  <c r="D910" i="1"/>
  <c r="D914" i="1" s="1"/>
  <c r="E910" i="1"/>
  <c r="E914" i="1" s="1"/>
  <c r="C911" i="1"/>
  <c r="C910" i="1" s="1"/>
  <c r="C914" i="1" s="1"/>
  <c r="D904" i="1"/>
  <c r="D897" i="1"/>
  <c r="D896" i="1" s="1"/>
  <c r="E897" i="1"/>
  <c r="E896" i="1" s="1"/>
  <c r="C897" i="1"/>
  <c r="C896" i="1" s="1"/>
  <c r="D892" i="1"/>
  <c r="E892" i="1"/>
  <c r="C892" i="1"/>
  <c r="D887" i="1"/>
  <c r="E887" i="1"/>
  <c r="C887" i="1"/>
  <c r="D884" i="1"/>
  <c r="E884" i="1"/>
  <c r="C884" i="1"/>
  <c r="D881" i="1"/>
  <c r="E881" i="1"/>
  <c r="C881" i="1"/>
  <c r="D876" i="1"/>
  <c r="E876" i="1"/>
  <c r="C876" i="1"/>
  <c r="D869" i="1"/>
  <c r="C869" i="1"/>
  <c r="D852" i="1"/>
  <c r="D851" i="1" s="1"/>
  <c r="D855" i="1" s="1"/>
  <c r="D848" i="1" s="1"/>
  <c r="E852" i="1"/>
  <c r="E851" i="1" s="1"/>
  <c r="E855" i="1" s="1"/>
  <c r="E848" i="1" s="1"/>
  <c r="C852" i="1"/>
  <c r="C851" i="1" s="1"/>
  <c r="C855" i="1" s="1"/>
  <c r="C848" i="1" s="1"/>
  <c r="D842" i="1"/>
  <c r="D845" i="1" s="1"/>
  <c r="D839" i="1" s="1"/>
  <c r="C842" i="1"/>
  <c r="C845" i="1" s="1"/>
  <c r="C839" i="1" s="1"/>
  <c r="E833" i="1"/>
  <c r="E836" i="1" s="1"/>
  <c r="E830" i="1" s="1"/>
  <c r="D824" i="1"/>
  <c r="D827" i="1" s="1"/>
  <c r="D821" i="1" s="1"/>
  <c r="C824" i="1"/>
  <c r="C827" i="1" s="1"/>
  <c r="C821" i="1" s="1"/>
  <c r="E815" i="1"/>
  <c r="E818" i="1" s="1"/>
  <c r="E812" i="1" s="1"/>
  <c r="D806" i="1"/>
  <c r="D809" i="1" s="1"/>
  <c r="D804" i="1" s="1"/>
  <c r="C806" i="1"/>
  <c r="C809" i="1" s="1"/>
  <c r="C804" i="1" s="1"/>
  <c r="E798" i="1"/>
  <c r="E801" i="1" s="1"/>
  <c r="D794" i="1"/>
  <c r="D797" i="1" s="1"/>
  <c r="C794" i="1"/>
  <c r="C797" i="1" s="1"/>
  <c r="E790" i="1"/>
  <c r="E793" i="1" s="1"/>
  <c r="D781" i="1"/>
  <c r="D784" i="1" s="1"/>
  <c r="D778" i="1" s="1"/>
  <c r="C781" i="1"/>
  <c r="C784" i="1" s="1"/>
  <c r="C778" i="1" s="1"/>
  <c r="D772" i="1"/>
  <c r="D775" i="1" s="1"/>
  <c r="E772" i="1"/>
  <c r="E775" i="1" s="1"/>
  <c r="C772" i="1"/>
  <c r="C775" i="1" s="1"/>
  <c r="D768" i="1"/>
  <c r="E768" i="1"/>
  <c r="C768" i="1"/>
  <c r="D765" i="1"/>
  <c r="E765" i="1"/>
  <c r="C765" i="1"/>
  <c r="D761" i="1"/>
  <c r="D764" i="1" s="1"/>
  <c r="E761" i="1"/>
  <c r="E764" i="1" s="1"/>
  <c r="C761" i="1"/>
  <c r="C764" i="1" s="1"/>
  <c r="D752" i="1"/>
  <c r="D755" i="1" s="1"/>
  <c r="D749" i="1" s="1"/>
  <c r="E752" i="1"/>
  <c r="E755" i="1" s="1"/>
  <c r="E749" i="1" s="1"/>
  <c r="C752" i="1"/>
  <c r="C755" i="1" s="1"/>
  <c r="C749" i="1" s="1"/>
  <c r="D743" i="1"/>
  <c r="E743" i="1"/>
  <c r="C743" i="1"/>
  <c r="D740" i="1"/>
  <c r="E740" i="1"/>
  <c r="C740" i="1"/>
  <c r="D736" i="1"/>
  <c r="D739" i="1" s="1"/>
  <c r="E736" i="1"/>
  <c r="E739" i="1" s="1"/>
  <c r="C736" i="1"/>
  <c r="C739" i="1" s="1"/>
  <c r="D727" i="1"/>
  <c r="D730" i="1" s="1"/>
  <c r="D724" i="1" s="1"/>
  <c r="E727" i="1"/>
  <c r="E730" i="1" s="1"/>
  <c r="E724" i="1" s="1"/>
  <c r="C727" i="1"/>
  <c r="C730" i="1" s="1"/>
  <c r="C724" i="1" s="1"/>
  <c r="D721" i="1"/>
  <c r="D712" i="1" s="1"/>
  <c r="C721" i="1"/>
  <c r="C712" i="1" s="1"/>
  <c r="D703" i="1"/>
  <c r="D706" i="1" s="1"/>
  <c r="E703" i="1"/>
  <c r="E706" i="1" s="1"/>
  <c r="C703" i="1"/>
  <c r="C706" i="1" s="1"/>
  <c r="D699" i="1"/>
  <c r="D702" i="1" s="1"/>
  <c r="E699" i="1"/>
  <c r="E702" i="1" s="1"/>
  <c r="C699" i="1"/>
  <c r="C702" i="1" s="1"/>
  <c r="D695" i="1"/>
  <c r="D698" i="1" s="1"/>
  <c r="E695" i="1"/>
  <c r="E698" i="1" s="1"/>
  <c r="C695" i="1"/>
  <c r="C698" i="1" s="1"/>
  <c r="D689" i="1"/>
  <c r="D683" i="1" s="1"/>
  <c r="D674" i="1"/>
  <c r="D673" i="1" s="1"/>
  <c r="D680" i="1" s="1"/>
  <c r="D670" i="1" s="1"/>
  <c r="E674" i="1"/>
  <c r="E673" i="1" s="1"/>
  <c r="C674" i="1"/>
  <c r="C673" i="1" s="1"/>
  <c r="C680" i="1" s="1"/>
  <c r="C670" i="1" s="1"/>
  <c r="D663" i="1"/>
  <c r="C663" i="1"/>
  <c r="D645" i="1"/>
  <c r="D641" i="1"/>
  <c r="C641" i="1"/>
  <c r="D633" i="1"/>
  <c r="E633" i="1"/>
  <c r="C633" i="1"/>
  <c r="D630" i="1"/>
  <c r="D629" i="1" s="1"/>
  <c r="D637" i="1" s="1"/>
  <c r="E630" i="1"/>
  <c r="C630" i="1"/>
  <c r="C629" i="1" s="1"/>
  <c r="C637" i="1" s="1"/>
  <c r="D625" i="1"/>
  <c r="D624" i="1" s="1"/>
  <c r="D628" i="1" s="1"/>
  <c r="E625" i="1"/>
  <c r="E624" i="1" s="1"/>
  <c r="E628" i="1" s="1"/>
  <c r="C625" i="1"/>
  <c r="C624" i="1" s="1"/>
  <c r="C628" i="1" s="1"/>
  <c r="D609" i="1"/>
  <c r="D614" i="1" s="1"/>
  <c r="D603" i="1" s="1"/>
  <c r="E609" i="1"/>
  <c r="C609" i="1"/>
  <c r="C614" i="1" s="1"/>
  <c r="C603" i="1" s="1"/>
  <c r="D600" i="1"/>
  <c r="D587" i="1"/>
  <c r="D586" i="1" s="1"/>
  <c r="D593" i="1" s="1"/>
  <c r="E587" i="1"/>
  <c r="E586" i="1" s="1"/>
  <c r="C587" i="1"/>
  <c r="C586" i="1"/>
  <c r="C593" i="1" s="1"/>
  <c r="D585" i="1"/>
  <c r="C585" i="1"/>
  <c r="D576" i="1"/>
  <c r="D567" i="1"/>
  <c r="D572" i="1" s="1"/>
  <c r="E567" i="1"/>
  <c r="E572" i="1" s="1"/>
  <c r="C567" i="1"/>
  <c r="C572" i="1" s="1"/>
  <c r="D563" i="1"/>
  <c r="E563" i="1"/>
  <c r="C563" i="1"/>
  <c r="D560" i="1"/>
  <c r="E560" i="1"/>
  <c r="C560" i="1"/>
  <c r="D553" i="1"/>
  <c r="C553" i="1"/>
  <c r="D549" i="1"/>
  <c r="D545" i="1"/>
  <c r="C545" i="1"/>
  <c r="D541" i="1"/>
  <c r="C541" i="1"/>
  <c r="D534" i="1"/>
  <c r="C534" i="1"/>
  <c r="D530" i="1"/>
  <c r="D518" i="1"/>
  <c r="D517" i="1" s="1"/>
  <c r="D526" i="1" s="1"/>
  <c r="E518" i="1"/>
  <c r="C518" i="1"/>
  <c r="C517" i="1" s="1"/>
  <c r="C526" i="1" s="1"/>
  <c r="C514" i="1" s="1"/>
  <c r="D507" i="1"/>
  <c r="D484" i="1"/>
  <c r="D483" i="1" s="1"/>
  <c r="D487" i="1" s="1"/>
  <c r="E484" i="1"/>
  <c r="E483" i="1" s="1"/>
  <c r="C484" i="1"/>
  <c r="C483" i="1" s="1"/>
  <c r="C487" i="1" s="1"/>
  <c r="D471" i="1"/>
  <c r="E471" i="1"/>
  <c r="C471" i="1"/>
  <c r="D468" i="1"/>
  <c r="E468" i="1"/>
  <c r="C468" i="1"/>
  <c r="D462" i="1"/>
  <c r="D461" i="1" s="1"/>
  <c r="E462" i="1"/>
  <c r="E461" i="1" s="1"/>
  <c r="C462" i="1"/>
  <c r="C461" i="1" s="1"/>
  <c r="D458" i="1"/>
  <c r="E458" i="1"/>
  <c r="C458" i="1"/>
  <c r="D453" i="1"/>
  <c r="E453" i="1"/>
  <c r="C453" i="1"/>
  <c r="D446" i="1"/>
  <c r="E446" i="1"/>
  <c r="C446" i="1"/>
  <c r="D442" i="1"/>
  <c r="D437" i="1" s="1"/>
  <c r="E442" i="1"/>
  <c r="E437" i="1" s="1"/>
  <c r="C442" i="1"/>
  <c r="C437" i="1" s="1"/>
  <c r="D414" i="1"/>
  <c r="E414" i="1"/>
  <c r="C414" i="1"/>
  <c r="D420" i="1"/>
  <c r="D417" i="1" s="1"/>
  <c r="E420" i="1"/>
  <c r="E417" i="1" s="1"/>
  <c r="E426" i="1" s="1"/>
  <c r="E410" i="1" s="1"/>
  <c r="C420" i="1"/>
  <c r="C417" i="1" s="1"/>
  <c r="D381" i="1"/>
  <c r="D392" i="1" s="1"/>
  <c r="E381" i="1"/>
  <c r="E392" i="1" s="1"/>
  <c r="C381" i="1"/>
  <c r="C392" i="1" s="1"/>
  <c r="D363" i="1"/>
  <c r="D390" i="1" s="1"/>
  <c r="E363" i="1"/>
  <c r="E390" i="1" s="1"/>
  <c r="C363" i="1"/>
  <c r="D355" i="1"/>
  <c r="E355" i="1"/>
  <c r="C355" i="1"/>
  <c r="D334" i="1"/>
  <c r="D349" i="1" s="1"/>
  <c r="D389" i="1" s="1"/>
  <c r="E334" i="1"/>
  <c r="C334" i="1"/>
  <c r="C349" i="1" s="1"/>
  <c r="C389" i="1" s="1"/>
  <c r="D325" i="1"/>
  <c r="D388" i="1" s="1"/>
  <c r="E325" i="1"/>
  <c r="C325" i="1"/>
  <c r="C388" i="1" s="1"/>
  <c r="D316" i="1"/>
  <c r="D321" i="1" s="1"/>
  <c r="E316" i="1"/>
  <c r="E321" i="1" s="1"/>
  <c r="C316" i="1"/>
  <c r="C321" i="1" s="1"/>
  <c r="D304" i="1"/>
  <c r="E304" i="1"/>
  <c r="C304" i="1"/>
  <c r="D300" i="1"/>
  <c r="E300" i="1"/>
  <c r="C300" i="1"/>
  <c r="D293" i="1"/>
  <c r="E293" i="1"/>
  <c r="C293" i="1"/>
  <c r="D279" i="1"/>
  <c r="E279" i="1"/>
  <c r="C279" i="1"/>
  <c r="D241" i="1"/>
  <c r="E241" i="1"/>
  <c r="C241" i="1"/>
  <c r="D236" i="1"/>
  <c r="E236" i="1"/>
  <c r="C236" i="1"/>
  <c r="D229" i="1"/>
  <c r="E229" i="1"/>
  <c r="C229" i="1"/>
  <c r="D226" i="1"/>
  <c r="E226" i="1"/>
  <c r="C226" i="1"/>
  <c r="D223" i="1"/>
  <c r="E223" i="1"/>
  <c r="C223" i="1"/>
  <c r="D216" i="1"/>
  <c r="E216" i="1"/>
  <c r="E247" i="1" s="1"/>
  <c r="C216" i="1"/>
  <c r="D198" i="1"/>
  <c r="E198" i="1"/>
  <c r="C198" i="1"/>
  <c r="D194" i="1"/>
  <c r="E194" i="1"/>
  <c r="C194" i="1"/>
  <c r="D183" i="1"/>
  <c r="D181" i="1" s="1"/>
  <c r="E183" i="1"/>
  <c r="E181" i="1" s="1"/>
  <c r="C183" i="1"/>
  <c r="C181" i="1" s="1"/>
  <c r="D166" i="1"/>
  <c r="D164" i="1" s="1"/>
  <c r="E166" i="1"/>
  <c r="E164" i="1" s="1"/>
  <c r="C166" i="1"/>
  <c r="C164" i="1" s="1"/>
  <c r="D155" i="1"/>
  <c r="E155" i="1"/>
  <c r="C155" i="1"/>
  <c r="D145" i="1"/>
  <c r="E145" i="1"/>
  <c r="C145" i="1"/>
  <c r="D137" i="1"/>
  <c r="E137" i="1"/>
  <c r="D131" i="1"/>
  <c r="E131" i="1"/>
  <c r="C137" i="1"/>
  <c r="C131" i="1"/>
  <c r="D125" i="1"/>
  <c r="E125" i="1"/>
  <c r="C125" i="1"/>
  <c r="D121" i="1"/>
  <c r="E121" i="1"/>
  <c r="C121" i="1"/>
  <c r="D118" i="1"/>
  <c r="E118" i="1"/>
  <c r="C118" i="1"/>
  <c r="D98" i="1"/>
  <c r="D86" i="1"/>
  <c r="E86" i="1"/>
  <c r="C86" i="1"/>
  <c r="D83" i="1"/>
  <c r="E83" i="1"/>
  <c r="C83" i="1"/>
  <c r="D80" i="1"/>
  <c r="E80" i="1"/>
  <c r="C80" i="1"/>
  <c r="D73" i="1"/>
  <c r="D70" i="1" s="1"/>
  <c r="E73" i="1"/>
  <c r="E70" i="1" s="1"/>
  <c r="C73" i="1"/>
  <c r="C70" i="1" s="1"/>
  <c r="D62" i="1"/>
  <c r="E62" i="1"/>
  <c r="C62" i="1"/>
  <c r="D59" i="1"/>
  <c r="E59" i="1"/>
  <c r="C59" i="1"/>
  <c r="D54" i="1"/>
  <c r="E54" i="1"/>
  <c r="C54" i="1"/>
  <c r="D51" i="1"/>
  <c r="E51" i="1"/>
  <c r="C51" i="1"/>
  <c r="D34" i="1"/>
  <c r="E34" i="1"/>
  <c r="C34" i="1"/>
  <c r="D33" i="1"/>
  <c r="E33" i="1"/>
  <c r="C33" i="1"/>
  <c r="D31" i="1"/>
  <c r="E31" i="1"/>
  <c r="C31" i="1"/>
  <c r="D25" i="1"/>
  <c r="E25" i="1"/>
  <c r="C25" i="1"/>
  <c r="D22" i="1"/>
  <c r="E22" i="1"/>
  <c r="C22" i="1"/>
  <c r="C537" i="1" l="1"/>
  <c r="E349" i="1"/>
  <c r="E389" i="1" s="1"/>
  <c r="C579" i="1"/>
  <c r="E47" i="1"/>
  <c r="E58" i="1"/>
  <c r="C79" i="1"/>
  <c r="D79" i="1"/>
  <c r="E116" i="1"/>
  <c r="C129" i="1"/>
  <c r="E129" i="1"/>
  <c r="C426" i="1"/>
  <c r="C410" i="1" s="1"/>
  <c r="D426" i="1"/>
  <c r="D410" i="1" s="1"/>
  <c r="E445" i="1"/>
  <c r="E467" i="1"/>
  <c r="E478" i="1" s="1"/>
  <c r="E559" i="1"/>
  <c r="E566" i="1" s="1"/>
  <c r="E629" i="1"/>
  <c r="E637" i="1" s="1"/>
  <c r="C692" i="1"/>
  <c r="D692" i="1"/>
  <c r="E746" i="1"/>
  <c r="C787" i="1"/>
  <c r="D787" i="1"/>
  <c r="E879" i="1"/>
  <c r="E880" i="1"/>
  <c r="E915" i="1"/>
  <c r="E922" i="1" s="1"/>
  <c r="E517" i="1"/>
  <c r="E556" i="1"/>
  <c r="C659" i="1"/>
  <c r="C404" i="2"/>
  <c r="C411" i="2" s="1"/>
  <c r="C902" i="2"/>
  <c r="C915" i="2"/>
  <c r="C520" i="2"/>
  <c r="C513" i="2" s="1"/>
  <c r="C957" i="2"/>
  <c r="C880" i="2"/>
  <c r="C754" i="2"/>
  <c r="C745" i="2" s="1"/>
  <c r="C771" i="2"/>
  <c r="C693" i="2"/>
  <c r="C680" i="2"/>
  <c r="C611" i="2"/>
  <c r="C586" i="2"/>
  <c r="C592" i="2" s="1"/>
  <c r="C567" i="2"/>
  <c r="C451" i="2"/>
  <c r="C447" i="2" s="1"/>
  <c r="C464" i="2" s="1"/>
  <c r="C465" i="2"/>
  <c r="C476" i="2" s="1"/>
  <c r="C428" i="2"/>
  <c r="C305" i="2"/>
  <c r="C374" i="2" s="1"/>
  <c r="C244" i="2"/>
  <c r="C261" i="2" s="1"/>
  <c r="C73" i="2"/>
  <c r="C121" i="2"/>
  <c r="C937" i="2"/>
  <c r="C671" i="2"/>
  <c r="C27" i="2"/>
  <c r="C31" i="2"/>
  <c r="C32" i="2" s="1"/>
  <c r="C198" i="2"/>
  <c r="C196" i="2" s="1"/>
  <c r="C21" i="2" s="1"/>
  <c r="C574" i="2"/>
  <c r="C925" i="2"/>
  <c r="C912" i="2" s="1"/>
  <c r="C83" i="2"/>
  <c r="C338" i="2"/>
  <c r="C376" i="2" s="1"/>
  <c r="C489" i="2"/>
  <c r="C593" i="2"/>
  <c r="C600" i="2" s="1"/>
  <c r="C63" i="2"/>
  <c r="C134" i="2"/>
  <c r="C421" i="2"/>
  <c r="C837" i="2"/>
  <c r="C857" i="2" s="1"/>
  <c r="C867" i="2"/>
  <c r="C873" i="2" s="1"/>
  <c r="C543" i="2"/>
  <c r="C369" i="2"/>
  <c r="C379" i="2" s="1"/>
  <c r="C500" i="2"/>
  <c r="C506" i="2" s="1"/>
  <c r="C497" i="2" s="1"/>
  <c r="C530" i="2"/>
  <c r="C536" i="2" s="1"/>
  <c r="C102" i="2"/>
  <c r="C18" i="2" s="1"/>
  <c r="C719" i="2"/>
  <c r="C822" i="2"/>
  <c r="C832" i="2" s="1"/>
  <c r="C52" i="2"/>
  <c r="C632" i="2"/>
  <c r="C887" i="2"/>
  <c r="C895" i="2" s="1"/>
  <c r="C956" i="2"/>
  <c r="C651" i="2"/>
  <c r="E787" i="1"/>
  <c r="E771" i="1"/>
  <c r="E733" i="1"/>
  <c r="E721" i="1"/>
  <c r="E712" i="1" s="1"/>
  <c r="E680" i="1"/>
  <c r="E670" i="1" s="1"/>
  <c r="D648" i="1"/>
  <c r="C648" i="1"/>
  <c r="E659" i="1"/>
  <c r="E648" i="1" s="1"/>
  <c r="D617" i="1"/>
  <c r="E617" i="1"/>
  <c r="E600" i="1"/>
  <c r="D579" i="1"/>
  <c r="E593" i="1"/>
  <c r="E579" i="1" s="1"/>
  <c r="C1020" i="1"/>
  <c r="D1020" i="1"/>
  <c r="D537" i="1"/>
  <c r="E537" i="1"/>
  <c r="D514" i="1"/>
  <c r="E526" i="1"/>
  <c r="E514" i="1" s="1"/>
  <c r="E496" i="1"/>
  <c r="E507" i="1" s="1"/>
  <c r="E493" i="1" s="1"/>
  <c r="E114" i="1"/>
  <c r="E98" i="1"/>
  <c r="C617" i="1"/>
  <c r="E907" i="1"/>
  <c r="E1020" i="1"/>
  <c r="E900" i="1"/>
  <c r="E866" i="1" s="1"/>
  <c r="E863" i="1" s="1"/>
  <c r="E859" i="1" s="1"/>
  <c r="C977" i="1"/>
  <c r="C959" i="1" s="1"/>
  <c r="D977" i="1"/>
  <c r="D959" i="1" s="1"/>
  <c r="E1016" i="1"/>
  <c r="E1018" i="1"/>
  <c r="C667" i="1"/>
  <c r="D667" i="1"/>
  <c r="C746" i="1"/>
  <c r="C733" i="1" s="1"/>
  <c r="D746" i="1"/>
  <c r="D733" i="1" s="1"/>
  <c r="E758" i="1"/>
  <c r="E709" i="1" s="1"/>
  <c r="C771" i="1"/>
  <c r="D771" i="1"/>
  <c r="D758" i="1" s="1"/>
  <c r="C879" i="1"/>
  <c r="D879" i="1"/>
  <c r="C880" i="1"/>
  <c r="C900" i="1" s="1"/>
  <c r="D880" i="1"/>
  <c r="D900" i="1" s="1"/>
  <c r="C915" i="1"/>
  <c r="C922" i="1" s="1"/>
  <c r="C907" i="1" s="1"/>
  <c r="D915" i="1"/>
  <c r="D922" i="1" s="1"/>
  <c r="D907" i="1" s="1"/>
  <c r="E962" i="1"/>
  <c r="E977" i="1" s="1"/>
  <c r="E959" i="1" s="1"/>
  <c r="C999" i="1"/>
  <c r="D999" i="1"/>
  <c r="E692" i="1"/>
  <c r="E667" i="1" s="1"/>
  <c r="C949" i="1"/>
  <c r="C929" i="1" s="1"/>
  <c r="D949" i="1"/>
  <c r="D929" i="1" s="1"/>
  <c r="D956" i="1"/>
  <c r="D953" i="1" s="1"/>
  <c r="E999" i="1"/>
  <c r="C758" i="1"/>
  <c r="C493" i="1"/>
  <c r="D493" i="1"/>
  <c r="E1017" i="1"/>
  <c r="C310" i="1"/>
  <c r="C387" i="1" s="1"/>
  <c r="C394" i="1" s="1"/>
  <c r="C193" i="1"/>
  <c r="C191" i="1" s="1"/>
  <c r="D193" i="1"/>
  <c r="D191" i="1" s="1"/>
  <c r="C247" i="1"/>
  <c r="D247" i="1"/>
  <c r="E310" i="1"/>
  <c r="E387" i="1" s="1"/>
  <c r="E394" i="1" s="1"/>
  <c r="E465" i="1"/>
  <c r="C445" i="1"/>
  <c r="D445" i="1"/>
  <c r="C467" i="1"/>
  <c r="C478" i="1" s="1"/>
  <c r="D467" i="1"/>
  <c r="D478" i="1" s="1"/>
  <c r="C559" i="1"/>
  <c r="C566" i="1" s="1"/>
  <c r="C556" i="1" s="1"/>
  <c r="D559" i="1"/>
  <c r="D566" i="1" s="1"/>
  <c r="D556" i="1" s="1"/>
  <c r="C465" i="1"/>
  <c r="D465" i="1"/>
  <c r="C47" i="1"/>
  <c r="D47" i="1"/>
  <c r="C58" i="1"/>
  <c r="D58" i="1"/>
  <c r="E79" i="1"/>
  <c r="C116" i="1"/>
  <c r="C114" i="1" s="1"/>
  <c r="D116" i="1"/>
  <c r="D129" i="1"/>
  <c r="E193" i="1"/>
  <c r="E191" i="1" s="1"/>
  <c r="E210" i="1" s="1"/>
  <c r="D310" i="1"/>
  <c r="D387" i="1" s="1"/>
  <c r="D394" i="1" s="1"/>
  <c r="E44" i="1"/>
  <c r="E107" i="1" s="1"/>
  <c r="C1016" i="1" l="1"/>
  <c r="D1016" i="1"/>
  <c r="E956" i="1"/>
  <c r="E953" i="1" s="1"/>
  <c r="E490" i="1"/>
  <c r="C955" i="2"/>
  <c r="C883" i="2"/>
  <c r="C860" i="2"/>
  <c r="C397" i="2"/>
  <c r="C668" i="2"/>
  <c r="C909" i="2"/>
  <c r="C906" i="2" s="1"/>
  <c r="C583" i="2"/>
  <c r="C494" i="2"/>
  <c r="C486" i="2" s="1"/>
  <c r="C119" i="2"/>
  <c r="C20" i="2" s="1"/>
  <c r="C22" i="2" s="1"/>
  <c r="C381" i="2"/>
  <c r="C446" i="2"/>
  <c r="C952" i="2" s="1"/>
  <c r="C49" i="2"/>
  <c r="C111" i="2" s="1"/>
  <c r="C527" i="2"/>
  <c r="C629" i="2"/>
  <c r="C819" i="2"/>
  <c r="C956" i="1"/>
  <c r="C953" i="1" s="1"/>
  <c r="C1017" i="1"/>
  <c r="D709" i="1"/>
  <c r="D1018" i="1"/>
  <c r="C1018" i="1"/>
  <c r="C490" i="1"/>
  <c r="D490" i="1"/>
  <c r="C44" i="1"/>
  <c r="C107" i="1" s="1"/>
  <c r="D866" i="1"/>
  <c r="D863" i="1" s="1"/>
  <c r="D859" i="1" s="1"/>
  <c r="C709" i="1"/>
  <c r="C866" i="1"/>
  <c r="C863" i="1" s="1"/>
  <c r="C859" i="1" s="1"/>
  <c r="D1015" i="1"/>
  <c r="D434" i="1"/>
  <c r="D407" i="1" s="1"/>
  <c r="D404" i="1" s="1"/>
  <c r="D402" i="1" s="1"/>
  <c r="E1015" i="1"/>
  <c r="E1022" i="1" s="1"/>
  <c r="E434" i="1"/>
  <c r="E407" i="1" s="1"/>
  <c r="E404" i="1" s="1"/>
  <c r="E402" i="1" s="1"/>
  <c r="C210" i="1"/>
  <c r="D1017" i="1"/>
  <c r="C434" i="1"/>
  <c r="C407" i="1" s="1"/>
  <c r="C1015" i="1"/>
  <c r="C1022" i="1" s="1"/>
  <c r="D44" i="1"/>
  <c r="D107" i="1" s="1"/>
  <c r="D114" i="1"/>
  <c r="D210" i="1" s="1"/>
  <c r="C954" i="2" l="1"/>
  <c r="C212" i="2"/>
  <c r="C418" i="2"/>
  <c r="C394" i="2" s="1"/>
  <c r="C17" i="2"/>
  <c r="C19" i="2" s="1"/>
  <c r="C23" i="2" s="1"/>
  <c r="C816" i="2"/>
  <c r="C812" i="2" s="1"/>
  <c r="C404" i="1"/>
  <c r="C402" i="1"/>
  <c r="D1022" i="1"/>
  <c r="C556" i="2" l="1"/>
  <c r="C550" i="2" l="1"/>
  <c r="C483" i="2" s="1"/>
  <c r="C391" i="2" s="1"/>
  <c r="C389" i="2" s="1"/>
  <c r="C953" i="2"/>
  <c r="C959" i="2" s="1"/>
</calcChain>
</file>

<file path=xl/comments1.xml><?xml version="1.0" encoding="utf-8"?>
<comments xmlns="http://schemas.openxmlformats.org/spreadsheetml/2006/main">
  <authors>
    <author>Postira-5</author>
  </authors>
  <commentList>
    <comment ref="E623" authorId="0" shapeId="0">
      <text>
        <r>
          <rPr>
            <b/>
            <sz val="9"/>
            <color indexed="81"/>
            <rFont val="Tahoma"/>
            <charset val="1"/>
          </rPr>
          <t>Postira-5:</t>
        </r>
        <r>
          <rPr>
            <sz val="9"/>
            <color indexed="81"/>
            <rFont val="Tahoma"/>
            <charset val="1"/>
          </rPr>
          <t xml:space="preserve">
mora biti uključena vrijednost ili u prvi ili u drugi stupac</t>
        </r>
      </text>
    </comment>
  </commentList>
</comments>
</file>

<file path=xl/sharedStrings.xml><?xml version="1.0" encoding="utf-8"?>
<sst xmlns="http://schemas.openxmlformats.org/spreadsheetml/2006/main" count="1753" uniqueCount="565">
  <si>
    <t>Članak 1.</t>
  </si>
  <si>
    <t>OPĆI DIO IZMJENA I DOPUNA PRORAČUNA PRORAČUNA</t>
  </si>
  <si>
    <t xml:space="preserve"> OPĆI  DIO IZMJENA I DOPUNA PRORAČUNA- TABLICA 1</t>
  </si>
  <si>
    <t xml:space="preserve"> A  RAČUN  PRIHODA  I  RASHODA</t>
  </si>
  <si>
    <t>Rebalans za 2020.</t>
  </si>
  <si>
    <t>Prihodi poslovanja</t>
  </si>
  <si>
    <t>Rashodi poslovanja</t>
  </si>
  <si>
    <t>PRIHODI I RASHODI  POSLOVANJA</t>
  </si>
  <si>
    <t>Prihodi od prodaje nefinancijske imovine</t>
  </si>
  <si>
    <t>Rashodi za nabavu nefinancijske imovine</t>
  </si>
  <si>
    <t xml:space="preserve"> PRIHODA I RASHODA OD NEFINANC.IMOVINE</t>
  </si>
  <si>
    <t>Izvorni plan za 2020.</t>
  </si>
  <si>
    <t>Razlika za rebelans</t>
  </si>
  <si>
    <t>B  RAČUN  FINANCIRANJA</t>
  </si>
  <si>
    <t>Primici od financijske imovine i zaduživanja</t>
  </si>
  <si>
    <t>Izdaci za financijsku imovinu i otplate zajmova</t>
  </si>
  <si>
    <t>NETO  ZADUŽIVANJE / FINANCIRANJE</t>
  </si>
  <si>
    <t>UKUPNO IZMJENE I DOPUNE PRORAČUNA ZA 2020.-PRIHODI</t>
  </si>
  <si>
    <t>UKUPNO IZMJENE I DOPUNE PRORAČUNA ZA 2020.-RASHODI</t>
  </si>
  <si>
    <t>A RAČUN PRIHODA I RASHODA</t>
  </si>
  <si>
    <t>OPĆI DIO PRORAČUNA-</t>
  </si>
  <si>
    <t>PRIHODI PREMA EKONOMSKOJ KLASIFIKACIJI</t>
  </si>
  <si>
    <t>PRIHODI  POSLOVANJA</t>
  </si>
  <si>
    <t>PRIHODI OD POREZA</t>
  </si>
  <si>
    <t>Porez i prirez na dohodak</t>
  </si>
  <si>
    <t>Porez i prirez na doh.od nesamostalnog rada</t>
  </si>
  <si>
    <t>Porezi na imovinu</t>
  </si>
  <si>
    <t>Stalni porezi na nepokretnu imovinu</t>
  </si>
  <si>
    <t>Povremeni porezi na imovinu</t>
  </si>
  <si>
    <t>Porezi na robu i usluge</t>
  </si>
  <si>
    <t>Porez na promet</t>
  </si>
  <si>
    <t>Porezi na kor.dobara i izvođ.aktivnosti</t>
  </si>
  <si>
    <t>POMOĆI IZ INOZEMSTVA I OD SUBJEKATA UNUTAR OPĆE DRŽAVE</t>
  </si>
  <si>
    <t>Pomoći iz proračuna</t>
  </si>
  <si>
    <t>Tekuće pomoći iz proračuna</t>
  </si>
  <si>
    <t>Kapitalne pomoći iz poračuna</t>
  </si>
  <si>
    <t>Pomoći od ostalih subjekata unutar opće države</t>
  </si>
  <si>
    <t>Tek.pom.od ost.subj.unutar opće drž.</t>
  </si>
  <si>
    <t>Kapit.pom.ost.subj.unutar opće drž.</t>
  </si>
  <si>
    <t>Pomoći iz Drž.pror.korisnicima JLPRS</t>
  </si>
  <si>
    <t>Tek.pom.iz Drž.pror.korisnicima JLPRS</t>
  </si>
  <si>
    <t>Pomoći iz državnog proračuna temeljem prijenosa EU</t>
  </si>
  <si>
    <t>Kapitalne pomoći iz državnog proračuna temeljem prijenosa EU</t>
  </si>
  <si>
    <t>PRIHODI OD IMOVINE</t>
  </si>
  <si>
    <t>Prihodi od financijske imovine</t>
  </si>
  <si>
    <t>Kamate na oročena sredstva i depozite</t>
  </si>
  <si>
    <t>Prihodi od nefinancijske imovine</t>
  </si>
  <si>
    <t>Naknade za koncesije</t>
  </si>
  <si>
    <t>Prihodi od zakupa i iznajmljivanja imovine</t>
  </si>
  <si>
    <t>Ostali prihodi od nefinanc.imovine</t>
  </si>
  <si>
    <t>PRIH:OD ADMIN:PRISTOJBI I PO POSEBNIM PROPISIMA</t>
  </si>
  <si>
    <t>Administrativne (upravne) pristojbe</t>
  </si>
  <si>
    <t>Županijske,opć.i gradske pristojbe</t>
  </si>
  <si>
    <t>Ostale pristojbe</t>
  </si>
  <si>
    <t>Prihodi po posebnim propisima</t>
  </si>
  <si>
    <t>Prihodi vodoprivrede</t>
  </si>
  <si>
    <t>Ostali nespomenuti prihodi</t>
  </si>
  <si>
    <t>Komunalni doprinosi i naknade</t>
  </si>
  <si>
    <t>Komunalni doprinosi</t>
  </si>
  <si>
    <t>Komunalna naknada</t>
  </si>
  <si>
    <t>OSTALI PRIHODI</t>
  </si>
  <si>
    <t>Donacije od pravnih i fizčkih osoba</t>
  </si>
  <si>
    <t>Tekuće donacije</t>
  </si>
  <si>
    <t>KAZNE,UPRAVNE MJERE I OSTALI PRIHODI</t>
  </si>
  <si>
    <t>Kazne i upravne mjere</t>
  </si>
  <si>
    <t>Ostale kazne</t>
  </si>
  <si>
    <t>PRIHODI OD PRODAJE NEFINANCIJSKE IMOVINE</t>
  </si>
  <si>
    <t>PRIHODI OD PRODAJE NEPROIZVEDENE IMOVINE</t>
  </si>
  <si>
    <t>Prihodi od prodaje materijalne imovine</t>
  </si>
  <si>
    <t>Prihodi od prodaje zemljišta</t>
  </si>
  <si>
    <t>PRIHODI OD PRODAJE PROIZVEDENE DUGOTRAJNE IMOVINE</t>
  </si>
  <si>
    <t>Prihodi od prodaje građevinskih objekata</t>
  </si>
  <si>
    <t>Prihodi od prodaje stambenih objekata</t>
  </si>
  <si>
    <t>UKUPNO PRIHODI</t>
  </si>
  <si>
    <t>Račun/ pozicija</t>
  </si>
  <si>
    <t>Opis</t>
  </si>
  <si>
    <t xml:space="preserve">Razlika za rebalans       </t>
  </si>
  <si>
    <t>Novi plan – 1. rebalans za 20.</t>
  </si>
  <si>
    <t>Na temelju Zakona o proračunu NN 87/08, 136/12 i 15/15  kao i članka 32.Statuta općine Postira</t>
  </si>
  <si>
    <t xml:space="preserve"> („Službeni glasnik općine Postira“ 3/13 i 3/16 ), Općinsko vijeće općine Postira na svojoj--.sjednici </t>
  </si>
  <si>
    <t>održanoj dana-----------.god.,donosi  slijedeće:</t>
  </si>
  <si>
    <t>1.Izmjene i dopune  proračuna Općine Postira za 2020.god.sastoji se od Općeg  i Posebnog dijela,</t>
  </si>
  <si>
    <t xml:space="preserve"> a iskazano je u zakonski propisanim tabelama, i to kako sllijedi:</t>
  </si>
  <si>
    <t>RASHODI  PREMA EKONOMSKOJ KLASIFIKACIJI</t>
  </si>
  <si>
    <t>RASHODI POSLOVANJA</t>
  </si>
  <si>
    <t>RASHODI ZA ZAPOSLENE</t>
  </si>
  <si>
    <t>Plaće</t>
  </si>
  <si>
    <t>Plaće za redovan rad-Općina</t>
  </si>
  <si>
    <t>Plaće za DV</t>
  </si>
  <si>
    <t>Ostali rashodi za zaposlene</t>
  </si>
  <si>
    <t>Ostali rashodi za zaposl.-Općina</t>
  </si>
  <si>
    <t>Ostali rashodi za zaposl.-DV</t>
  </si>
  <si>
    <t>Naknade donačelniku</t>
  </si>
  <si>
    <t>Doprinosi na plaće</t>
  </si>
  <si>
    <t>Doprinosi za zdravstveno-Općina</t>
  </si>
  <si>
    <t>Doprinosi za zdravstveno-DV</t>
  </si>
  <si>
    <t>MATERIJALNI RASHODI</t>
  </si>
  <si>
    <t>Naknada troškova zaposlenima</t>
  </si>
  <si>
    <t>Službena putovanja</t>
  </si>
  <si>
    <t>Nakn.za prijevoz,rad na ter.i odvojeni život</t>
  </si>
  <si>
    <t>Stručno usavršavanje zaposlenika</t>
  </si>
  <si>
    <t>Ostale naknade troškova zaposl.</t>
  </si>
  <si>
    <t>Rashodi za materijal i energiju</t>
  </si>
  <si>
    <t>Uredski mat.i ost.mat.rash-Općina</t>
  </si>
  <si>
    <t>Materijal i sirovine</t>
  </si>
  <si>
    <t>Energija</t>
  </si>
  <si>
    <t>Mat.i dijelovi za tek.i invest.održav.</t>
  </si>
  <si>
    <t>Sitan inventar i auto gume</t>
  </si>
  <si>
    <t>Službena radna odjeća i obuća</t>
  </si>
  <si>
    <t>Rashodi za usluge</t>
  </si>
  <si>
    <t>Usluge telefona,pošte i prijevoza</t>
  </si>
  <si>
    <t>Usl.tek.i invest.održavanja</t>
  </si>
  <si>
    <t>Usluge promičbe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</si>
  <si>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</si>
  <si>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</si>
  <si>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</si>
  <si>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</si>
  <si>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</si>
  <si>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poslov.</t>
  </si>
  <si>
    <t>Naknade za rad predstavničkih i izvršnih tijela,povjerenstava i sl.</t>
  </si>
  <si>
    <t>Premije osiguranja</t>
  </si>
  <si>
    <t>Reprezentacija</t>
  </si>
  <si>
    <t>Članarine</t>
  </si>
  <si>
    <t>Pristojbe i naknade</t>
  </si>
  <si>
    <t>Troškovi sudskih postupaka</t>
  </si>
  <si>
    <t>Ostali nespomenuti rashodi poslov</t>
  </si>
  <si>
    <t>FINANCIJSKI RASHODI</t>
  </si>
  <si>
    <t>Ostali financijski rashodi</t>
  </si>
  <si>
    <t>Bankarske usl.i usl.plat.prometa</t>
  </si>
  <si>
    <t>Zatezne kamate</t>
  </si>
  <si>
    <t>Ostali nespomenuti financ.rashodi</t>
  </si>
  <si>
    <t>SUBVENCIJE</t>
  </si>
  <si>
    <t>Subvencije Trg.dr.i obrtnicima</t>
  </si>
  <si>
    <t>Subvencije trgov.dr. izvan jav.sektora</t>
  </si>
  <si>
    <t>POMOĆI DANE U INOZEMSTVO I UNUTAR OPĆE DRŽAVE</t>
  </si>
  <si>
    <t>Pomoći unutar opće države</t>
  </si>
  <si>
    <t>Tekuće pomoći unutar opće države</t>
  </si>
  <si>
    <t>NAKNADE GRAĐANIMA I KUĆANSTVIMA</t>
  </si>
  <si>
    <t>Ostale naknade građanima i kućanst.</t>
  </si>
  <si>
    <t>Naknade građ.i kućanstvima u novcu</t>
  </si>
  <si>
    <t>Nakn građ.i kućanstvima u naravi</t>
  </si>
  <si>
    <t>OSTALI RASHODI</t>
  </si>
  <si>
    <t>Tekuće donacije u novcu</t>
  </si>
  <si>
    <t>RASHODI ZA NABAVU NEFINANCIJSKE IMOVINE</t>
  </si>
  <si>
    <t>RASH:ZA NABAVU PROIZV.IMOV.</t>
  </si>
  <si>
    <t>Građevinski objekti</t>
  </si>
  <si>
    <t>Otkupi čest.zgrade</t>
  </si>
  <si>
    <t>Ceste, želj. I slični objekti</t>
  </si>
  <si>
    <t>Ostali građevinski objekti</t>
  </si>
  <si>
    <t>Postrojenja i oprema</t>
  </si>
  <si>
    <t>Uredska opr. i namještaj-Općina</t>
  </si>
  <si>
    <t>Komunikacijska oprema</t>
  </si>
  <si>
    <t>Uređaji  i opr.za ost. Najmene-Općina</t>
  </si>
  <si>
    <t>Knjige i umjetnička djela</t>
  </si>
  <si>
    <t>Knjige u knjižnicama</t>
  </si>
  <si>
    <t>Nematerijalna proizvedena imovina</t>
  </si>
  <si>
    <t>Umjetn.,liter.,i znanstv.djela-projektne dokumentacije</t>
  </si>
  <si>
    <t>RASH:ZA DODATNA ULAG.NA NEFIN.IMOVINI</t>
  </si>
  <si>
    <t>Dodatna ulaganja na građ. objektima</t>
  </si>
  <si>
    <t>Dodatna ulaganja na građ.objektima</t>
  </si>
  <si>
    <t>UKUPNO RASHODI</t>
  </si>
  <si>
    <t>Razlika za rebalans</t>
  </si>
  <si>
    <t>Rebalans za 2020</t>
  </si>
  <si>
    <t>OPĆI DIO PRORAČUNA- RASHODI PREMA FUNKCIJSKOJ KLASIFIKACIJI</t>
  </si>
  <si>
    <t xml:space="preserve"> Funkcija</t>
  </si>
  <si>
    <t>Opće javne usluge</t>
  </si>
  <si>
    <t>Izvršna i zakonodavna tijela,financ.i fiskalni poslovi i vanjski poslovi</t>
  </si>
  <si>
    <t>Opće usluge</t>
  </si>
  <si>
    <t>Obrana</t>
  </si>
  <si>
    <t>Civilna obrana</t>
  </si>
  <si>
    <t>Javni red i sigurnost</t>
  </si>
  <si>
    <t>Usluge protupožarne zaštite</t>
  </si>
  <si>
    <t>Ekonomski poslovi</t>
  </si>
  <si>
    <t>Poljoprivreda,šumarstvo,ribarstvo</t>
  </si>
  <si>
    <t>Ostale industrije i turizam</t>
  </si>
  <si>
    <t>Zaštita okoliša</t>
  </si>
  <si>
    <t>Gospodarenje otpadom</t>
  </si>
  <si>
    <t>Poslovi zaštite okoliša -ostali</t>
  </si>
  <si>
    <t>Usluge unarijeđenja stanovanja i zajednice</t>
  </si>
  <si>
    <t>Razvoj zajednice</t>
  </si>
  <si>
    <t>Ulična rasvjeta</t>
  </si>
  <si>
    <t>Razvoj stanovanja i komunalnih pogodnosti</t>
  </si>
  <si>
    <t>Rash.vezani uz stanov.i kom,pogod.koji nisu drugdje svrstani</t>
  </si>
  <si>
    <t>Zdravstvo</t>
  </si>
  <si>
    <t>Službe javnog zdravstva</t>
  </si>
  <si>
    <t>Rekreacija,kultura i religija</t>
  </si>
  <si>
    <t>Službe rekreacije i športa</t>
  </si>
  <si>
    <t>Službe kulture</t>
  </si>
  <si>
    <t>Službekulture-knjižničarstvo</t>
  </si>
  <si>
    <t>Religijske i druge službe zajed.</t>
  </si>
  <si>
    <t>Obrazovanje</t>
  </si>
  <si>
    <t>Predškolsko  obrazovanje</t>
  </si>
  <si>
    <t>Osnovno obrazovanje</t>
  </si>
  <si>
    <t>Obraz. koje nije razvrstano po stupnju</t>
  </si>
  <si>
    <t>Socijalna zaštita</t>
  </si>
  <si>
    <t>Obitelj i djeca</t>
  </si>
  <si>
    <t>UKUPNO RASHODI PO FUNKCIJSKOJ KLASIFIKACIJI</t>
  </si>
  <si>
    <t>Rebalans za 20.</t>
  </si>
  <si>
    <t>B.  RAČUN FINANCIRANJA</t>
  </si>
  <si>
    <t>RAČUN FINANCIRANJA-IZDACI- PREMA EKONOMSKOJ KLASIFIKACIJI</t>
  </si>
  <si>
    <t xml:space="preserve">   Razlika za rebalans</t>
  </si>
  <si>
    <t>IZDACI ZA FINANC:IMOVINU I OTPLATE ZAJMOVA</t>
  </si>
  <si>
    <t>IZDACI ZA OTPLATE GLAVNICE ZAJMOVA</t>
  </si>
  <si>
    <t>Otplata glavnice primljenih zajmova od banaka i ost.fin.instit.u jav.sektoru</t>
  </si>
  <si>
    <t>Otplata glavnice primljenih zajmova od banaka</t>
  </si>
  <si>
    <t>UKUPNO</t>
  </si>
  <si>
    <t>OPĆI DIO PRORAČUNA -</t>
  </si>
  <si>
    <t>RAČUN FINANCIRANJA-IZDACI- PREMA IZVORIMA FINANCIRANJA</t>
  </si>
  <si>
    <t>Rashodi- iz prihoda za posebne namj.</t>
  </si>
  <si>
    <t>POSEBNI DIO PRORAČUNA</t>
  </si>
  <si>
    <t xml:space="preserve">POSEBNI DIO PRORAČUNA- </t>
  </si>
  <si>
    <t>RASHODI PREMA ORGANIZACIJSKOJ KLASIFIKACIJI</t>
  </si>
  <si>
    <t>Izvorni plan za 2020.god.</t>
  </si>
  <si>
    <t>Razdjel</t>
  </si>
  <si>
    <t>OPĆINA POSTIRA</t>
  </si>
  <si>
    <t>001</t>
  </si>
  <si>
    <t xml:space="preserve">                                     PRIHODI  I  PRIMICI</t>
  </si>
  <si>
    <t xml:space="preserve">                                       - PO IZVORIMA -</t>
  </si>
  <si>
    <t>Izvor financiranja  01- Opći prihodi i primici</t>
  </si>
  <si>
    <t>Izvor  financiranja 03- Vlastiti prihodi</t>
  </si>
  <si>
    <t>Naknade od zakupa zemljišta i objekata</t>
  </si>
  <si>
    <t>Ostali prihodi od nefin.imovine</t>
  </si>
  <si>
    <t>Izvorni plan / Rebal. Za 2020.</t>
  </si>
  <si>
    <t>Izvor  financiranja 04 -Prihodi za posebne namjene</t>
  </si>
  <si>
    <t>Naknada za legalizaciju</t>
  </si>
  <si>
    <t>Ostale nak-najmenska  sr.kod Vodovoda</t>
  </si>
  <si>
    <t>Ostale prist-za pravo služnosti</t>
  </si>
  <si>
    <t>Boravišne pristojbe</t>
  </si>
  <si>
    <t>Ostale nak.-prenamj.polj.zemlj u građ.</t>
  </si>
  <si>
    <t>Partic.cijene iz drugih općina -DV</t>
  </si>
  <si>
    <t>Participacije za pogrebne troškove</t>
  </si>
  <si>
    <t>Partic.troškova za korištenje mrtvačnice</t>
  </si>
  <si>
    <t>Partic.troškova-za kućne brojeve</t>
  </si>
  <si>
    <t xml:space="preserve">Participacija pl.usluga uluci </t>
  </si>
  <si>
    <t>Participacija režijskih troškova</t>
  </si>
  <si>
    <t>Ostali prih.-uplate za DV</t>
  </si>
  <si>
    <t>UKUPNO-izvor financiranja-Prihodi za posebne namjene</t>
  </si>
  <si>
    <t>Izvorni plan/Rebal za 2020.</t>
  </si>
  <si>
    <t>Izvor financiranja 05 – Pomoći</t>
  </si>
  <si>
    <t>Tekuće pomoći iz državnog  proračuna</t>
  </si>
  <si>
    <t>Kapitalne pomoći iz poračuna županijskog</t>
  </si>
  <si>
    <t>Kapit.pomoći iz državnog proračuna</t>
  </si>
  <si>
    <t>Kapit.pomoći iz proračuna županijskog</t>
  </si>
  <si>
    <t>Kapit.pom.ost.-Luč.upr.SDŽ.</t>
  </si>
  <si>
    <t>Kapit.pom iz drž.pror.temelj.prijenosa EU</t>
  </si>
  <si>
    <t>UKUPNO-izvor financiranja-Prihodi od pomoći</t>
  </si>
  <si>
    <t>Izvorni plan / rebal. Za 2020.</t>
  </si>
  <si>
    <t>Izvor financiranja 06 – Prihodi od donacija</t>
  </si>
  <si>
    <t>Tekuće donacije od neprofitnih organiz.</t>
  </si>
  <si>
    <t>UKUPNO-izvor financiranja-Prihodi od donacija</t>
  </si>
  <si>
    <t>Izvor financiranja 07- Prih. od prodaje nefinanciske imovine</t>
  </si>
  <si>
    <t>UKUPNO-izvor financiranja-Prih.od prodaje nefinanc.imov</t>
  </si>
  <si>
    <t>UKUPNO PRIHODI PREMA IZVORIMA FINANCIRANJA</t>
  </si>
  <si>
    <t>Opći prihodi i primici</t>
  </si>
  <si>
    <t>Vlastiti prihodi</t>
  </si>
  <si>
    <t>Prihodi za posebne namjene</t>
  </si>
  <si>
    <t>Pomoći</t>
  </si>
  <si>
    <t>Donacije</t>
  </si>
  <si>
    <t>Prihodi od prodaje nefin.imovine</t>
  </si>
  <si>
    <t>Namjenski  primici</t>
  </si>
  <si>
    <t>UKUPNO PRIHODI PO IZVORIMA FINANCIRANJA</t>
  </si>
  <si>
    <t>Izvor</t>
  </si>
  <si>
    <t>RASHODI I IZDACI PO PROGRAMIMA ,AKTIVNOSTIMA</t>
  </si>
  <si>
    <t xml:space="preserve">                  I   PO IZVORIMA FINANCIRANJA  </t>
  </si>
  <si>
    <t>JEDINSTVENI  UPRAVNI ODJEL OPĆINE POSTIRA</t>
  </si>
  <si>
    <t>AKTI IZ DJELOKRUGA RADA</t>
  </si>
  <si>
    <t>Predstavnička i izvršna tijela</t>
  </si>
  <si>
    <t>Rashodi za zaposlene</t>
  </si>
  <si>
    <t>Ostali nespomenuti rash.poslov.</t>
  </si>
  <si>
    <t>Nakn.za rad povjerenstava</t>
  </si>
  <si>
    <t>Ostali nespomenuti rashodi</t>
  </si>
  <si>
    <t>IZVOR FINANCIRANJA 01-OPĆI PRIHODI I PRIMICI</t>
  </si>
  <si>
    <t>Materijalni rashodi</t>
  </si>
  <si>
    <t>IZVOR FINANCIRANJA 03- VLASTITI PRIHODI</t>
  </si>
  <si>
    <t>Plaće za redovan rad</t>
  </si>
  <si>
    <t>Doprinosi za plaće</t>
  </si>
  <si>
    <t>Doprinosi za zdravstveno osigur.</t>
  </si>
  <si>
    <t>Doprinos za zapošljavanje</t>
  </si>
  <si>
    <t>Naknade troškova zaposlenima</t>
  </si>
  <si>
    <t>Nakn.za prijev.,rad na ter i odvojen život</t>
  </si>
  <si>
    <t>Ostale naknade trošk.zaposlenima</t>
  </si>
  <si>
    <t>Rashodi za naterijal i energiju</t>
  </si>
  <si>
    <t>Uredski materijal</t>
  </si>
  <si>
    <t>Usl.tekućeg i invest.održavanja</t>
  </si>
  <si>
    <t>Zdravstvene usluge</t>
  </si>
  <si>
    <t>Financijski rashodi</t>
  </si>
  <si>
    <t>Bankarske usluge</t>
  </si>
  <si>
    <t>Ostali nespom.rash.poslovanja</t>
  </si>
  <si>
    <t>Uredski mat.i ostali mat.rashodi</t>
  </si>
  <si>
    <t>Usl.telefona,pošte i prijevoza</t>
  </si>
  <si>
    <t>Pomoći dane u inoz. unutar opće drž.</t>
  </si>
  <si>
    <t>IZVORI FINANCIRANJA 05- POMOĆI</t>
  </si>
  <si>
    <t>Rashodi za nabavu proiz.dugot.imov.</t>
  </si>
  <si>
    <t>Uredska oprema i namještaj</t>
  </si>
  <si>
    <t>IZVOR FINANCIRANJA 07- PRIHODI OD PRODAJE NEFIN.IMOVINE</t>
  </si>
  <si>
    <t>KOMUNALNA INFRASTRUKTURA</t>
  </si>
  <si>
    <t>Materijal za tek.i investic.održavanje</t>
  </si>
  <si>
    <t>Rashodi za nabavu proizv,dugotr.imovine</t>
  </si>
  <si>
    <t>Ceste i slični građ.objekti</t>
  </si>
  <si>
    <t>Rash.za dod.ulaganja na nefinanc.imovini</t>
  </si>
  <si>
    <t>IZVOR FINANCIRANJA 04- PRIHODI ZA POSEBNE NAMJENE</t>
  </si>
  <si>
    <t>Održavanje postojeće i izgradnja nove javne rasvjete</t>
  </si>
  <si>
    <t>Prostorno planiranje</t>
  </si>
  <si>
    <t>Umjetnička i znanstvena dj.-projektne dokument.</t>
  </si>
  <si>
    <t>Održavanje i izgradnja općinskih objekata</t>
  </si>
  <si>
    <t>Mat.i dijelovi za tek.i invest.održavanje</t>
  </si>
  <si>
    <t>Sitan invebtar i auto gume</t>
  </si>
  <si>
    <t>Električna energija</t>
  </si>
  <si>
    <t>Poslovni objekti</t>
  </si>
  <si>
    <t>Održavanje luka,plaža i obalnog pojasa</t>
  </si>
  <si>
    <t>Rash.za dodatna ulag.na nef.imov.</t>
  </si>
  <si>
    <t>Dodatna ulag.u građev.objekte</t>
  </si>
  <si>
    <t>Održavanje vodovoda i kanalizacije i izgradnja novih</t>
  </si>
  <si>
    <t>Znanstvena djela-projektne dokumentacije</t>
  </si>
  <si>
    <t>Održavanje parkova, nasada i ostalih javnih površina</t>
  </si>
  <si>
    <t>Usl.tel.pošte i prijevoza</t>
  </si>
  <si>
    <t>Mat.i dijelovi za tek.i invest,održav</t>
  </si>
  <si>
    <t>IZVORI FINANCIRANJA 07- PRIHODI OD PRODAJE NEFINANC.IMOVINE</t>
  </si>
  <si>
    <t>Održavanje groblja Postira i Dol</t>
  </si>
  <si>
    <t>KOMUNALNI POSLOVI</t>
  </si>
  <si>
    <t>Komunalni poslovi na održavanju čistoće i raspolaganje otpadom</t>
  </si>
  <si>
    <t>Oprema za ostale namjene</t>
  </si>
  <si>
    <t>Pogrebne usluge</t>
  </si>
  <si>
    <t>Ekologija i zaštita okoliša</t>
  </si>
  <si>
    <t>Ostale naknade</t>
  </si>
  <si>
    <t>IZVORI FINANCIRANJA 01- OPĆI PRIHODI I PRIMICI</t>
  </si>
  <si>
    <t>SUFINANCIRANJE RAZNIH AKTIVNOSTI IZ PRORAČUNA</t>
  </si>
  <si>
    <t>Sufinanciranje raznih udruga s područja kulture</t>
  </si>
  <si>
    <t>Člnarine Lag i Flag</t>
  </si>
  <si>
    <t>Ostali rashodi</t>
  </si>
  <si>
    <t>Sufinanciranje školstva</t>
  </si>
  <si>
    <t>Unaprijeđenje kulture i poboljšanje turističke ponude</t>
  </si>
  <si>
    <t>Protupožarna,civilna zaštita i službe spašavanja</t>
  </si>
  <si>
    <t>Unaprijeđenje poljoprivrede</t>
  </si>
  <si>
    <t>Usl.tekućeg i investicijskog održav.</t>
  </si>
  <si>
    <t>Sufinanciranje vjerske i župne zajednice</t>
  </si>
  <si>
    <t>Sufinanciranje športa</t>
  </si>
  <si>
    <t>Sufinanciranje zdravstva</t>
  </si>
  <si>
    <t>Ostali rashoidi</t>
  </si>
  <si>
    <t>Subvencije javnim poduzećima</t>
  </si>
  <si>
    <t>Subvencije</t>
  </si>
  <si>
    <t>Subvencije trg.dr. i javnim poduz.</t>
  </si>
  <si>
    <t>Subv.trgov.dr. izvan jav.sektora</t>
  </si>
  <si>
    <t>Unaprijeđenje turizma i poboljšanje turističke ponude</t>
  </si>
  <si>
    <t>Civilna zaštita i službe spašavanja</t>
  </si>
  <si>
    <t>Obitelj , djeca , rodiljne naknade i sl.</t>
  </si>
  <si>
    <t xml:space="preserve">Nakn.građ.i kućanstvima </t>
  </si>
  <si>
    <t>Nakn.građ.i kućanstvima iz proračuna</t>
  </si>
  <si>
    <t>Nakn.građ.i kućanstvima u novcu</t>
  </si>
  <si>
    <t>Stipendije i školarine</t>
  </si>
  <si>
    <t>Nakn.građ.i kućanstvima</t>
  </si>
  <si>
    <t>Naknade građ.i kuć.u naravi</t>
  </si>
  <si>
    <t>PREDŠKOLSKI ODGOJ</t>
  </si>
  <si>
    <t>Stručno osoblje predškolske ustanove</t>
  </si>
  <si>
    <t>Doprinos za zdravstveno osiguranje</t>
  </si>
  <si>
    <t>Nakn.za prijevoz,rad  na terenu i odvojeni život</t>
  </si>
  <si>
    <t>Službena i radna odjeća i obuća</t>
  </si>
  <si>
    <t>Bankarske usluge i usl.platnog prom.</t>
  </si>
  <si>
    <t>Ostali nespom.financ.rashodi</t>
  </si>
  <si>
    <t>Odgojno obrazovna djelatnost i briga i skrb o djeci</t>
  </si>
  <si>
    <t>Rshodi za usluge</t>
  </si>
  <si>
    <t>Opremanje i održavanje zgrade i okoliša</t>
  </si>
  <si>
    <t>Mat.i dijelovi za tek. I invest.održav.</t>
  </si>
  <si>
    <t>Sitan inventar</t>
  </si>
  <si>
    <t>Usl.tek.i investicijskog održav.</t>
  </si>
  <si>
    <t>Uređaji,strojevi i opr.za ostale namjene</t>
  </si>
  <si>
    <t>KNJIŽNICA IVAN MATIJ ŠKARIĆ</t>
  </si>
  <si>
    <t>KNJIŽNIČARSTVO</t>
  </si>
  <si>
    <t>Obavljanje str.knjižničarske djel.</t>
  </si>
  <si>
    <t>Usluge banke</t>
  </si>
  <si>
    <t>Ostali financ.rashodi</t>
  </si>
  <si>
    <t>IZVORI FINANCIRANJA 06- DONACIJE</t>
  </si>
  <si>
    <t>Opremanje i uređenje prostora knjižnice</t>
  </si>
  <si>
    <t>Nabavka i održavanje knjiga</t>
  </si>
  <si>
    <t>Knjige,umjetn.djela i ostale izložb.vrijednosti</t>
  </si>
  <si>
    <t>Rebalans za 2020. g.</t>
  </si>
  <si>
    <t>Razdjel 1</t>
  </si>
  <si>
    <t>Glava 101</t>
  </si>
  <si>
    <t>Program 101</t>
  </si>
  <si>
    <t>Akt. 101001</t>
  </si>
  <si>
    <t>Akt. 101002</t>
  </si>
  <si>
    <t xml:space="preserve">Svi upravno-pravni, računovodstveni poslovi koje obavlja administrativno osoblje </t>
  </si>
  <si>
    <t>Program 102</t>
  </si>
  <si>
    <t>Akt. 102003</t>
  </si>
  <si>
    <t>Akt. 102004</t>
  </si>
  <si>
    <t>Akt. 102006</t>
  </si>
  <si>
    <t>Akt. 102007</t>
  </si>
  <si>
    <t>Akt. 102008</t>
  </si>
  <si>
    <t>Akt. 102009</t>
  </si>
  <si>
    <t>Akt. 102010</t>
  </si>
  <si>
    <t>Program 103</t>
  </si>
  <si>
    <t>Akt. 103009</t>
  </si>
  <si>
    <t>Akt. 103010</t>
  </si>
  <si>
    <t>Akt. 103011</t>
  </si>
  <si>
    <t>Program 104</t>
  </si>
  <si>
    <t>Akt. 104011</t>
  </si>
  <si>
    <t>Akt. 104012</t>
  </si>
  <si>
    <t>Akt. 104013</t>
  </si>
  <si>
    <t>Akt. 104014</t>
  </si>
  <si>
    <t>Akt. 104015</t>
  </si>
  <si>
    <t>Akt. 104016</t>
  </si>
  <si>
    <t>Akt. 104017</t>
  </si>
  <si>
    <t>Akt. 104018</t>
  </si>
  <si>
    <t>Akt. 104019</t>
  </si>
  <si>
    <t>Akt. 104020</t>
  </si>
  <si>
    <t>Akt. 104021</t>
  </si>
  <si>
    <t>Akt. 104022</t>
  </si>
  <si>
    <t>Akt. 104023</t>
  </si>
  <si>
    <t>Glava 102</t>
  </si>
  <si>
    <t>Program 201</t>
  </si>
  <si>
    <t>Akt. 201001</t>
  </si>
  <si>
    <t>Akt. 201002</t>
  </si>
  <si>
    <t>Akt. 201003</t>
  </si>
  <si>
    <t>Glava 103</t>
  </si>
  <si>
    <t>Program 301</t>
  </si>
  <si>
    <t>Akt. 30103</t>
  </si>
  <si>
    <t>UKUPNO  RASHODI  PREMA IZVORIMA FINANCIRANJA</t>
  </si>
  <si>
    <t xml:space="preserve">   Razlika za        rebalans</t>
  </si>
  <si>
    <t>Rashodi - iz općih prih i primitaka</t>
  </si>
  <si>
    <t>Rashodi -iz vlastitih prihoda</t>
  </si>
  <si>
    <t>Rashodi -iz prih. za posebne namj</t>
  </si>
  <si>
    <t>Rashodi –iz prih.od pomoći</t>
  </si>
  <si>
    <t>Rashodi – iz donacija</t>
  </si>
  <si>
    <t>Rashodi -iz prih.od prodaje nefin.imovine</t>
  </si>
  <si>
    <t>Rashodi –iz  namjenskih primit.</t>
  </si>
  <si>
    <t>UKUPNO RASHODI PO IZVORIMA FINANCIRANJA</t>
  </si>
  <si>
    <t>Proračun za 2020.</t>
  </si>
  <si>
    <t xml:space="preserve">   Članak  2.</t>
  </si>
  <si>
    <t>KLASA:021-05/20-01/</t>
  </si>
  <si>
    <t>URBROJ:2104-05-01-20-1</t>
  </si>
  <si>
    <t>U  Postirima,  .2020.</t>
  </si>
  <si>
    <t xml:space="preserve">                                                                              Predsjednik Općinskog vijeća Općine Postira</t>
  </si>
  <si>
    <t xml:space="preserve">                                                                                                        MARKO RADIĆ v.r.</t>
  </si>
  <si>
    <t xml:space="preserve">Odluka o prihvaćanju Rebalansa  proračuna Općine Postira za 2020. stupa na snagu danom donošenja, </t>
  </si>
  <si>
    <t>a objaviti će se u Službenom glasniku Općine Postira.</t>
  </si>
  <si>
    <r>
      <t xml:space="preserve">                       1.</t>
    </r>
    <r>
      <rPr>
        <b/>
        <sz val="12"/>
        <color theme="1"/>
        <rFont val="Arial"/>
        <family val="2"/>
        <charset val="238"/>
      </rPr>
      <t xml:space="preserve">IZMJENE I DOPUNE  PRORAČUNA </t>
    </r>
  </si>
  <si>
    <t xml:space="preserve">                                                    OPĆINE POSTIRA   ZA 2020.</t>
  </si>
  <si>
    <t>Glava 00101</t>
  </si>
  <si>
    <t>JEDINSTVENI UPRAVNI ODJEL OPĆINE POSTIRA</t>
  </si>
  <si>
    <t>Glava 00102</t>
  </si>
  <si>
    <t xml:space="preserve">PRORAČUNSKI KORISNIK - DJEČJI VRTIĆ GRDELIN </t>
  </si>
  <si>
    <t>Glava 00103</t>
  </si>
  <si>
    <t>PRORAČUNSKI KORISNIK - KNJIŽNICA I.M. ŠKARIĆ</t>
  </si>
  <si>
    <t>UKUPNO-izvor financiranja -          Opći prihodii primici</t>
  </si>
  <si>
    <t>UKUPNO - izvor financiranja -Vlastiti prihodi</t>
  </si>
  <si>
    <t>UKUPNO - izvor financiranja - Vlastiti prihodi</t>
  </si>
  <si>
    <t>Održavanje postoj. cesta, parkinga, trotoara, šetnica i izgradnja novih</t>
  </si>
  <si>
    <t>Akt. 102005</t>
  </si>
  <si>
    <t>IZVOR FINANCIRANJA 07- PRIHODI OD PRODAJE NEFIN. IMOVINE</t>
  </si>
  <si>
    <t>Akt. 30101</t>
  </si>
  <si>
    <t>Akt. 30102</t>
  </si>
  <si>
    <t>PRORAČUN ZA 2021.</t>
  </si>
  <si>
    <t>Kapit. Pomoći iz Drž.pror. Korisnicima JLPRS</t>
  </si>
  <si>
    <t>Prihodi od zateznih kamata</t>
  </si>
  <si>
    <t>Kapitalne pomoći unutar opće države</t>
  </si>
  <si>
    <t>Izdaci za otplatu glavnice primljenih zajmova</t>
  </si>
  <si>
    <t>Otplata glavnice primljenih zajmova od drugih razina vlasti</t>
  </si>
  <si>
    <t>Otplata glavn. Primljenog zajma od Državnog proračuna</t>
  </si>
  <si>
    <t xml:space="preserve">OPĆI DIO PRORAČUNA- RASHODI PREMA </t>
  </si>
  <si>
    <t>RAZLIKA - VIŠAK / MANJAK</t>
  </si>
  <si>
    <t>Izdaci za financijsku imovinu i otplate zajmov</t>
  </si>
  <si>
    <t>NETO ZADUŽIVANJE/FINANCIRANJE</t>
  </si>
  <si>
    <t>Socijalna pomoć stanov. Koje nije obuhv redovn soc progr.</t>
  </si>
  <si>
    <t>Naknada za koncesije</t>
  </si>
  <si>
    <t>PRIH:OD ADMIN.PRISTOJBI I PO POSEBNIM PROPISIMA</t>
  </si>
  <si>
    <t>Ostali prihodi</t>
  </si>
  <si>
    <t>¸Kapit. pom iz drž. pror. korisnicima JLPRS</t>
  </si>
  <si>
    <t>Tek.pom.iz drž.pror.korisnicima JLPRS</t>
  </si>
  <si>
    <t>IZVOR FINANCIRANJA 05-POMOĆI</t>
  </si>
  <si>
    <t>Sitni inventar i auto gume</t>
  </si>
  <si>
    <t>IZVORI FINANCIRANJA 04-PRIHODI ZA POSEBNE NAMJENE</t>
  </si>
  <si>
    <t>Bankarske usluge i usl platnog prometa</t>
  </si>
  <si>
    <t>Ostali nespomenuti financijski rashodi</t>
  </si>
  <si>
    <t>Rashodi za nabavu proizvedene dugotrajne imovine</t>
  </si>
  <si>
    <t>Uređaji, strojevi i oprema za ostale namjene</t>
  </si>
  <si>
    <t>IZVOR FINANCIRANJA 08-NAMJENSKI PRIMICI</t>
  </si>
  <si>
    <t>Izdaci za otplatu zajmova</t>
  </si>
  <si>
    <t>Otplata primljenih zajmova od drugih razina vlasti</t>
  </si>
  <si>
    <t>Otplata glavn.primljenog zajma od državnog proračuna</t>
  </si>
  <si>
    <t>Pomoći dane u ino i unutar opće države</t>
  </si>
  <si>
    <t>Usluge telefona, pošte i prijevoza</t>
  </si>
  <si>
    <t>Materijal i dijelovi za tekuće i investicijsko održavanje</t>
  </si>
  <si>
    <t>Rashodi za dodatna ulag. na nefin. Imovini</t>
  </si>
  <si>
    <t>Dodatna ulaganja na građevinskim objektima</t>
  </si>
  <si>
    <t>Nakn. građanima I kućanstvima na temelju osig. i dr.</t>
  </si>
  <si>
    <t>Ostale naknade građ. i kućanstvima iz proračuna</t>
  </si>
  <si>
    <t>Naknade građanima i kućanstvima u naravi</t>
  </si>
  <si>
    <t>Usluge tekućeg i investicijskog održavanja</t>
  </si>
  <si>
    <t>Pomoći dane u inozemstvo i unutar opće države</t>
  </si>
  <si>
    <t xml:space="preserve">Izvor financiranja 07- Prih. od prodaje </t>
  </si>
  <si>
    <t>nefinancijske imovine</t>
  </si>
  <si>
    <t>RASHODI I IZDACI PO PROGRAMIMA ,</t>
  </si>
  <si>
    <t xml:space="preserve">        RAČUN  PRIHODA  I  RASHODA</t>
  </si>
  <si>
    <t>Ukupan donos viška prihoda iz protekle godine</t>
  </si>
  <si>
    <t>Višak iz prethodne godine koji će se rasporediti</t>
  </si>
  <si>
    <t>PLAN  2021</t>
  </si>
  <si>
    <t>VIŠAK/MANJAK  +   NETO ZADUŽIVANJE/FINANCIRANJE</t>
  </si>
  <si>
    <t xml:space="preserve">      VIŠKOVI / MANJKOVI</t>
  </si>
  <si>
    <t xml:space="preserve">       RAČUN FINANCIRANJA</t>
  </si>
  <si>
    <t xml:space="preserve">   RAČUN FINANCIRANJA</t>
  </si>
  <si>
    <t xml:space="preserve"> OPĆI  DIO  PRORAČUNA- TABLICA 1</t>
  </si>
  <si>
    <t>PRIHODI PREMA EKONOMSKOJ KLASIFIKACIJI-TABLICA 2</t>
  </si>
  <si>
    <t>Članak 2.</t>
  </si>
  <si>
    <t>RASHODI  PREMA EKONOMSKOJ KLASIFIKACIJI-TABLICA 3</t>
  </si>
  <si>
    <t>FUNKCIJSKOJ KLASIFIKACIJI-TABLICA 4</t>
  </si>
  <si>
    <t>Članak 3.</t>
  </si>
  <si>
    <t>RASHODI PREMA ORGANIZACIJSKOJ KLASIFIKACIJI-TABLICA 5</t>
  </si>
  <si>
    <t>Prihodi i primici te Rashodi i izdaci Proračuna općine Postira za 2021.god., utvrđeni su u Tablici 6 i Tablici 7 - po programima i aktivnostima , kao i po izvorima financiranja:</t>
  </si>
  <si>
    <t>Prihodi i primici, te rashodi i izdaci Proračuna općine Postira za 2021.god. utvrđeni su u Tablici  2 i Tablici  3.-Opći dio Proračuna po ekonomskoj klasifikaciji, u Tablici 4-rashodi po funkcijskoj klasifikaciji, te u Tablici 5-rashodi po Organizacijskoj klasifikaciji:</t>
  </si>
  <si>
    <r>
      <t xml:space="preserve">     </t>
    </r>
    <r>
      <rPr>
        <b/>
        <sz val="11"/>
        <color theme="1"/>
        <rFont val="Arial"/>
        <family val="2"/>
        <charset val="238"/>
      </rPr>
      <t xml:space="preserve">               PRIHODI PO IZVORIMA FINANCIRANJA- TABLICA 6</t>
    </r>
  </si>
  <si>
    <t xml:space="preserve">AKTIVNOSTIMA I PO IZVORIMA FINANCIRANJA -TABLICA 7 </t>
  </si>
  <si>
    <t>Članak 4.</t>
  </si>
  <si>
    <t>Projekcije Proračuna općine Postira za 2022. i 2023.god. sastavni su dio Proračuna općine Postira za 2021.g. a sastoje se od slijedećega:</t>
  </si>
  <si>
    <t>RAČUN PRIHODA I RASHODA</t>
  </si>
  <si>
    <t>PLAN 2021.</t>
  </si>
  <si>
    <t>PLAN 2022.</t>
  </si>
  <si>
    <t>PLAN 2023.</t>
  </si>
  <si>
    <t>Prihodi od poslovanja</t>
  </si>
  <si>
    <t>RAZLIKA- VIŠAK/MANJAK</t>
  </si>
  <si>
    <t>RAČUN FINANCIRANJA</t>
  </si>
  <si>
    <t>Primici od financ. imovine i zaduživanja</t>
  </si>
  <si>
    <t>Izdaci za financ. Imov. i otplate zajmova</t>
  </si>
  <si>
    <t>NETO ZADUŽIVANJE /FINANCIRANJE</t>
  </si>
  <si>
    <t>UKUPAN DONOS VIŠKA/MANJKA IZ PRETHODNIH GODINA</t>
  </si>
  <si>
    <t xml:space="preserve">RAČUN PRIHODA I RASHODA </t>
  </si>
  <si>
    <t>PRIHODI</t>
  </si>
  <si>
    <t>PROJEKCIJE PRORAČUNA ZA RAZDOBLJE 2022.- 2023.god</t>
  </si>
  <si>
    <t>skupina</t>
  </si>
  <si>
    <t>razred</t>
  </si>
  <si>
    <t>VRSTA PRIHODA</t>
  </si>
  <si>
    <t>PLAN   2022.</t>
  </si>
  <si>
    <t>PLAN  2023.</t>
  </si>
  <si>
    <t>Prihodi od poreza</t>
  </si>
  <si>
    <t>Pom.iz inozemstva i od subj.unutar opće drž.</t>
  </si>
  <si>
    <t>Prihodi od imovine</t>
  </si>
  <si>
    <t>Prih. od admin.prist.i po posebnim propisima</t>
  </si>
  <si>
    <t>Kazne,upravne mjere i ostali prihodi</t>
  </si>
  <si>
    <t>SVEUKUPNO- Prihodi poslovanja</t>
  </si>
  <si>
    <t>Prihodi od prodaje neproizvedene imovine</t>
  </si>
  <si>
    <t>Prihodi od prodaje proizvedene dugotr.imov.</t>
  </si>
  <si>
    <t>SVEUKUPNO- Prihodi od prodaje nefinancijske imovine</t>
  </si>
  <si>
    <t>U K U P N O    P R I H O D I</t>
  </si>
  <si>
    <t>RASHODI</t>
  </si>
  <si>
    <t>Rashodi  poslovanja</t>
  </si>
  <si>
    <t>Pomoći daneu inozenstvo i unutar opće drž.</t>
  </si>
  <si>
    <t>Naknade građanim i kućanstvima</t>
  </si>
  <si>
    <t>SVEUKUPNO- Rashodi poslovanja</t>
  </si>
  <si>
    <t>Rash.za nabavu proizv.dugotr.imovine</t>
  </si>
  <si>
    <t>Rash.za dodatna ulaganja na nefinanc.imov.</t>
  </si>
  <si>
    <t>SVEUKUPNO- Rashodi za nabavu nefinancijske imovine</t>
  </si>
  <si>
    <t xml:space="preserve">U K U P N O    R A S H O D I </t>
  </si>
  <si>
    <t>RAČUN     FINANCIRANJA</t>
  </si>
  <si>
    <t>Izdaci za financ. imovinu i otplate zajmova</t>
  </si>
  <si>
    <t>SVEUKUPNO-Izdaci za financijsku imov.i otplate zajmova</t>
  </si>
  <si>
    <t>U K U P N O   R A Č U N   F I N A N C I R A NJ A</t>
  </si>
  <si>
    <t xml:space="preserve">                PROJEKCIJE PRORAČUNA ZA 2022. i 2023.god.</t>
  </si>
  <si>
    <t>VIŠAK/MANJAK + NETO ZADUŽIVANJE / FINANCIRANJE</t>
  </si>
  <si>
    <t>PRORAČUN OPĆINE POSTIRA ZA 2021.god. I PROJEKCIJE ZA 2022. i 2023.god.</t>
  </si>
  <si>
    <t>KLASA:021-05/20-01/25</t>
  </si>
  <si>
    <t>U  Postirima, 25.11.2020. god.</t>
  </si>
  <si>
    <t xml:space="preserve">                                                                                                 MARKO RADIĆ v.r.</t>
  </si>
  <si>
    <t xml:space="preserve"> („Službeni glasnik općine Postira“ 3/13, 3/16 i 5/20 ), Općinsko vijeće općine Postira na svojoj 27.sjednici </t>
  </si>
  <si>
    <t>održanoj dana 25. studenog 2020. god.,donosi slijedeće:</t>
  </si>
  <si>
    <t>Proračun Općine Postira za 2021.god. sastoji se od Općeg i Posebnog dijela, a iskazan je</t>
  </si>
  <si>
    <t>u zakonski propisanim tabelama i to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</si>
</sst>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8" fillId="0" borderId="0" xfId="0" applyFont="1"/>
    <xf numFmtId="0" fontId="9" fillId="0" borderId="2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right" vertical="top" wrapText="1"/>
    </xf>
    <xf numFmtId="0" fontId="10" fillId="3" borderId="3" xfId="0" applyFont="1" applyFill="1" applyBorder="1" applyAlignment="1">
      <alignment vertical="top" wrapText="1"/>
    </xf>
    <xf numFmtId="0" fontId="10" fillId="4" borderId="3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3" fontId="10" fillId="4" borderId="6" xfId="0" applyNumberFormat="1" applyFont="1" applyFill="1" applyBorder="1" applyAlignment="1">
      <alignment horizontal="right" vertical="top" wrapText="1"/>
    </xf>
    <xf numFmtId="3" fontId="9" fillId="0" borderId="6" xfId="0" applyNumberFormat="1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10" fillId="3" borderId="6" xfId="0" applyFont="1" applyFill="1" applyBorder="1" applyAlignment="1">
      <alignment vertical="top" wrapText="1"/>
    </xf>
    <xf numFmtId="3" fontId="10" fillId="3" borderId="6" xfId="0" applyNumberFormat="1" applyFont="1" applyFill="1" applyBorder="1" applyAlignment="1">
      <alignment horizontal="right" vertical="top" wrapText="1"/>
    </xf>
    <xf numFmtId="3" fontId="10" fillId="0" borderId="6" xfId="0" applyNumberFormat="1" applyFont="1" applyBorder="1" applyAlignment="1">
      <alignment horizontal="right" vertical="top" wrapText="1"/>
    </xf>
    <xf numFmtId="0" fontId="10" fillId="3" borderId="6" xfId="0" applyFont="1" applyFill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10" fillId="3" borderId="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top" wrapText="1"/>
    </xf>
    <xf numFmtId="3" fontId="10" fillId="3" borderId="1" xfId="0" applyNumberFormat="1" applyFont="1" applyFill="1" applyBorder="1" applyAlignment="1">
      <alignment horizontal="right" vertical="top" wrapText="1"/>
    </xf>
    <xf numFmtId="3" fontId="9" fillId="0" borderId="5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10" fillId="5" borderId="3" xfId="0" applyFont="1" applyFill="1" applyBorder="1" applyAlignment="1">
      <alignment vertical="top" wrapText="1"/>
    </xf>
    <xf numFmtId="0" fontId="10" fillId="5" borderId="6" xfId="0" applyFont="1" applyFill="1" applyBorder="1" applyAlignment="1">
      <alignment vertical="top" wrapText="1"/>
    </xf>
    <xf numFmtId="3" fontId="10" fillId="5" borderId="6" xfId="0" applyNumberFormat="1" applyFont="1" applyFill="1" applyBorder="1" applyAlignment="1">
      <alignment horizontal="right" vertical="top" wrapText="1"/>
    </xf>
    <xf numFmtId="0" fontId="9" fillId="4" borderId="3" xfId="0" applyFont="1" applyFill="1" applyBorder="1" applyAlignment="1">
      <alignment vertical="top" wrapText="1"/>
    </xf>
    <xf numFmtId="0" fontId="9" fillId="4" borderId="6" xfId="0" applyFont="1" applyFill="1" applyBorder="1" applyAlignment="1">
      <alignment vertical="top" wrapText="1"/>
    </xf>
    <xf numFmtId="3" fontId="9" fillId="4" borderId="6" xfId="0" applyNumberFormat="1" applyFont="1" applyFill="1" applyBorder="1" applyAlignment="1">
      <alignment horizontal="right" vertical="top" wrapText="1"/>
    </xf>
    <xf numFmtId="0" fontId="9" fillId="4" borderId="6" xfId="0" applyFont="1" applyFill="1" applyBorder="1" applyAlignment="1">
      <alignment horizontal="righ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0" fillId="5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14" fillId="0" borderId="0" xfId="0" applyFont="1"/>
    <xf numFmtId="0" fontId="15" fillId="0" borderId="0" xfId="0" applyFont="1"/>
    <xf numFmtId="0" fontId="10" fillId="6" borderId="3" xfId="0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0" fillId="6" borderId="6" xfId="0" applyFont="1" applyFill="1" applyBorder="1" applyAlignment="1">
      <alignment horizontal="right" vertical="top" wrapText="1"/>
    </xf>
    <xf numFmtId="0" fontId="10" fillId="0" borderId="1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top" wrapText="1"/>
    </xf>
    <xf numFmtId="0" fontId="10" fillId="3" borderId="3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3" fontId="9" fillId="0" borderId="26" xfId="0" applyNumberFormat="1" applyFont="1" applyBorder="1" applyAlignment="1">
      <alignment horizontal="right" vertical="top" wrapText="1"/>
    </xf>
    <xf numFmtId="0" fontId="9" fillId="0" borderId="26" xfId="0" applyFont="1" applyBorder="1" applyAlignment="1">
      <alignment horizontal="right" vertical="top" wrapText="1"/>
    </xf>
    <xf numFmtId="3" fontId="9" fillId="0" borderId="27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vertical="top" wrapText="1"/>
    </xf>
    <xf numFmtId="3" fontId="5" fillId="0" borderId="6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6" xfId="0" applyFont="1" applyFill="1" applyBorder="1" applyAlignment="1">
      <alignment vertical="top" wrapText="1"/>
    </xf>
    <xf numFmtId="0" fontId="9" fillId="6" borderId="6" xfId="0" applyFont="1" applyFill="1" applyBorder="1" applyAlignment="1">
      <alignment horizontal="right" vertical="top" wrapText="1"/>
    </xf>
    <xf numFmtId="3" fontId="9" fillId="6" borderId="6" xfId="0" applyNumberFormat="1" applyFont="1" applyFill="1" applyBorder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10" fillId="6" borderId="33" xfId="0" applyFont="1" applyFill="1" applyBorder="1" applyAlignment="1">
      <alignment vertical="top" wrapText="1"/>
    </xf>
    <xf numFmtId="0" fontId="9" fillId="6" borderId="33" xfId="0" applyFont="1" applyFill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3" fontId="9" fillId="0" borderId="33" xfId="0" applyNumberFormat="1" applyFont="1" applyBorder="1" applyAlignment="1">
      <alignment horizontal="right" vertical="top" wrapText="1"/>
    </xf>
    <xf numFmtId="3" fontId="10" fillId="0" borderId="33" xfId="0" applyNumberFormat="1" applyFont="1" applyBorder="1" applyAlignment="1">
      <alignment horizontal="right" vertical="top" wrapText="1"/>
    </xf>
    <xf numFmtId="0" fontId="10" fillId="0" borderId="33" xfId="0" applyFont="1" applyBorder="1" applyAlignment="1">
      <alignment horizontal="right" vertical="top" wrapText="1"/>
    </xf>
    <xf numFmtId="0" fontId="9" fillId="0" borderId="33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16" fillId="0" borderId="34" xfId="0" applyFont="1" applyBorder="1" applyAlignment="1">
      <alignment vertical="top" wrapText="1"/>
    </xf>
    <xf numFmtId="3" fontId="16" fillId="0" borderId="33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horizontal="right" vertical="top" wrapText="1"/>
    </xf>
    <xf numFmtId="3" fontId="10" fillId="6" borderId="33" xfId="0" applyNumberFormat="1" applyFont="1" applyFill="1" applyBorder="1" applyAlignment="1">
      <alignment horizontal="right" vertical="top" wrapText="1"/>
    </xf>
    <xf numFmtId="3" fontId="9" fillId="6" borderId="33" xfId="0" applyNumberFormat="1" applyFont="1" applyFill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10" fillId="6" borderId="24" xfId="0" applyFont="1" applyFill="1" applyBorder="1" applyAlignment="1">
      <alignment horizontal="right" vertical="top" wrapText="1"/>
    </xf>
    <xf numFmtId="0" fontId="16" fillId="0" borderId="33" xfId="0" applyFont="1" applyBorder="1" applyAlignment="1">
      <alignment horizontal="right" vertical="top" wrapText="1"/>
    </xf>
    <xf numFmtId="0" fontId="9" fillId="6" borderId="24" xfId="0" applyFont="1" applyFill="1" applyBorder="1" applyAlignment="1">
      <alignment horizontal="right" vertical="top" wrapText="1"/>
    </xf>
    <xf numFmtId="3" fontId="16" fillId="6" borderId="33" xfId="0" applyNumberFormat="1" applyFont="1" applyFill="1" applyBorder="1" applyAlignment="1">
      <alignment horizontal="right" vertical="top" wrapText="1"/>
    </xf>
    <xf numFmtId="0" fontId="10" fillId="0" borderId="31" xfId="0" applyFont="1" applyBorder="1" applyAlignment="1">
      <alignment vertical="top" wrapText="1"/>
    </xf>
    <xf numFmtId="0" fontId="4" fillId="3" borderId="32" xfId="0" applyFont="1" applyFill="1" applyBorder="1" applyAlignment="1">
      <alignment vertical="top" wrapText="1"/>
    </xf>
    <xf numFmtId="0" fontId="10" fillId="0" borderId="3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5" borderId="32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10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7" borderId="35" xfId="0" applyFont="1" applyFill="1" applyBorder="1" applyAlignment="1">
      <alignment vertical="top" wrapText="1"/>
    </xf>
    <xf numFmtId="0" fontId="10" fillId="0" borderId="1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3" fontId="6" fillId="5" borderId="32" xfId="0" applyNumberFormat="1" applyFont="1" applyFill="1" applyBorder="1" applyAlignment="1">
      <alignment horizontal="right" vertical="center" wrapText="1"/>
    </xf>
    <xf numFmtId="0" fontId="10" fillId="0" borderId="36" xfId="0" applyFont="1" applyBorder="1" applyAlignment="1">
      <alignment vertical="center" wrapText="1"/>
    </xf>
    <xf numFmtId="0" fontId="6" fillId="5" borderId="7" xfId="0" applyFont="1" applyFill="1" applyBorder="1" applyAlignment="1">
      <alignment horizontal="right" vertical="center" wrapText="1"/>
    </xf>
    <xf numFmtId="3" fontId="5" fillId="11" borderId="35" xfId="0" applyNumberFormat="1" applyFont="1" applyFill="1" applyBorder="1" applyAlignment="1">
      <alignment horizontal="center" vertical="center" wrapText="1"/>
    </xf>
    <xf numFmtId="3" fontId="6" fillId="5" borderId="32" xfId="0" applyNumberFormat="1" applyFont="1" applyFill="1" applyBorder="1" applyAlignment="1">
      <alignment horizontal="center" vertical="center" wrapText="1"/>
    </xf>
    <xf numFmtId="3" fontId="6" fillId="5" borderId="7" xfId="0" applyNumberFormat="1" applyFont="1" applyFill="1" applyBorder="1" applyAlignment="1">
      <alignment horizontal="center" vertical="center" wrapText="1"/>
    </xf>
    <xf numFmtId="3" fontId="6" fillId="3" borderId="3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0" fillId="0" borderId="37" xfId="0" applyFont="1" applyBorder="1" applyAlignment="1">
      <alignment horizontal="right" vertical="top" wrapText="1"/>
    </xf>
    <xf numFmtId="0" fontId="9" fillId="0" borderId="37" xfId="0" applyFont="1" applyBorder="1" applyAlignment="1">
      <alignment horizontal="right" vertical="top" wrapText="1"/>
    </xf>
    <xf numFmtId="3" fontId="9" fillId="0" borderId="37" xfId="0" applyNumberFormat="1" applyFont="1" applyBorder="1" applyAlignment="1">
      <alignment horizontal="right" vertical="top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3" fontId="6" fillId="5" borderId="7" xfId="0" applyNumberFormat="1" applyFont="1" applyFill="1" applyBorder="1" applyAlignment="1">
      <alignment horizontal="right" vertical="center" wrapText="1"/>
    </xf>
    <xf numFmtId="3" fontId="6" fillId="5" borderId="41" xfId="0" applyNumberFormat="1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right" vertical="top" wrapText="1"/>
    </xf>
    <xf numFmtId="3" fontId="10" fillId="0" borderId="40" xfId="0" applyNumberFormat="1" applyFont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0" fontId="9" fillId="0" borderId="32" xfId="0" applyFont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9" fillId="0" borderId="36" xfId="0" applyFont="1" applyBorder="1" applyAlignment="1">
      <alignment horizontal="right" vertical="top" wrapText="1"/>
    </xf>
    <xf numFmtId="3" fontId="16" fillId="0" borderId="30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3" fontId="9" fillId="0" borderId="32" xfId="0" applyNumberFormat="1" applyFont="1" applyBorder="1" applyAlignment="1">
      <alignment horizontal="right" vertical="top" wrapText="1"/>
    </xf>
    <xf numFmtId="3" fontId="9" fillId="0" borderId="31" xfId="0" applyNumberFormat="1" applyFont="1" applyBorder="1" applyAlignment="1">
      <alignment horizontal="right" vertical="top" wrapText="1"/>
    </xf>
    <xf numFmtId="0" fontId="10" fillId="0" borderId="34" xfId="0" applyFont="1" applyBorder="1" applyAlignment="1">
      <alignment vertical="top" wrapText="1"/>
    </xf>
    <xf numFmtId="0" fontId="10" fillId="0" borderId="7" xfId="0" applyFont="1" applyBorder="1" applyAlignment="1">
      <alignment horizontal="right" vertical="top" wrapText="1"/>
    </xf>
    <xf numFmtId="3" fontId="10" fillId="0" borderId="33" xfId="0" applyNumberFormat="1" applyFont="1" applyFill="1" applyBorder="1" applyAlignment="1">
      <alignment horizontal="right" vertical="top" wrapText="1"/>
    </xf>
    <xf numFmtId="3" fontId="6" fillId="5" borderId="33" xfId="0" applyNumberFormat="1" applyFont="1" applyFill="1" applyBorder="1" applyAlignment="1">
      <alignment horizontal="right" vertical="center" wrapText="1"/>
    </xf>
    <xf numFmtId="3" fontId="6" fillId="5" borderId="33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right" vertical="top" wrapText="1"/>
    </xf>
    <xf numFmtId="3" fontId="6" fillId="3" borderId="33" xfId="0" applyNumberFormat="1" applyFont="1" applyFill="1" applyBorder="1" applyAlignment="1">
      <alignment horizontal="right" vertical="center" wrapText="1"/>
    </xf>
    <xf numFmtId="3" fontId="6" fillId="3" borderId="33" xfId="0" applyNumberFormat="1" applyFont="1" applyFill="1" applyBorder="1" applyAlignment="1">
      <alignment horizontal="center" vertical="center" wrapText="1"/>
    </xf>
    <xf numFmtId="3" fontId="9" fillId="0" borderId="39" xfId="0" applyNumberFormat="1" applyFont="1" applyBorder="1" applyAlignment="1">
      <alignment horizontal="right" vertical="top" wrapText="1"/>
    </xf>
    <xf numFmtId="0" fontId="16" fillId="0" borderId="7" xfId="0" applyFont="1" applyBorder="1" applyAlignment="1">
      <alignment vertical="top" wrapText="1"/>
    </xf>
    <xf numFmtId="3" fontId="9" fillId="0" borderId="36" xfId="0" applyNumberFormat="1" applyFont="1" applyBorder="1" applyAlignment="1">
      <alignment horizontal="right" vertical="top" wrapText="1"/>
    </xf>
    <xf numFmtId="3" fontId="16" fillId="0" borderId="7" xfId="0" applyNumberFormat="1" applyFont="1" applyBorder="1" applyAlignment="1">
      <alignment horizontal="right" vertical="center" wrapText="1"/>
    </xf>
    <xf numFmtId="3" fontId="10" fillId="0" borderId="44" xfId="0" applyNumberFormat="1" applyFont="1" applyBorder="1" applyAlignment="1">
      <alignment horizontal="right" vertical="top" wrapText="1"/>
    </xf>
    <xf numFmtId="3" fontId="9" fillId="0" borderId="44" xfId="0" applyNumberFormat="1" applyFont="1" applyBorder="1" applyAlignment="1">
      <alignment horizontal="right" vertical="top" wrapText="1"/>
    </xf>
    <xf numFmtId="3" fontId="9" fillId="0" borderId="45" xfId="0" applyNumberFormat="1" applyFont="1" applyBorder="1" applyAlignment="1">
      <alignment horizontal="right" vertical="top" wrapText="1"/>
    </xf>
    <xf numFmtId="3" fontId="16" fillId="0" borderId="32" xfId="0" applyNumberFormat="1" applyFont="1" applyBorder="1" applyAlignment="1">
      <alignment horizontal="right" vertical="center" wrapText="1"/>
    </xf>
    <xf numFmtId="0" fontId="4" fillId="5" borderId="2" xfId="0" applyFont="1" applyFill="1" applyBorder="1" applyAlignment="1">
      <alignment horizontal="center" vertical="top" wrapText="1"/>
    </xf>
    <xf numFmtId="3" fontId="4" fillId="5" borderId="32" xfId="0" applyNumberFormat="1" applyFont="1" applyFill="1" applyBorder="1" applyAlignment="1">
      <alignment horizontal="right" vertical="center" wrapText="1"/>
    </xf>
    <xf numFmtId="0" fontId="16" fillId="0" borderId="32" xfId="0" applyFont="1" applyBorder="1" applyAlignment="1">
      <alignment horizontal="right" vertical="center" wrapText="1"/>
    </xf>
    <xf numFmtId="0" fontId="16" fillId="0" borderId="38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3" fontId="9" fillId="6" borderId="39" xfId="0" applyNumberFormat="1" applyFont="1" applyFill="1" applyBorder="1" applyAlignment="1">
      <alignment horizontal="right" vertical="top" wrapText="1"/>
    </xf>
    <xf numFmtId="3" fontId="16" fillId="6" borderId="32" xfId="0" applyNumberFormat="1" applyFont="1" applyFill="1" applyBorder="1" applyAlignment="1">
      <alignment horizontal="right" vertical="center" wrapText="1"/>
    </xf>
    <xf numFmtId="0" fontId="10" fillId="6" borderId="37" xfId="0" applyFont="1" applyFill="1" applyBorder="1" applyAlignment="1">
      <alignment horizontal="right" vertical="top" wrapText="1"/>
    </xf>
    <xf numFmtId="0" fontId="9" fillId="6" borderId="39" xfId="0" applyFont="1" applyFill="1" applyBorder="1" applyAlignment="1">
      <alignment horizontal="right" vertical="top" wrapText="1"/>
    </xf>
    <xf numFmtId="0" fontId="9" fillId="6" borderId="37" xfId="0" applyFont="1" applyFill="1" applyBorder="1" applyAlignment="1">
      <alignment horizontal="right" vertical="top" wrapText="1"/>
    </xf>
    <xf numFmtId="3" fontId="4" fillId="10" borderId="30" xfId="0" applyNumberFormat="1" applyFont="1" applyFill="1" applyBorder="1" applyAlignment="1">
      <alignment horizontal="right" vertical="center" wrapText="1"/>
    </xf>
    <xf numFmtId="3" fontId="4" fillId="9" borderId="32" xfId="0" applyNumberFormat="1" applyFont="1" applyFill="1" applyBorder="1" applyAlignment="1">
      <alignment horizontal="right" vertical="center" wrapText="1"/>
    </xf>
    <xf numFmtId="3" fontId="16" fillId="0" borderId="33" xfId="0" applyNumberFormat="1" applyFont="1" applyBorder="1" applyAlignment="1">
      <alignment horizontal="right" vertical="center" wrapText="1"/>
    </xf>
    <xf numFmtId="0" fontId="6" fillId="5" borderId="33" xfId="0" applyFont="1" applyFill="1" applyBorder="1" applyAlignment="1">
      <alignment horizontal="right" vertical="center" wrapText="1"/>
    </xf>
    <xf numFmtId="3" fontId="6" fillId="5" borderId="3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16" fillId="0" borderId="35" xfId="0" applyNumberFormat="1" applyFont="1" applyBorder="1" applyAlignment="1">
      <alignment horizontal="right" vertical="center" wrapText="1"/>
    </xf>
    <xf numFmtId="3" fontId="16" fillId="0" borderId="23" xfId="0" applyNumberFormat="1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top" wrapText="1"/>
    </xf>
    <xf numFmtId="3" fontId="16" fillId="0" borderId="32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top" wrapText="1"/>
    </xf>
    <xf numFmtId="3" fontId="6" fillId="3" borderId="32" xfId="0" applyNumberFormat="1" applyFont="1" applyFill="1" applyBorder="1" applyAlignment="1">
      <alignment horizontal="right" vertical="center" wrapText="1"/>
    </xf>
    <xf numFmtId="0" fontId="10" fillId="0" borderId="31" xfId="0" applyFont="1" applyBorder="1" applyAlignment="1">
      <alignment vertical="top" wrapText="1"/>
    </xf>
    <xf numFmtId="0" fontId="9" fillId="0" borderId="5" xfId="0" applyFont="1" applyBorder="1" applyAlignment="1">
      <alignment horizontal="right" vertical="top" wrapText="1"/>
    </xf>
    <xf numFmtId="3" fontId="16" fillId="0" borderId="6" xfId="0" applyNumberFormat="1" applyFont="1" applyBorder="1" applyAlignment="1">
      <alignment horizontal="right" vertical="center" wrapText="1"/>
    </xf>
    <xf numFmtId="0" fontId="16" fillId="6" borderId="1" xfId="0" applyFont="1" applyFill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10" fillId="0" borderId="1" xfId="0" applyFont="1" applyBorder="1" applyAlignment="1">
      <alignment horizontal="right" vertical="top" wrapText="1"/>
    </xf>
    <xf numFmtId="0" fontId="10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3" fontId="5" fillId="0" borderId="9" xfId="0" applyNumberFormat="1" applyFont="1" applyBorder="1" applyAlignment="1">
      <alignment horizontal="right" vertical="center" wrapText="1"/>
    </xf>
    <xf numFmtId="3" fontId="6" fillId="5" borderId="32" xfId="0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4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4" borderId="8" xfId="0" applyFont="1" applyFill="1" applyBorder="1" applyAlignment="1">
      <alignment vertical="top" wrapText="1"/>
    </xf>
    <xf numFmtId="0" fontId="10" fillId="4" borderId="9" xfId="0" applyFont="1" applyFill="1" applyBorder="1" applyAlignment="1">
      <alignment vertical="top" wrapText="1"/>
    </xf>
    <xf numFmtId="0" fontId="10" fillId="4" borderId="9" xfId="0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10" fillId="4" borderId="9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vertical="center" wrapText="1"/>
    </xf>
    <xf numFmtId="3" fontId="7" fillId="0" borderId="9" xfId="0" applyNumberFormat="1" applyFont="1" applyBorder="1" applyAlignment="1">
      <alignment horizontal="right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3" fontId="5" fillId="2" borderId="9" xfId="0" applyNumberFormat="1" applyFont="1" applyFill="1" applyBorder="1" applyAlignment="1">
      <alignment horizontal="right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6" xfId="0" applyFont="1" applyFill="1" applyBorder="1" applyAlignment="1">
      <alignment vertical="center" wrapText="1"/>
    </xf>
    <xf numFmtId="3" fontId="10" fillId="5" borderId="6" xfId="0" applyNumberFormat="1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vertical="center" wrapText="1"/>
    </xf>
    <xf numFmtId="3" fontId="10" fillId="5" borderId="1" xfId="0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10" fillId="4" borderId="2" xfId="0" applyFont="1" applyFill="1" applyBorder="1" applyAlignment="1">
      <alignment vertical="top" wrapText="1"/>
    </xf>
    <xf numFmtId="0" fontId="10" fillId="4" borderId="5" xfId="0" applyFont="1" applyFill="1" applyBorder="1" applyAlignment="1">
      <alignment vertical="top" wrapText="1"/>
    </xf>
    <xf numFmtId="0" fontId="10" fillId="4" borderId="5" xfId="0" applyFont="1" applyFill="1" applyBorder="1" applyAlignment="1">
      <alignment horizontal="right" vertical="top" wrapText="1"/>
    </xf>
    <xf numFmtId="0" fontId="9" fillId="0" borderId="9" xfId="0" applyFont="1" applyBorder="1" applyAlignment="1">
      <alignment vertical="top" wrapText="1"/>
    </xf>
    <xf numFmtId="0" fontId="9" fillId="0" borderId="9" xfId="0" applyFont="1" applyBorder="1" applyAlignment="1">
      <alignment horizontal="right" vertical="top" wrapText="1"/>
    </xf>
    <xf numFmtId="0" fontId="9" fillId="0" borderId="23" xfId="0" applyFont="1" applyBorder="1" applyAlignment="1">
      <alignment horizontal="right" vertical="top" wrapText="1"/>
    </xf>
    <xf numFmtId="0" fontId="6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10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3" fontId="10" fillId="0" borderId="11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top" wrapText="1"/>
    </xf>
    <xf numFmtId="0" fontId="9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3" fontId="10" fillId="3" borderId="5" xfId="0" applyNumberFormat="1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9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0" fillId="3" borderId="8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vertical="top" wrapText="1"/>
    </xf>
    <xf numFmtId="3" fontId="10" fillId="3" borderId="11" xfId="0" applyNumberFormat="1" applyFont="1" applyFill="1" applyBorder="1" applyAlignment="1">
      <alignment horizontal="right" vertical="top" wrapText="1"/>
    </xf>
    <xf numFmtId="0" fontId="4" fillId="0" borderId="17" xfId="0" applyFont="1" applyBorder="1" applyAlignment="1">
      <alignment vertical="center" wrapText="1"/>
    </xf>
    <xf numFmtId="3" fontId="4" fillId="0" borderId="17" xfId="0" applyNumberFormat="1" applyFont="1" applyBorder="1" applyAlignment="1">
      <alignment horizontal="right" vertical="center" wrapText="1"/>
    </xf>
    <xf numFmtId="3" fontId="16" fillId="0" borderId="10" xfId="0" applyNumberFormat="1" applyFont="1" applyBorder="1" applyAlignment="1">
      <alignment horizontal="righ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33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10" fillId="0" borderId="31" xfId="0" applyNumberFormat="1" applyFont="1" applyBorder="1" applyAlignment="1">
      <alignment horizontal="right" vertical="top" wrapText="1"/>
    </xf>
    <xf numFmtId="0" fontId="6" fillId="5" borderId="33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right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0" fillId="0" borderId="0" xfId="0" applyFill="1"/>
    <xf numFmtId="3" fontId="16" fillId="0" borderId="32" xfId="0" applyNumberFormat="1" applyFont="1" applyBorder="1" applyAlignment="1">
      <alignment horizontal="right" vertical="center" wrapText="1"/>
    </xf>
    <xf numFmtId="3" fontId="6" fillId="3" borderId="32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top" wrapText="1"/>
    </xf>
    <xf numFmtId="0" fontId="4" fillId="0" borderId="0" xfId="0" applyFont="1" applyFill="1"/>
    <xf numFmtId="0" fontId="9" fillId="0" borderId="5" xfId="0" applyFont="1" applyBorder="1" applyAlignment="1">
      <alignment horizontal="right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3" fontId="6" fillId="5" borderId="32" xfId="0" applyNumberFormat="1" applyFont="1" applyFill="1" applyBorder="1" applyAlignment="1">
      <alignment horizontal="right" vertical="center" wrapText="1"/>
    </xf>
    <xf numFmtId="3" fontId="16" fillId="0" borderId="32" xfId="0" applyNumberFormat="1" applyFont="1" applyBorder="1" applyAlignment="1">
      <alignment horizontal="right" vertical="center" wrapText="1"/>
    </xf>
    <xf numFmtId="0" fontId="9" fillId="0" borderId="46" xfId="0" applyFont="1" applyBorder="1" applyAlignment="1">
      <alignment horizontal="right" vertical="top" wrapText="1"/>
    </xf>
    <xf numFmtId="3" fontId="9" fillId="0" borderId="46" xfId="0" applyNumberFormat="1" applyFont="1" applyBorder="1" applyAlignment="1">
      <alignment horizontal="right" vertical="top" wrapText="1"/>
    </xf>
    <xf numFmtId="0" fontId="10" fillId="0" borderId="3" xfId="0" applyFont="1" applyFill="1" applyBorder="1" applyAlignment="1">
      <alignment vertical="top" wrapText="1"/>
    </xf>
    <xf numFmtId="0" fontId="10" fillId="0" borderId="33" xfId="0" applyFont="1" applyFill="1" applyBorder="1" applyAlignment="1">
      <alignment vertical="top" wrapText="1"/>
    </xf>
    <xf numFmtId="3" fontId="10" fillId="0" borderId="45" xfId="0" applyNumberFormat="1" applyFont="1" applyFill="1" applyBorder="1" applyAlignment="1">
      <alignment horizontal="right" vertical="top" wrapText="1"/>
    </xf>
    <xf numFmtId="3" fontId="10" fillId="0" borderId="29" xfId="0" applyNumberFormat="1" applyFont="1" applyBorder="1" applyAlignment="1">
      <alignment horizontal="right" vertical="top" wrapText="1"/>
    </xf>
    <xf numFmtId="3" fontId="16" fillId="0" borderId="41" xfId="0" applyNumberFormat="1" applyFont="1" applyBorder="1" applyAlignment="1">
      <alignment horizontal="righ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3" fontId="10" fillId="0" borderId="45" xfId="0" applyNumberFormat="1" applyFont="1" applyBorder="1" applyAlignment="1">
      <alignment horizontal="right" vertical="top" wrapText="1"/>
    </xf>
    <xf numFmtId="3" fontId="10" fillId="0" borderId="7" xfId="0" applyNumberFormat="1" applyFont="1" applyFill="1" applyBorder="1" applyAlignment="1">
      <alignment horizontal="right" vertical="top" wrapText="1"/>
    </xf>
    <xf numFmtId="3" fontId="16" fillId="0" borderId="3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top" wrapText="1"/>
    </xf>
    <xf numFmtId="3" fontId="16" fillId="0" borderId="7" xfId="0" applyNumberFormat="1" applyFont="1" applyBorder="1" applyAlignment="1">
      <alignment horizontal="right" vertical="top" wrapText="1"/>
    </xf>
    <xf numFmtId="0" fontId="0" fillId="0" borderId="0" xfId="0" applyBorder="1"/>
    <xf numFmtId="0" fontId="9" fillId="0" borderId="5" xfId="0" applyFont="1" applyBorder="1" applyAlignment="1">
      <alignment horizontal="right" vertical="top" wrapText="1"/>
    </xf>
    <xf numFmtId="3" fontId="16" fillId="0" borderId="32" xfId="0" applyNumberFormat="1" applyFont="1" applyBorder="1" applyAlignment="1">
      <alignment horizontal="right" vertical="center" wrapText="1"/>
    </xf>
    <xf numFmtId="3" fontId="10" fillId="6" borderId="7" xfId="0" applyNumberFormat="1" applyFont="1" applyFill="1" applyBorder="1" applyAlignment="1">
      <alignment horizontal="right" vertical="top" wrapText="1"/>
    </xf>
    <xf numFmtId="3" fontId="9" fillId="6" borderId="5" xfId="0" applyNumberFormat="1" applyFont="1" applyFill="1" applyBorder="1" applyAlignment="1">
      <alignment horizontal="right" vertical="top" wrapText="1"/>
    </xf>
    <xf numFmtId="3" fontId="16" fillId="6" borderId="7" xfId="0" applyNumberFormat="1" applyFont="1" applyFill="1" applyBorder="1" applyAlignment="1">
      <alignment horizontal="right" vertical="center" wrapText="1"/>
    </xf>
    <xf numFmtId="3" fontId="10" fillId="0" borderId="40" xfId="0" applyNumberFormat="1" applyFont="1" applyFill="1" applyBorder="1" applyAlignment="1">
      <alignment horizontal="right" vertical="top" wrapText="1"/>
    </xf>
    <xf numFmtId="3" fontId="16" fillId="0" borderId="3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top" wrapText="1"/>
    </xf>
    <xf numFmtId="0" fontId="16" fillId="0" borderId="32" xfId="0" applyFont="1" applyFill="1" applyBorder="1" applyAlignment="1">
      <alignment horizontal="right" vertical="center" wrapText="1"/>
    </xf>
    <xf numFmtId="0" fontId="16" fillId="0" borderId="7" xfId="0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vertical="top" wrapText="1"/>
    </xf>
    <xf numFmtId="0" fontId="9" fillId="0" borderId="33" xfId="0" applyFont="1" applyFill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3" fontId="5" fillId="0" borderId="29" xfId="0" applyNumberFormat="1" applyFont="1" applyBorder="1" applyAlignment="1">
      <alignment horizontal="right" vertical="top" wrapText="1"/>
    </xf>
    <xf numFmtId="3" fontId="5" fillId="0" borderId="7" xfId="0" applyNumberFormat="1" applyFont="1" applyBorder="1" applyAlignment="1">
      <alignment horizontal="right" vertical="top" wrapText="1"/>
    </xf>
    <xf numFmtId="3" fontId="5" fillId="0" borderId="40" xfId="0" applyNumberFormat="1" applyFont="1" applyBorder="1" applyAlignment="1">
      <alignment horizontal="right" vertical="top" wrapText="1"/>
    </xf>
    <xf numFmtId="0" fontId="5" fillId="0" borderId="39" xfId="0" applyFont="1" applyBorder="1" applyAlignment="1">
      <alignment horizontal="right" vertical="top" wrapText="1"/>
    </xf>
    <xf numFmtId="3" fontId="0" fillId="0" borderId="0" xfId="0" applyNumberFormat="1" applyFill="1"/>
    <xf numFmtId="3" fontId="4" fillId="2" borderId="35" xfId="0" applyNumberFormat="1" applyFont="1" applyFill="1" applyBorder="1" applyAlignment="1">
      <alignment horizontal="right" vertical="center" wrapText="1"/>
    </xf>
    <xf numFmtId="3" fontId="4" fillId="2" borderId="7" xfId="0" applyNumberFormat="1" applyFont="1" applyFill="1" applyBorder="1" applyAlignment="1">
      <alignment horizontal="right" vertical="center" wrapText="1"/>
    </xf>
    <xf numFmtId="3" fontId="4" fillId="9" borderId="7" xfId="0" applyNumberFormat="1" applyFont="1" applyFill="1" applyBorder="1" applyAlignment="1">
      <alignment horizontal="right" vertical="center" wrapText="1"/>
    </xf>
    <xf numFmtId="3" fontId="4" fillId="10" borderId="7" xfId="0" applyNumberFormat="1" applyFont="1" applyFill="1" applyBorder="1" applyAlignment="1">
      <alignment horizontal="right" vertical="center" wrapText="1"/>
    </xf>
    <xf numFmtId="3" fontId="4" fillId="5" borderId="7" xfId="0" applyNumberFormat="1" applyFont="1" applyFill="1" applyBorder="1" applyAlignment="1">
      <alignment horizontal="right" vertical="center" wrapText="1"/>
    </xf>
    <xf numFmtId="3" fontId="5" fillId="11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3" fontId="5" fillId="0" borderId="6" xfId="0" applyNumberFormat="1" applyFont="1" applyFill="1" applyBorder="1" applyAlignment="1">
      <alignment horizontal="right" vertical="top" wrapText="1"/>
    </xf>
    <xf numFmtId="43" fontId="0" fillId="0" borderId="0" xfId="1" applyFont="1" applyFill="1"/>
    <xf numFmtId="0" fontId="5" fillId="0" borderId="6" xfId="0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3" fontId="16" fillId="0" borderId="32" xfId="0" applyNumberFormat="1" applyFont="1" applyBorder="1" applyAlignment="1">
      <alignment horizontal="right" vertical="center" wrapText="1"/>
    </xf>
    <xf numFmtId="3" fontId="16" fillId="0" borderId="31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10" fillId="0" borderId="31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3" fontId="16" fillId="0" borderId="12" xfId="0" applyNumberFormat="1" applyFont="1" applyBorder="1" applyAlignment="1">
      <alignment horizontal="right" vertical="center" wrapText="1"/>
    </xf>
    <xf numFmtId="3" fontId="16" fillId="0" borderId="39" xfId="0" applyNumberFormat="1" applyFont="1" applyBorder="1" applyAlignment="1">
      <alignment horizontal="right" vertical="center" wrapText="1"/>
    </xf>
    <xf numFmtId="0" fontId="10" fillId="6" borderId="29" xfId="0" applyFont="1" applyFill="1" applyBorder="1" applyAlignment="1">
      <alignment horizontal="right" vertical="top" wrapText="1"/>
    </xf>
    <xf numFmtId="0" fontId="10" fillId="6" borderId="6" xfId="0" applyFont="1" applyFill="1" applyBorder="1" applyAlignment="1">
      <alignment horizontal="right" vertical="top" wrapText="1"/>
    </xf>
    <xf numFmtId="0" fontId="10" fillId="6" borderId="34" xfId="0" applyFont="1" applyFill="1" applyBorder="1" applyAlignment="1">
      <alignment horizontal="right" vertical="top" wrapText="1"/>
    </xf>
    <xf numFmtId="3" fontId="5" fillId="0" borderId="29" xfId="0" applyNumberFormat="1" applyFont="1" applyFill="1" applyBorder="1" applyAlignment="1">
      <alignment horizontal="right" vertical="top" wrapText="1"/>
    </xf>
    <xf numFmtId="0" fontId="10" fillId="0" borderId="5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right" vertical="top" wrapText="1"/>
    </xf>
    <xf numFmtId="0" fontId="5" fillId="0" borderId="29" xfId="0" applyFont="1" applyFill="1" applyBorder="1" applyAlignment="1">
      <alignment horizontal="right" vertical="top" wrapText="1"/>
    </xf>
    <xf numFmtId="3" fontId="5" fillId="0" borderId="40" xfId="0" applyNumberFormat="1" applyFont="1" applyFill="1" applyBorder="1" applyAlignment="1">
      <alignment horizontal="right" vertical="top" wrapText="1"/>
    </xf>
    <xf numFmtId="3" fontId="5" fillId="0" borderId="39" xfId="0" applyNumberFormat="1" applyFont="1" applyFill="1" applyBorder="1" applyAlignment="1">
      <alignment horizontal="right" vertical="top" wrapText="1"/>
    </xf>
    <xf numFmtId="0" fontId="10" fillId="4" borderId="5" xfId="0" applyFont="1" applyFill="1" applyBorder="1" applyAlignment="1">
      <alignment horizontal="right" vertical="top" wrapText="1"/>
    </xf>
    <xf numFmtId="0" fontId="10" fillId="6" borderId="45" xfId="0" applyFont="1" applyFill="1" applyBorder="1" applyAlignment="1">
      <alignment horizontal="right" vertical="top" wrapText="1"/>
    </xf>
    <xf numFmtId="0" fontId="9" fillId="0" borderId="24" xfId="0" applyFont="1" applyFill="1" applyBorder="1" applyAlignment="1">
      <alignment horizontal="right" vertical="top" wrapText="1"/>
    </xf>
    <xf numFmtId="3" fontId="10" fillId="0" borderId="39" xfId="0" applyNumberFormat="1" applyFont="1" applyBorder="1" applyAlignment="1">
      <alignment horizontal="right" vertical="top" wrapText="1"/>
    </xf>
    <xf numFmtId="0" fontId="9" fillId="0" borderId="35" xfId="0" applyFont="1" applyBorder="1" applyAlignment="1">
      <alignment vertical="top" wrapText="1"/>
    </xf>
    <xf numFmtId="3" fontId="9" fillId="0" borderId="35" xfId="0" applyNumberFormat="1" applyFont="1" applyBorder="1" applyAlignment="1">
      <alignment horizontal="right" vertical="top" wrapText="1"/>
    </xf>
    <xf numFmtId="0" fontId="9" fillId="0" borderId="7" xfId="0" applyFont="1" applyBorder="1" applyAlignment="1">
      <alignment horizontal="right" vertical="top" wrapText="1"/>
    </xf>
    <xf numFmtId="3" fontId="9" fillId="0" borderId="23" xfId="0" applyNumberFormat="1" applyFont="1" applyBorder="1" applyAlignment="1">
      <alignment horizontal="right" vertical="top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3" fontId="10" fillId="0" borderId="32" xfId="0" applyNumberFormat="1" applyFont="1" applyBorder="1" applyAlignment="1">
      <alignment horizontal="right" vertical="top" wrapText="1"/>
    </xf>
    <xf numFmtId="3" fontId="6" fillId="5" borderId="12" xfId="0" applyNumberFormat="1" applyFont="1" applyFill="1" applyBorder="1" applyAlignment="1">
      <alignment horizontal="right" vertical="center" wrapText="1"/>
    </xf>
    <xf numFmtId="0" fontId="10" fillId="0" borderId="8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3" fontId="10" fillId="0" borderId="35" xfId="0" applyNumberFormat="1" applyFont="1" applyBorder="1" applyAlignment="1">
      <alignment horizontal="right" vertical="top" wrapText="1"/>
    </xf>
    <xf numFmtId="0" fontId="9" fillId="0" borderId="31" xfId="0" applyFont="1" applyBorder="1" applyAlignment="1">
      <alignment vertical="top" wrapText="1"/>
    </xf>
    <xf numFmtId="0" fontId="10" fillId="0" borderId="39" xfId="0" applyFont="1" applyBorder="1" applyAlignment="1">
      <alignment vertical="top" wrapText="1"/>
    </xf>
    <xf numFmtId="3" fontId="6" fillId="5" borderId="39" xfId="0" applyNumberFormat="1" applyFont="1" applyFill="1" applyBorder="1" applyAlignment="1">
      <alignment horizontal="right" vertical="center" wrapText="1"/>
    </xf>
    <xf numFmtId="0" fontId="10" fillId="6" borderId="2" xfId="0" applyFont="1" applyFill="1" applyBorder="1" applyAlignment="1">
      <alignment vertical="top" wrapText="1"/>
    </xf>
    <xf numFmtId="0" fontId="10" fillId="6" borderId="32" xfId="0" applyFont="1" applyFill="1" applyBorder="1" applyAlignment="1">
      <alignment vertical="top" wrapText="1"/>
    </xf>
    <xf numFmtId="3" fontId="10" fillId="6" borderId="32" xfId="0" applyNumberFormat="1" applyFont="1" applyFill="1" applyBorder="1" applyAlignment="1">
      <alignment horizontal="right" vertical="top" wrapText="1"/>
    </xf>
    <xf numFmtId="0" fontId="9" fillId="6" borderId="8" xfId="0" applyFont="1" applyFill="1" applyBorder="1" applyAlignment="1">
      <alignment vertical="top" wrapText="1"/>
    </xf>
    <xf numFmtId="0" fontId="9" fillId="6" borderId="35" xfId="0" applyFont="1" applyFill="1" applyBorder="1" applyAlignment="1">
      <alignment vertical="top" wrapText="1"/>
    </xf>
    <xf numFmtId="3" fontId="9" fillId="6" borderId="35" xfId="0" applyNumberFormat="1" applyFont="1" applyFill="1" applyBorder="1" applyAlignment="1">
      <alignment horizontal="right" vertical="top" wrapText="1"/>
    </xf>
    <xf numFmtId="3" fontId="9" fillId="6" borderId="7" xfId="0" applyNumberFormat="1" applyFont="1" applyFill="1" applyBorder="1" applyAlignment="1">
      <alignment horizontal="right" vertical="top" wrapText="1"/>
    </xf>
    <xf numFmtId="3" fontId="9" fillId="6" borderId="23" xfId="0" applyNumberFormat="1" applyFont="1" applyFill="1" applyBorder="1" applyAlignment="1">
      <alignment horizontal="right" vertical="top" wrapText="1"/>
    </xf>
    <xf numFmtId="3" fontId="16" fillId="6" borderId="35" xfId="0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3" fontId="6" fillId="8" borderId="32" xfId="0" applyNumberFormat="1" applyFont="1" applyFill="1" applyBorder="1" applyAlignment="1">
      <alignment horizontal="right" vertical="center" wrapText="1"/>
    </xf>
    <xf numFmtId="3" fontId="6" fillId="8" borderId="12" xfId="0" applyNumberFormat="1" applyFont="1" applyFill="1" applyBorder="1" applyAlignment="1">
      <alignment horizontal="right" vertical="center" wrapText="1"/>
    </xf>
    <xf numFmtId="3" fontId="10" fillId="0" borderId="38" xfId="0" applyNumberFormat="1" applyFont="1" applyBorder="1" applyAlignment="1">
      <alignment horizontal="right" vertical="top" wrapText="1"/>
    </xf>
    <xf numFmtId="3" fontId="9" fillId="0" borderId="7" xfId="0" applyNumberFormat="1" applyFont="1" applyBorder="1" applyAlignment="1">
      <alignment horizontal="right" vertical="top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35" xfId="0" applyNumberFormat="1" applyFont="1" applyFill="1" applyBorder="1" applyAlignment="1">
      <alignment horizontal="right" vertical="center" wrapText="1"/>
    </xf>
    <xf numFmtId="3" fontId="16" fillId="0" borderId="32" xfId="0" applyNumberFormat="1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top" wrapText="1"/>
    </xf>
    <xf numFmtId="0" fontId="3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3" fontId="7" fillId="0" borderId="9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vertical="top" wrapText="1"/>
    </xf>
    <xf numFmtId="3" fontId="10" fillId="0" borderId="6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3" fontId="9" fillId="0" borderId="5" xfId="0" applyNumberFormat="1" applyFont="1" applyFill="1" applyBorder="1" applyAlignment="1">
      <alignment horizontal="right" vertical="top" wrapText="1"/>
    </xf>
    <xf numFmtId="0" fontId="10" fillId="8" borderId="8" xfId="0" applyFont="1" applyFill="1" applyBorder="1" applyAlignment="1">
      <alignment vertical="center" wrapText="1"/>
    </xf>
    <xf numFmtId="0" fontId="10" fillId="8" borderId="11" xfId="0" applyFont="1" applyFill="1" applyBorder="1" applyAlignment="1">
      <alignment vertical="center" wrapText="1"/>
    </xf>
    <xf numFmtId="3" fontId="10" fillId="8" borderId="11" xfId="0" applyNumberFormat="1" applyFont="1" applyFill="1" applyBorder="1" applyAlignment="1">
      <alignment horizontal="right" vertical="center" wrapText="1"/>
    </xf>
    <xf numFmtId="3" fontId="16" fillId="0" borderId="32" xfId="0" applyNumberFormat="1" applyFont="1" applyBorder="1" applyAlignment="1">
      <alignment horizontal="right" vertical="center" wrapText="1"/>
    </xf>
    <xf numFmtId="0" fontId="8" fillId="0" borderId="0" xfId="0" applyFont="1" applyFill="1"/>
    <xf numFmtId="3" fontId="16" fillId="6" borderId="40" xfId="0" applyNumberFormat="1" applyFont="1" applyFill="1" applyBorder="1" applyAlignment="1">
      <alignment horizontal="right" vertical="top" wrapText="1"/>
    </xf>
    <xf numFmtId="3" fontId="10" fillId="0" borderId="12" xfId="0" applyNumberFormat="1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 wrapText="1"/>
    </xf>
    <xf numFmtId="3" fontId="10" fillId="0" borderId="30" xfId="0" applyNumberFormat="1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10" fillId="0" borderId="28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/>
    </xf>
    <xf numFmtId="0" fontId="1" fillId="0" borderId="0" xfId="0" applyFont="1"/>
    <xf numFmtId="0" fontId="0" fillId="0" borderId="0" xfId="0" applyFill="1" applyBorder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Fill="1"/>
    <xf numFmtId="0" fontId="0" fillId="0" borderId="0" xfId="0" applyFont="1" applyFill="1"/>
    <xf numFmtId="0" fontId="22" fillId="0" borderId="0" xfId="0" applyFont="1"/>
    <xf numFmtId="0" fontId="23" fillId="0" borderId="0" xfId="0" applyFont="1"/>
    <xf numFmtId="0" fontId="22" fillId="0" borderId="0" xfId="0" applyFont="1" applyAlignment="1"/>
    <xf numFmtId="0" fontId="6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vertical="top" wrapText="1"/>
    </xf>
    <xf numFmtId="0" fontId="5" fillId="0" borderId="17" xfId="0" applyFont="1" applyBorder="1" applyAlignment="1">
      <alignment horizontal="left"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50" xfId="0" applyFont="1" applyBorder="1" applyAlignment="1">
      <alignment vertical="top" wrapText="1"/>
    </xf>
    <xf numFmtId="3" fontId="5" fillId="0" borderId="50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0" fillId="0" borderId="50" xfId="0" applyBorder="1"/>
    <xf numFmtId="0" fontId="8" fillId="0" borderId="50" xfId="0" applyFont="1" applyBorder="1"/>
    <xf numFmtId="0" fontId="20" fillId="0" borderId="50" xfId="0" applyFont="1" applyBorder="1" applyAlignment="1">
      <alignment vertical="top" wrapText="1"/>
    </xf>
    <xf numFmtId="0" fontId="8" fillId="0" borderId="50" xfId="0" applyFont="1" applyBorder="1" applyAlignment="1">
      <alignment wrapText="1"/>
    </xf>
    <xf numFmtId="0" fontId="23" fillId="0" borderId="50" xfId="0" applyFont="1" applyBorder="1"/>
    <xf numFmtId="4" fontId="20" fillId="0" borderId="50" xfId="0" applyNumberFormat="1" applyFont="1" applyBorder="1"/>
    <xf numFmtId="4" fontId="6" fillId="0" borderId="50" xfId="0" applyNumberFormat="1" applyFont="1" applyBorder="1"/>
    <xf numFmtId="4" fontId="0" fillId="0" borderId="50" xfId="0" applyNumberFormat="1" applyFont="1" applyBorder="1"/>
    <xf numFmtId="4" fontId="4" fillId="0" borderId="50" xfId="0" applyNumberFormat="1" applyFont="1" applyBorder="1"/>
    <xf numFmtId="0" fontId="8" fillId="8" borderId="50" xfId="0" applyFont="1" applyFill="1" applyBorder="1" applyAlignment="1">
      <alignment vertical="center" wrapText="1"/>
    </xf>
    <xf numFmtId="4" fontId="20" fillId="8" borderId="50" xfId="0" applyNumberFormat="1" applyFont="1" applyFill="1" applyBorder="1"/>
    <xf numFmtId="0" fontId="20" fillId="8" borderId="50" xfId="0" applyFont="1" applyFill="1" applyBorder="1" applyAlignment="1">
      <alignment vertical="top" wrapText="1"/>
    </xf>
    <xf numFmtId="0" fontId="6" fillId="8" borderId="50" xfId="0" applyFont="1" applyFill="1" applyBorder="1" applyAlignment="1">
      <alignment vertical="top" wrapText="1"/>
    </xf>
    <xf numFmtId="4" fontId="6" fillId="8" borderId="50" xfId="0" applyNumberFormat="1" applyFont="1" applyFill="1" applyBorder="1"/>
    <xf numFmtId="0" fontId="6" fillId="0" borderId="0" xfId="0" applyFont="1" applyAlignment="1">
      <alignment horizontal="center"/>
    </xf>
    <xf numFmtId="0" fontId="0" fillId="0" borderId="50" xfId="0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50" xfId="0" applyFont="1" applyBorder="1"/>
    <xf numFmtId="0" fontId="1" fillId="0" borderId="50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4" fontId="1" fillId="0" borderId="50" xfId="0" applyNumberFormat="1" applyFont="1" applyBorder="1" applyAlignment="1">
      <alignment horizontal="right"/>
    </xf>
    <xf numFmtId="0" fontId="1" fillId="0" borderId="50" xfId="0" applyFont="1" applyBorder="1" applyAlignment="1">
      <alignment horizontal="left" vertical="center"/>
    </xf>
    <xf numFmtId="4" fontId="1" fillId="0" borderId="50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vertical="center" wrapText="1"/>
    </xf>
    <xf numFmtId="0" fontId="24" fillId="0" borderId="50" xfId="0" applyFont="1" applyBorder="1" applyAlignment="1">
      <alignment vertical="center"/>
    </xf>
    <xf numFmtId="4" fontId="24" fillId="0" borderId="50" xfId="0" applyNumberFormat="1" applyFont="1" applyBorder="1" applyAlignment="1">
      <alignment horizontal="right" vertical="center"/>
    </xf>
    <xf numFmtId="4" fontId="24" fillId="0" borderId="50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24" fillId="0" borderId="50" xfId="0" applyFont="1" applyBorder="1" applyAlignment="1">
      <alignment wrapText="1"/>
    </xf>
    <xf numFmtId="4" fontId="24" fillId="0" borderId="50" xfId="0" applyNumberFormat="1" applyFont="1" applyBorder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0" xfId="0" applyFont="1" applyBorder="1" applyAlignment="1">
      <alignment vertical="center" wrapText="1"/>
    </xf>
    <xf numFmtId="0" fontId="10" fillId="0" borderId="50" xfId="0" applyFont="1" applyBorder="1" applyAlignment="1">
      <alignment horizontal="right" vertical="center" wrapText="1"/>
    </xf>
    <xf numFmtId="0" fontId="10" fillId="4" borderId="50" xfId="0" applyFont="1" applyFill="1" applyBorder="1" applyAlignment="1">
      <alignment vertical="top" wrapText="1"/>
    </xf>
    <xf numFmtId="3" fontId="10" fillId="4" borderId="50" xfId="0" applyNumberFormat="1" applyFont="1" applyFill="1" applyBorder="1" applyAlignment="1">
      <alignment horizontal="right" vertical="top" wrapText="1"/>
    </xf>
    <xf numFmtId="0" fontId="9" fillId="0" borderId="50" xfId="0" applyFont="1" applyBorder="1" applyAlignment="1">
      <alignment vertical="top" wrapText="1"/>
    </xf>
    <xf numFmtId="3" fontId="9" fillId="0" borderId="50" xfId="0" applyNumberFormat="1" applyFont="1" applyBorder="1" applyAlignment="1">
      <alignment horizontal="right" vertical="top" wrapText="1"/>
    </xf>
    <xf numFmtId="0" fontId="9" fillId="0" borderId="50" xfId="0" applyFont="1" applyBorder="1" applyAlignment="1">
      <alignment horizontal="right" vertical="top" wrapText="1"/>
    </xf>
    <xf numFmtId="0" fontId="10" fillId="3" borderId="50" xfId="0" applyFont="1" applyFill="1" applyBorder="1" applyAlignment="1">
      <alignment vertical="top" wrapText="1"/>
    </xf>
    <xf numFmtId="3" fontId="10" fillId="3" borderId="50" xfId="0" applyNumberFormat="1" applyFont="1" applyFill="1" applyBorder="1" applyAlignment="1">
      <alignment horizontal="right" vertical="center" wrapText="1"/>
    </xf>
    <xf numFmtId="0" fontId="9" fillId="0" borderId="50" xfId="0" applyFont="1" applyFill="1" applyBorder="1" applyAlignment="1">
      <alignment vertical="top" wrapText="1"/>
    </xf>
    <xf numFmtId="3" fontId="9" fillId="0" borderId="50" xfId="0" applyNumberFormat="1" applyFont="1" applyFill="1" applyBorder="1" applyAlignment="1">
      <alignment horizontal="right" vertical="top" wrapText="1"/>
    </xf>
    <xf numFmtId="0" fontId="10" fillId="0" borderId="50" xfId="0" applyFont="1" applyBorder="1" applyAlignment="1">
      <alignment vertical="top" wrapText="1"/>
    </xf>
    <xf numFmtId="3" fontId="10" fillId="0" borderId="50" xfId="0" applyNumberFormat="1" applyFont="1" applyBorder="1" applyAlignment="1">
      <alignment horizontal="right" vertical="center" wrapText="1"/>
    </xf>
    <xf numFmtId="3" fontId="9" fillId="0" borderId="50" xfId="0" applyNumberFormat="1" applyFont="1" applyBorder="1" applyAlignment="1">
      <alignment horizontal="right" vertical="center" wrapText="1"/>
    </xf>
    <xf numFmtId="3" fontId="10" fillId="3" borderId="50" xfId="0" applyNumberFormat="1" applyFont="1" applyFill="1" applyBorder="1" applyAlignment="1">
      <alignment horizontal="right" vertical="top" wrapText="1"/>
    </xf>
    <xf numFmtId="0" fontId="10" fillId="3" borderId="50" xfId="0" applyFont="1" applyFill="1" applyBorder="1" applyAlignment="1">
      <alignment horizontal="right" vertical="center" wrapText="1"/>
    </xf>
    <xf numFmtId="0" fontId="10" fillId="3" borderId="50" xfId="0" applyFont="1" applyFill="1" applyBorder="1" applyAlignment="1">
      <alignment vertical="center" wrapText="1"/>
    </xf>
    <xf numFmtId="0" fontId="11" fillId="2" borderId="50" xfId="0" applyFont="1" applyFill="1" applyBorder="1" applyAlignment="1">
      <alignment vertical="center" wrapText="1"/>
    </xf>
    <xf numFmtId="3" fontId="11" fillId="2" borderId="50" xfId="0" applyNumberFormat="1" applyFont="1" applyFill="1" applyBorder="1" applyAlignment="1">
      <alignment horizontal="right" vertical="center" wrapText="1"/>
    </xf>
    <xf numFmtId="0" fontId="10" fillId="0" borderId="50" xfId="0" applyFont="1" applyBorder="1" applyAlignment="1">
      <alignment horizontal="right" vertical="top" wrapText="1"/>
    </xf>
    <xf numFmtId="0" fontId="3" fillId="0" borderId="50" xfId="0" applyFont="1" applyFill="1" applyBorder="1" applyAlignment="1">
      <alignment vertical="center" wrapText="1"/>
    </xf>
    <xf numFmtId="0" fontId="7" fillId="0" borderId="50" xfId="0" applyFont="1" applyFill="1" applyBorder="1" applyAlignment="1">
      <alignment vertical="center" wrapText="1"/>
    </xf>
    <xf numFmtId="3" fontId="7" fillId="0" borderId="50" xfId="0" applyNumberFormat="1" applyFont="1" applyFill="1" applyBorder="1" applyAlignment="1">
      <alignment horizontal="right" vertical="center" wrapText="1"/>
    </xf>
    <xf numFmtId="0" fontId="5" fillId="2" borderId="50" xfId="0" applyFont="1" applyFill="1" applyBorder="1" applyAlignment="1">
      <alignment vertical="center" wrapText="1"/>
    </xf>
    <xf numFmtId="3" fontId="5" fillId="2" borderId="50" xfId="0" applyNumberFormat="1" applyFont="1" applyFill="1" applyBorder="1" applyAlignment="1">
      <alignment horizontal="right" vertical="center" wrapText="1"/>
    </xf>
    <xf numFmtId="0" fontId="10" fillId="5" borderId="50" xfId="0" applyFont="1" applyFill="1" applyBorder="1" applyAlignment="1">
      <alignment vertical="top" wrapText="1"/>
    </xf>
    <xf numFmtId="3" fontId="10" fillId="5" borderId="50" xfId="0" applyNumberFormat="1" applyFont="1" applyFill="1" applyBorder="1" applyAlignment="1">
      <alignment horizontal="right" vertical="top" wrapText="1"/>
    </xf>
    <xf numFmtId="0" fontId="10" fillId="5" borderId="50" xfId="0" applyFont="1" applyFill="1" applyBorder="1" applyAlignment="1">
      <alignment vertical="center" wrapText="1"/>
    </xf>
    <xf numFmtId="3" fontId="10" fillId="5" borderId="50" xfId="0" applyNumberFormat="1" applyFont="1" applyFill="1" applyBorder="1" applyAlignment="1">
      <alignment horizontal="right" vertical="center" wrapText="1"/>
    </xf>
    <xf numFmtId="3" fontId="10" fillId="0" borderId="50" xfId="0" applyNumberFormat="1" applyFont="1" applyBorder="1" applyAlignment="1">
      <alignment horizontal="right" vertical="top" wrapText="1"/>
    </xf>
    <xf numFmtId="0" fontId="10" fillId="0" borderId="50" xfId="0" applyFont="1" applyFill="1" applyBorder="1" applyAlignment="1">
      <alignment vertical="top" wrapText="1"/>
    </xf>
    <xf numFmtId="3" fontId="10" fillId="0" borderId="50" xfId="0" applyNumberFormat="1" applyFont="1" applyFill="1" applyBorder="1" applyAlignment="1">
      <alignment horizontal="right" vertical="top" wrapText="1"/>
    </xf>
    <xf numFmtId="0" fontId="4" fillId="0" borderId="50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3" fontId="7" fillId="0" borderId="50" xfId="0" applyNumberFormat="1" applyFont="1" applyBorder="1" applyAlignment="1">
      <alignment horizontal="right" vertical="center" wrapText="1"/>
    </xf>
    <xf numFmtId="0" fontId="5" fillId="10" borderId="50" xfId="0" applyFont="1" applyFill="1" applyBorder="1" applyAlignment="1">
      <alignment horizontal="right" vertical="center"/>
    </xf>
    <xf numFmtId="0" fontId="5" fillId="10" borderId="50" xfId="0" applyFont="1" applyFill="1" applyBorder="1" applyAlignment="1">
      <alignment vertical="center" wrapText="1"/>
    </xf>
    <xf numFmtId="3" fontId="5" fillId="10" borderId="50" xfId="0" applyNumberFormat="1" applyFont="1" applyFill="1" applyBorder="1" applyAlignment="1">
      <alignment horizontal="right" vertical="center"/>
    </xf>
    <xf numFmtId="0" fontId="10" fillId="8" borderId="50" xfId="0" applyFont="1" applyFill="1" applyBorder="1" applyAlignment="1">
      <alignment horizontal="right" vertical="center"/>
    </xf>
    <xf numFmtId="0" fontId="1" fillId="8" borderId="50" xfId="0" applyFont="1" applyFill="1" applyBorder="1" applyAlignment="1">
      <alignment wrapText="1"/>
    </xf>
    <xf numFmtId="3" fontId="1" fillId="8" borderId="50" xfId="0" applyNumberFormat="1" applyFont="1" applyFill="1" applyBorder="1"/>
    <xf numFmtId="0" fontId="10" fillId="0" borderId="50" xfId="0" applyFont="1" applyBorder="1" applyAlignment="1">
      <alignment vertical="center"/>
    </xf>
    <xf numFmtId="3" fontId="1" fillId="0" borderId="50" xfId="0" applyNumberFormat="1" applyFont="1" applyBorder="1"/>
    <xf numFmtId="0" fontId="9" fillId="0" borderId="50" xfId="0" applyFont="1" applyBorder="1" applyAlignment="1">
      <alignment vertical="center"/>
    </xf>
    <xf numFmtId="3" fontId="0" fillId="0" borderId="50" xfId="0" applyNumberFormat="1" applyBorder="1"/>
    <xf numFmtId="0" fontId="9" fillId="0" borderId="50" xfId="0" applyFont="1" applyBorder="1"/>
    <xf numFmtId="0" fontId="7" fillId="0" borderId="50" xfId="0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vertical="top" wrapText="1"/>
    </xf>
    <xf numFmtId="0" fontId="6" fillId="0" borderId="50" xfId="0" applyFont="1" applyBorder="1" applyAlignment="1">
      <alignment vertical="center" wrapText="1"/>
    </xf>
    <xf numFmtId="3" fontId="4" fillId="0" borderId="50" xfId="0" applyNumberFormat="1" applyFont="1" applyBorder="1" applyAlignment="1">
      <alignment horizontal="right" vertical="center" wrapText="1"/>
    </xf>
    <xf numFmtId="0" fontId="22" fillId="0" borderId="50" xfId="0" applyFont="1" applyBorder="1"/>
    <xf numFmtId="3" fontId="10" fillId="3" borderId="50" xfId="0" applyNumberFormat="1" applyFont="1" applyFill="1" applyBorder="1" applyAlignment="1">
      <alignment vertical="center" wrapText="1"/>
    </xf>
    <xf numFmtId="0" fontId="10" fillId="8" borderId="50" xfId="0" applyFont="1" applyFill="1" applyBorder="1" applyAlignment="1">
      <alignment vertical="center" wrapText="1"/>
    </xf>
    <xf numFmtId="3" fontId="10" fillId="8" borderId="50" xfId="0" applyNumberFormat="1" applyFont="1" applyFill="1" applyBorder="1" applyAlignment="1">
      <alignment horizontal="right" vertical="center" wrapText="1"/>
    </xf>
    <xf numFmtId="0" fontId="10" fillId="6" borderId="50" xfId="0" applyFont="1" applyFill="1" applyBorder="1" applyAlignment="1">
      <alignment vertical="top" wrapText="1"/>
    </xf>
    <xf numFmtId="0" fontId="10" fillId="6" borderId="50" xfId="0" applyFont="1" applyFill="1" applyBorder="1" applyAlignment="1">
      <alignment horizontal="right" vertical="top" wrapText="1"/>
    </xf>
    <xf numFmtId="0" fontId="9" fillId="0" borderId="50" xfId="0" applyFont="1" applyBorder="1" applyAlignment="1">
      <alignment vertical="center" wrapText="1"/>
    </xf>
    <xf numFmtId="0" fontId="0" fillId="0" borderId="50" xfId="0" applyFill="1" applyBorder="1"/>
    <xf numFmtId="0" fontId="9" fillId="0" borderId="50" xfId="0" applyFont="1" applyFill="1" applyBorder="1" applyAlignment="1">
      <alignment vertical="center" wrapText="1"/>
    </xf>
    <xf numFmtId="3" fontId="9" fillId="0" borderId="50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0" fillId="0" borderId="0" xfId="0" applyFont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21" fillId="0" borderId="0" xfId="0" applyFont="1" applyBorder="1"/>
    <xf numFmtId="0" fontId="22" fillId="0" borderId="0" xfId="0" applyFont="1" applyBorder="1"/>
    <xf numFmtId="0" fontId="4" fillId="0" borderId="50" xfId="0" applyFont="1" applyBorder="1" applyAlignment="1">
      <alignment vertical="top" wrapText="1"/>
    </xf>
    <xf numFmtId="0" fontId="10" fillId="0" borderId="50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vertical="top" wrapText="1"/>
    </xf>
    <xf numFmtId="3" fontId="5" fillId="0" borderId="50" xfId="0" applyNumberFormat="1" applyFont="1" applyFill="1" applyBorder="1" applyAlignment="1">
      <alignment horizontal="right" vertical="top" wrapText="1"/>
    </xf>
    <xf numFmtId="0" fontId="5" fillId="0" borderId="50" xfId="0" applyFont="1" applyFill="1" applyBorder="1" applyAlignment="1">
      <alignment horizontal="right" vertical="top" wrapText="1"/>
    </xf>
    <xf numFmtId="0" fontId="5" fillId="0" borderId="50" xfId="0" applyFont="1" applyFill="1" applyBorder="1" applyAlignment="1">
      <alignment vertical="center" wrapText="1"/>
    </xf>
    <xf numFmtId="3" fontId="5" fillId="0" borderId="50" xfId="0" applyNumberFormat="1" applyFont="1" applyFill="1" applyBorder="1" applyAlignment="1">
      <alignment horizontal="right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8" fillId="7" borderId="50" xfId="0" applyFont="1" applyFill="1" applyBorder="1" applyAlignment="1">
      <alignment vertical="top" wrapText="1"/>
    </xf>
    <xf numFmtId="3" fontId="5" fillId="11" borderId="50" xfId="0" applyNumberFormat="1" applyFont="1" applyFill="1" applyBorder="1" applyAlignment="1">
      <alignment horizontal="center"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8" fillId="5" borderId="50" xfId="0" applyFont="1" applyFill="1" applyBorder="1" applyAlignment="1">
      <alignment vertical="top" wrapText="1"/>
    </xf>
    <xf numFmtId="3" fontId="6" fillId="5" borderId="50" xfId="0" applyNumberFormat="1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vertical="top" wrapText="1"/>
    </xf>
    <xf numFmtId="3" fontId="6" fillId="3" borderId="50" xfId="0" applyNumberFormat="1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right" vertical="top" wrapText="1"/>
    </xf>
    <xf numFmtId="3" fontId="16" fillId="0" borderId="50" xfId="0" applyNumberFormat="1" applyFont="1" applyFill="1" applyBorder="1" applyAlignment="1">
      <alignment horizontal="right" vertical="top" wrapText="1"/>
    </xf>
    <xf numFmtId="3" fontId="16" fillId="0" borderId="50" xfId="0" applyNumberFormat="1" applyFont="1" applyBorder="1" applyAlignment="1">
      <alignment horizontal="right" vertical="center" wrapText="1"/>
    </xf>
    <xf numFmtId="0" fontId="6" fillId="5" borderId="50" xfId="0" applyFont="1" applyFill="1" applyBorder="1" applyAlignment="1">
      <alignment horizontal="center" vertical="center" wrapText="1"/>
    </xf>
    <xf numFmtId="3" fontId="16" fillId="0" borderId="50" xfId="0" applyNumberFormat="1" applyFont="1" applyFill="1" applyBorder="1" applyAlignment="1">
      <alignment horizontal="right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wrapText="1"/>
    </xf>
    <xf numFmtId="0" fontId="6" fillId="3" borderId="50" xfId="0" applyFont="1" applyFill="1" applyBorder="1" applyAlignment="1">
      <alignment vertical="center" wrapText="1"/>
    </xf>
    <xf numFmtId="3" fontId="6" fillId="3" borderId="50" xfId="0" applyNumberFormat="1" applyFont="1" applyFill="1" applyBorder="1" applyAlignment="1">
      <alignment horizontal="right" vertical="center" wrapText="1"/>
    </xf>
    <xf numFmtId="0" fontId="16" fillId="0" borderId="50" xfId="0" applyFont="1" applyBorder="1" applyAlignment="1">
      <alignment vertical="top" wrapText="1"/>
    </xf>
    <xf numFmtId="3" fontId="10" fillId="6" borderId="50" xfId="0" applyNumberFormat="1" applyFont="1" applyFill="1" applyBorder="1" applyAlignment="1">
      <alignment horizontal="right" vertical="top" wrapText="1"/>
    </xf>
    <xf numFmtId="0" fontId="9" fillId="6" borderId="50" xfId="0" applyFont="1" applyFill="1" applyBorder="1" applyAlignment="1">
      <alignment horizontal="right" vertical="center" wrapText="1"/>
    </xf>
    <xf numFmtId="0" fontId="9" fillId="6" borderId="50" xfId="0" applyFont="1" applyFill="1" applyBorder="1" applyAlignment="1">
      <alignment horizontal="left" vertical="top" wrapText="1"/>
    </xf>
    <xf numFmtId="3" fontId="9" fillId="6" borderId="50" xfId="0" applyNumberFormat="1" applyFont="1" applyFill="1" applyBorder="1" applyAlignment="1">
      <alignment horizontal="right" vertical="top" wrapText="1"/>
    </xf>
    <xf numFmtId="3" fontId="6" fillId="5" borderId="50" xfId="0" applyNumberFormat="1" applyFont="1" applyFill="1" applyBorder="1" applyAlignment="1">
      <alignment horizontal="right" vertical="center" wrapText="1"/>
    </xf>
    <xf numFmtId="3" fontId="2" fillId="0" borderId="50" xfId="0" applyNumberFormat="1" applyFont="1" applyBorder="1" applyAlignment="1">
      <alignment horizontal="right" vertical="center" wrapText="1"/>
    </xf>
    <xf numFmtId="0" fontId="4" fillId="5" borderId="50" xfId="0" applyFont="1" applyFill="1" applyBorder="1" applyAlignment="1">
      <alignment horizontal="center" vertical="top" wrapText="1"/>
    </xf>
    <xf numFmtId="3" fontId="4" fillId="5" borderId="50" xfId="0" applyNumberFormat="1" applyFont="1" applyFill="1" applyBorder="1" applyAlignment="1">
      <alignment horizontal="right" vertical="center" wrapText="1"/>
    </xf>
    <xf numFmtId="3" fontId="16" fillId="0" borderId="50" xfId="0" applyNumberFormat="1" applyFont="1" applyBorder="1" applyAlignment="1">
      <alignment horizontal="right" vertical="top" wrapText="1"/>
    </xf>
    <xf numFmtId="0" fontId="9" fillId="6" borderId="50" xfId="0" applyFont="1" applyFill="1" applyBorder="1" applyAlignment="1">
      <alignment vertical="top" wrapText="1"/>
    </xf>
    <xf numFmtId="3" fontId="16" fillId="6" borderId="50" xfId="0" applyNumberFormat="1" applyFont="1" applyFill="1" applyBorder="1" applyAlignment="1">
      <alignment horizontal="right" vertical="center" wrapText="1"/>
    </xf>
    <xf numFmtId="3" fontId="2" fillId="6" borderId="50" xfId="0" applyNumberFormat="1" applyFont="1" applyFill="1" applyBorder="1" applyAlignment="1">
      <alignment horizontal="right" vertical="center" wrapText="1"/>
    </xf>
    <xf numFmtId="0" fontId="8" fillId="2" borderId="50" xfId="0" applyFont="1" applyFill="1" applyBorder="1" applyAlignment="1">
      <alignment horizontal="center" vertical="center" wrapText="1"/>
    </xf>
    <xf numFmtId="3" fontId="4" fillId="10" borderId="50" xfId="0" applyNumberFormat="1" applyFont="1" applyFill="1" applyBorder="1" applyAlignment="1">
      <alignment horizontal="right" vertical="center" wrapText="1"/>
    </xf>
    <xf numFmtId="3" fontId="4" fillId="9" borderId="50" xfId="0" applyNumberFormat="1" applyFont="1" applyFill="1" applyBorder="1" applyAlignment="1">
      <alignment horizontal="right" vertical="center" wrapText="1"/>
    </xf>
    <xf numFmtId="3" fontId="6" fillId="8" borderId="50" xfId="0" applyNumberFormat="1" applyFont="1" applyFill="1" applyBorder="1" applyAlignment="1">
      <alignment horizontal="right" vertical="center" wrapText="1"/>
    </xf>
    <xf numFmtId="3" fontId="4" fillId="2" borderId="50" xfId="0" applyNumberFormat="1" applyFont="1" applyFill="1" applyBorder="1" applyAlignment="1">
      <alignment horizontal="right" vertical="center" wrapText="1"/>
    </xf>
    <xf numFmtId="0" fontId="5" fillId="0" borderId="50" xfId="0" applyFont="1" applyBorder="1" applyAlignment="1">
      <alignment horizontal="center" vertical="center" wrapText="1"/>
    </xf>
    <xf numFmtId="3" fontId="20" fillId="0" borderId="50" xfId="0" applyNumberFormat="1" applyFont="1" applyBorder="1" applyAlignment="1">
      <alignment horizontal="right" vertical="center" wrapText="1"/>
    </xf>
    <xf numFmtId="3" fontId="20" fillId="0" borderId="50" xfId="0" applyNumberFormat="1" applyFont="1" applyBorder="1" applyAlignment="1">
      <alignment vertical="center" wrapText="1"/>
    </xf>
    <xf numFmtId="3" fontId="6" fillId="0" borderId="50" xfId="0" applyNumberFormat="1" applyFont="1" applyBorder="1" applyAlignment="1">
      <alignment horizontal="right" vertical="center" wrapText="1"/>
    </xf>
    <xf numFmtId="0" fontId="6" fillId="0" borderId="50" xfId="0" applyFont="1" applyBorder="1" applyAlignment="1">
      <alignment vertical="top" wrapText="1"/>
    </xf>
    <xf numFmtId="3" fontId="6" fillId="0" borderId="50" xfId="0" applyNumberFormat="1" applyFont="1" applyBorder="1" applyAlignment="1">
      <alignment vertical="center" wrapText="1"/>
    </xf>
    <xf numFmtId="0" fontId="6" fillId="12" borderId="50" xfId="0" applyFont="1" applyFill="1" applyBorder="1" applyAlignment="1">
      <alignment vertical="top" wrapText="1"/>
    </xf>
    <xf numFmtId="0" fontId="6" fillId="0" borderId="50" xfId="0" applyFont="1" applyBorder="1" applyAlignment="1">
      <alignment horizontal="left" vertical="center" wrapText="1"/>
    </xf>
    <xf numFmtId="0" fontId="20" fillId="0" borderId="50" xfId="0" applyFont="1" applyBorder="1" applyAlignment="1">
      <alignment vertical="center" wrapText="1"/>
    </xf>
    <xf numFmtId="0" fontId="6" fillId="0" borderId="50" xfId="0" applyFont="1" applyBorder="1" applyAlignment="1">
      <alignment horizontal="center" wrapText="1"/>
    </xf>
    <xf numFmtId="3" fontId="6" fillId="0" borderId="50" xfId="0" applyNumberFormat="1" applyFont="1" applyBorder="1" applyAlignment="1">
      <alignment horizontal="right" vertical="center"/>
    </xf>
    <xf numFmtId="0" fontId="8" fillId="0" borderId="0" xfId="0" applyFont="1" applyAlignment="1"/>
    <xf numFmtId="0" fontId="20" fillId="0" borderId="50" xfId="0" applyFont="1" applyBorder="1" applyAlignment="1">
      <alignment wrapText="1"/>
    </xf>
    <xf numFmtId="0" fontId="4" fillId="0" borderId="50" xfId="0" applyFont="1" applyBorder="1" applyAlignment="1">
      <alignment wrapText="1"/>
    </xf>
    <xf numFmtId="0" fontId="20" fillId="8" borderId="50" xfId="0" applyFont="1" applyFill="1" applyBorder="1" applyAlignment="1">
      <alignment wrapText="1"/>
    </xf>
    <xf numFmtId="0" fontId="10" fillId="5" borderId="52" xfId="0" applyFont="1" applyFill="1" applyBorder="1" applyAlignment="1">
      <alignment horizontal="center" vertical="center" wrapText="1"/>
    </xf>
    <xf numFmtId="49" fontId="10" fillId="5" borderId="53" xfId="0" applyNumberFormat="1" applyFont="1" applyFill="1" applyBorder="1" applyAlignment="1">
      <alignment horizontal="center" vertical="center" wrapText="1"/>
    </xf>
    <xf numFmtId="0" fontId="16" fillId="0" borderId="32" xfId="0" applyFont="1" applyBorder="1" applyAlignment="1">
      <alignment horizontal="right" vertical="top" wrapText="1"/>
    </xf>
    <xf numFmtId="0" fontId="16" fillId="0" borderId="28" xfId="0" applyFont="1" applyBorder="1" applyAlignment="1">
      <alignment horizontal="right" vertical="top" wrapText="1"/>
    </xf>
    <xf numFmtId="0" fontId="16" fillId="0" borderId="0" xfId="0" applyFont="1" applyBorder="1" applyAlignment="1">
      <alignment horizontal="right" vertical="top" wrapText="1"/>
    </xf>
    <xf numFmtId="0" fontId="16" fillId="0" borderId="5" xfId="0" applyFont="1" applyBorder="1" applyAlignment="1">
      <alignment horizontal="right" vertical="top" wrapText="1"/>
    </xf>
    <xf numFmtId="0" fontId="16" fillId="0" borderId="31" xfId="0" applyFont="1" applyBorder="1" applyAlignment="1">
      <alignment horizontal="right" vertical="top" wrapText="1"/>
    </xf>
    <xf numFmtId="0" fontId="16" fillId="0" borderId="29" xfId="0" applyFont="1" applyBorder="1" applyAlignment="1">
      <alignment horizontal="right" vertical="top" wrapText="1"/>
    </xf>
    <xf numFmtId="0" fontId="10" fillId="6" borderId="32" xfId="0" applyFont="1" applyFill="1" applyBorder="1" applyAlignment="1">
      <alignment horizontal="right" vertical="top" wrapText="1"/>
    </xf>
    <xf numFmtId="0" fontId="10" fillId="6" borderId="28" xfId="0" applyFont="1" applyFill="1" applyBorder="1" applyAlignment="1">
      <alignment horizontal="right" vertical="top" wrapText="1"/>
    </xf>
    <xf numFmtId="0" fontId="10" fillId="6" borderId="0" xfId="0" applyFont="1" applyFill="1" applyBorder="1" applyAlignment="1">
      <alignment horizontal="right" vertical="top" wrapText="1"/>
    </xf>
    <xf numFmtId="0" fontId="10" fillId="6" borderId="5" xfId="0" applyFont="1" applyFill="1" applyBorder="1" applyAlignment="1">
      <alignment horizontal="right" vertical="top" wrapText="1"/>
    </xf>
    <xf numFmtId="0" fontId="10" fillId="6" borderId="30" xfId="0" applyFont="1" applyFill="1" applyBorder="1" applyAlignment="1">
      <alignment horizontal="right" vertical="top" wrapText="1"/>
    </xf>
    <xf numFmtId="0" fontId="10" fillId="6" borderId="31" xfId="0" applyFont="1" applyFill="1" applyBorder="1" applyAlignment="1">
      <alignment horizontal="right" vertical="top" wrapText="1"/>
    </xf>
    <xf numFmtId="0" fontId="10" fillId="6" borderId="29" xfId="0" applyFont="1" applyFill="1" applyBorder="1" applyAlignment="1">
      <alignment horizontal="right" vertical="top" wrapText="1"/>
    </xf>
    <xf numFmtId="0" fontId="16" fillId="6" borderId="30" xfId="0" applyFont="1" applyFill="1" applyBorder="1" applyAlignment="1">
      <alignment horizontal="right" vertical="top" wrapText="1"/>
    </xf>
    <xf numFmtId="0" fontId="16" fillId="6" borderId="0" xfId="0" applyFont="1" applyFill="1" applyBorder="1" applyAlignment="1">
      <alignment horizontal="right" vertical="top" wrapText="1"/>
    </xf>
    <xf numFmtId="0" fontId="16" fillId="6" borderId="5" xfId="0" applyFont="1" applyFill="1" applyBorder="1" applyAlignment="1">
      <alignment horizontal="right" vertical="top" wrapText="1"/>
    </xf>
    <xf numFmtId="0" fontId="16" fillId="6" borderId="31" xfId="0" applyFont="1" applyFill="1" applyBorder="1" applyAlignment="1">
      <alignment horizontal="right" vertical="top" wrapText="1"/>
    </xf>
    <xf numFmtId="0" fontId="16" fillId="6" borderId="29" xfId="0" applyFont="1" applyFill="1" applyBorder="1" applyAlignment="1">
      <alignment horizontal="right" vertical="top" wrapText="1"/>
    </xf>
    <xf numFmtId="0" fontId="16" fillId="6" borderId="41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right" vertical="top" wrapText="1"/>
    </xf>
    <xf numFmtId="0" fontId="16" fillId="0" borderId="47" xfId="0" applyFont="1" applyBorder="1" applyAlignment="1">
      <alignment horizontal="right" vertical="top" wrapText="1"/>
    </xf>
    <xf numFmtId="0" fontId="16" fillId="0" borderId="15" xfId="0" applyFont="1" applyBorder="1" applyAlignment="1">
      <alignment horizontal="right" vertical="top" wrapText="1"/>
    </xf>
    <xf numFmtId="0" fontId="16" fillId="0" borderId="48" xfId="0" applyFont="1" applyBorder="1" applyAlignment="1">
      <alignment horizontal="right" vertical="top" wrapText="1"/>
    </xf>
    <xf numFmtId="0" fontId="16" fillId="0" borderId="49" xfId="0" applyFont="1" applyBorder="1" applyAlignment="1">
      <alignment horizontal="right" vertical="top" wrapText="1"/>
    </xf>
    <xf numFmtId="0" fontId="16" fillId="0" borderId="18" xfId="0" applyFont="1" applyBorder="1" applyAlignment="1">
      <alignment horizontal="right" vertical="top" wrapText="1"/>
    </xf>
    <xf numFmtId="0" fontId="10" fillId="6" borderId="33" xfId="0" applyFont="1" applyFill="1" applyBorder="1" applyAlignment="1">
      <alignment horizontal="right" vertical="top" wrapText="1"/>
    </xf>
    <xf numFmtId="0" fontId="10" fillId="6" borderId="34" xfId="0" applyFont="1" applyFill="1" applyBorder="1" applyAlignment="1">
      <alignment horizontal="right" vertical="top" wrapText="1"/>
    </xf>
    <xf numFmtId="0" fontId="16" fillId="6" borderId="33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right" vertical="top" wrapText="1"/>
    </xf>
    <xf numFmtId="0" fontId="10" fillId="4" borderId="28" xfId="0" applyFont="1" applyFill="1" applyBorder="1" applyAlignment="1">
      <alignment horizontal="right" vertical="top" wrapText="1"/>
    </xf>
    <xf numFmtId="0" fontId="10" fillId="4" borderId="0" xfId="0" applyFont="1" applyFill="1" applyBorder="1" applyAlignment="1">
      <alignment horizontal="right" vertical="top" wrapText="1"/>
    </xf>
    <xf numFmtId="0" fontId="10" fillId="4" borderId="5" xfId="0" applyFont="1" applyFill="1" applyBorder="1" applyAlignment="1">
      <alignment horizontal="right" vertical="top" wrapText="1"/>
    </xf>
    <xf numFmtId="0" fontId="10" fillId="4" borderId="31" xfId="0" applyFont="1" applyFill="1" applyBorder="1" applyAlignment="1">
      <alignment horizontal="right" vertical="top" wrapText="1"/>
    </xf>
    <xf numFmtId="0" fontId="10" fillId="4" borderId="29" xfId="0" applyFont="1" applyFill="1" applyBorder="1" applyAlignment="1">
      <alignment horizontal="right" vertical="top" wrapText="1"/>
    </xf>
    <xf numFmtId="0" fontId="16" fillId="0" borderId="3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5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 wrapText="1"/>
    </xf>
    <xf numFmtId="0" fontId="9" fillId="0" borderId="31" xfId="0" applyFont="1" applyBorder="1" applyAlignment="1">
      <alignment horizontal="right" vertical="top" wrapText="1"/>
    </xf>
    <xf numFmtId="0" fontId="9" fillId="0" borderId="29" xfId="0" applyFont="1" applyBorder="1" applyAlignment="1">
      <alignment horizontal="right" vertical="top" wrapText="1"/>
    </xf>
    <xf numFmtId="0" fontId="16" fillId="6" borderId="32" xfId="0" applyFont="1" applyFill="1" applyBorder="1" applyAlignment="1">
      <alignment vertical="top" wrapText="1"/>
    </xf>
    <xf numFmtId="0" fontId="16" fillId="6" borderId="28" xfId="0" applyFont="1" applyFill="1" applyBorder="1" applyAlignment="1">
      <alignment vertical="top" wrapText="1"/>
    </xf>
    <xf numFmtId="0" fontId="16" fillId="6" borderId="5" xfId="0" applyFont="1" applyFill="1" applyBorder="1" applyAlignment="1">
      <alignment vertical="top" wrapText="1"/>
    </xf>
    <xf numFmtId="0" fontId="16" fillId="6" borderId="30" xfId="0" applyFont="1" applyFill="1" applyBorder="1" applyAlignment="1">
      <alignment vertical="top" wrapText="1"/>
    </xf>
    <xf numFmtId="0" fontId="16" fillId="6" borderId="0" xfId="0" applyFont="1" applyFill="1" applyBorder="1" applyAlignment="1">
      <alignment vertical="top" wrapText="1"/>
    </xf>
    <xf numFmtId="0" fontId="16" fillId="6" borderId="31" xfId="0" applyFont="1" applyFill="1" applyBorder="1" applyAlignment="1">
      <alignment vertical="top" wrapText="1"/>
    </xf>
    <xf numFmtId="0" fontId="16" fillId="6" borderId="29" xfId="0" applyFont="1" applyFill="1" applyBorder="1" applyAlignment="1">
      <alignment vertical="top" wrapText="1"/>
    </xf>
    <xf numFmtId="0" fontId="10" fillId="0" borderId="32" xfId="0" applyFont="1" applyBorder="1" applyAlignment="1">
      <alignment horizontal="right" vertical="top" wrapText="1"/>
    </xf>
    <xf numFmtId="0" fontId="10" fillId="0" borderId="28" xfId="0" applyFont="1" applyBorder="1" applyAlignment="1">
      <alignment horizontal="right" vertical="top" wrapText="1"/>
    </xf>
    <xf numFmtId="0" fontId="10" fillId="0" borderId="5" xfId="0" applyFont="1" applyBorder="1" applyAlignment="1">
      <alignment horizontal="right" vertical="top" wrapText="1"/>
    </xf>
    <xf numFmtId="0" fontId="10" fillId="0" borderId="31" xfId="0" applyFont="1" applyBorder="1" applyAlignment="1">
      <alignment horizontal="right" vertical="top" wrapText="1"/>
    </xf>
    <xf numFmtId="0" fontId="10" fillId="0" borderId="29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6" fillId="6" borderId="42" xfId="0" applyFont="1" applyFill="1" applyBorder="1" applyAlignment="1">
      <alignment horizontal="right" vertical="top" wrapText="1"/>
    </xf>
    <xf numFmtId="0" fontId="6" fillId="6" borderId="47" xfId="0" applyFont="1" applyFill="1" applyBorder="1" applyAlignment="1">
      <alignment horizontal="right" vertical="top" wrapText="1"/>
    </xf>
    <xf numFmtId="0" fontId="6" fillId="6" borderId="15" xfId="0" applyFont="1" applyFill="1" applyBorder="1" applyAlignment="1">
      <alignment horizontal="right" vertical="top" wrapText="1"/>
    </xf>
    <xf numFmtId="0" fontId="6" fillId="6" borderId="48" xfId="0" applyFont="1" applyFill="1" applyBorder="1" applyAlignment="1">
      <alignment horizontal="right" vertical="top" wrapText="1"/>
    </xf>
    <xf numFmtId="0" fontId="6" fillId="6" borderId="49" xfId="0" applyFont="1" applyFill="1" applyBorder="1" applyAlignment="1">
      <alignment horizontal="right" vertical="top" wrapText="1"/>
    </xf>
    <xf numFmtId="0" fontId="6" fillId="6" borderId="18" xfId="0" applyFont="1" applyFill="1" applyBorder="1" applyAlignment="1">
      <alignment horizontal="right" vertical="top" wrapText="1"/>
    </xf>
    <xf numFmtId="0" fontId="16" fillId="6" borderId="32" xfId="0" applyFont="1" applyFill="1" applyBorder="1" applyAlignment="1">
      <alignment horizontal="right" vertical="top" wrapText="1"/>
    </xf>
    <xf numFmtId="0" fontId="16" fillId="6" borderId="28" xfId="0" applyFont="1" applyFill="1" applyBorder="1" applyAlignment="1">
      <alignment horizontal="right" vertical="top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top" wrapText="1"/>
    </xf>
    <xf numFmtId="0" fontId="10" fillId="6" borderId="42" xfId="0" applyFont="1" applyFill="1" applyBorder="1" applyAlignment="1">
      <alignment horizontal="right" vertical="top" wrapText="1"/>
    </xf>
    <xf numFmtId="0" fontId="10" fillId="6" borderId="47" xfId="0" applyFont="1" applyFill="1" applyBorder="1" applyAlignment="1">
      <alignment horizontal="right" vertical="top" wrapText="1"/>
    </xf>
    <xf numFmtId="0" fontId="10" fillId="6" borderId="15" xfId="0" applyFont="1" applyFill="1" applyBorder="1" applyAlignment="1">
      <alignment horizontal="right" vertical="top" wrapText="1"/>
    </xf>
    <xf numFmtId="0" fontId="10" fillId="6" borderId="48" xfId="0" applyFont="1" applyFill="1" applyBorder="1" applyAlignment="1">
      <alignment horizontal="right" vertical="top" wrapText="1"/>
    </xf>
    <xf numFmtId="0" fontId="10" fillId="6" borderId="49" xfId="0" applyFont="1" applyFill="1" applyBorder="1" applyAlignment="1">
      <alignment horizontal="right" vertical="top" wrapText="1"/>
    </xf>
    <xf numFmtId="0" fontId="10" fillId="6" borderId="18" xfId="0" applyFont="1" applyFill="1" applyBorder="1" applyAlignment="1">
      <alignment horizontal="right" vertical="top" wrapText="1"/>
    </xf>
    <xf numFmtId="0" fontId="6" fillId="0" borderId="42" xfId="0" applyFont="1" applyBorder="1" applyAlignment="1">
      <alignment horizontal="right" vertical="top" wrapText="1"/>
    </xf>
    <xf numFmtId="0" fontId="6" fillId="0" borderId="47" xfId="0" applyFont="1" applyBorder="1" applyAlignment="1">
      <alignment horizontal="right" vertical="top" wrapText="1"/>
    </xf>
    <xf numFmtId="0" fontId="6" fillId="0" borderId="15" xfId="0" applyFont="1" applyBorder="1" applyAlignment="1">
      <alignment horizontal="right" vertical="top" wrapText="1"/>
    </xf>
    <xf numFmtId="0" fontId="6" fillId="0" borderId="48" xfId="0" applyFont="1" applyBorder="1" applyAlignment="1">
      <alignment horizontal="right" vertical="top" wrapText="1"/>
    </xf>
    <xf numFmtId="0" fontId="6" fillId="0" borderId="49" xfId="0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top" wrapText="1"/>
    </xf>
    <xf numFmtId="0" fontId="5" fillId="0" borderId="3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0" fontId="5" fillId="0" borderId="31" xfId="0" applyFont="1" applyBorder="1" applyAlignment="1">
      <alignment horizontal="right" vertical="top" wrapText="1"/>
    </xf>
    <xf numFmtId="0" fontId="5" fillId="0" borderId="29" xfId="0" applyFont="1" applyBorder="1" applyAlignment="1">
      <alignment horizontal="right" vertical="top" wrapText="1"/>
    </xf>
    <xf numFmtId="0" fontId="6" fillId="6" borderId="32" xfId="0" applyFont="1" applyFill="1" applyBorder="1" applyAlignment="1">
      <alignment vertical="top" wrapText="1"/>
    </xf>
    <xf numFmtId="0" fontId="6" fillId="6" borderId="28" xfId="0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6" fillId="6" borderId="31" xfId="0" applyFont="1" applyFill="1" applyBorder="1" applyAlignment="1">
      <alignment vertical="top" wrapText="1"/>
    </xf>
    <xf numFmtId="0" fontId="6" fillId="6" borderId="29" xfId="0" applyFont="1" applyFill="1" applyBorder="1" applyAlignment="1">
      <alignment vertical="top" wrapText="1"/>
    </xf>
    <xf numFmtId="0" fontId="6" fillId="6" borderId="0" xfId="0" applyFont="1" applyFill="1" applyBorder="1" applyAlignment="1">
      <alignment vertical="top" wrapText="1"/>
    </xf>
    <xf numFmtId="0" fontId="5" fillId="6" borderId="32" xfId="0" applyFont="1" applyFill="1" applyBorder="1" applyAlignment="1">
      <alignment vertical="top" wrapText="1"/>
    </xf>
    <xf numFmtId="0" fontId="5" fillId="6" borderId="28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31" xfId="0" applyFont="1" applyFill="1" applyBorder="1" applyAlignment="1">
      <alignment vertical="top" wrapText="1"/>
    </xf>
    <xf numFmtId="0" fontId="5" fillId="6" borderId="29" xfId="0" applyFont="1" applyFill="1" applyBorder="1" applyAlignment="1">
      <alignment vertical="top" wrapText="1"/>
    </xf>
    <xf numFmtId="0" fontId="5" fillId="6" borderId="0" xfId="0" applyFont="1" applyFill="1" applyBorder="1" applyAlignment="1">
      <alignment vertical="top" wrapText="1"/>
    </xf>
    <xf numFmtId="0" fontId="16" fillId="0" borderId="28" xfId="0" applyFont="1" applyBorder="1" applyAlignment="1">
      <alignment horizontal="center" vertical="center" wrapText="1"/>
    </xf>
    <xf numFmtId="0" fontId="16" fillId="6" borderId="32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top" wrapText="1"/>
    </xf>
    <xf numFmtId="0" fontId="16" fillId="0" borderId="3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right" vertical="top" wrapText="1"/>
    </xf>
    <xf numFmtId="0" fontId="6" fillId="6" borderId="28" xfId="0" applyFont="1" applyFill="1" applyBorder="1" applyAlignment="1">
      <alignment horizontal="right" vertical="top" wrapText="1"/>
    </xf>
    <xf numFmtId="0" fontId="6" fillId="6" borderId="0" xfId="0" applyFont="1" applyFill="1" applyBorder="1" applyAlignment="1">
      <alignment horizontal="right" vertical="top" wrapText="1"/>
    </xf>
    <xf numFmtId="0" fontId="6" fillId="6" borderId="5" xfId="0" applyFont="1" applyFill="1" applyBorder="1" applyAlignment="1">
      <alignment horizontal="right" vertical="top" wrapText="1"/>
    </xf>
    <xf numFmtId="0" fontId="6" fillId="6" borderId="31" xfId="0" applyFont="1" applyFill="1" applyBorder="1" applyAlignment="1">
      <alignment horizontal="right" vertical="top" wrapText="1"/>
    </xf>
    <xf numFmtId="0" fontId="6" fillId="6" borderId="29" xfId="0" applyFont="1" applyFill="1" applyBorder="1" applyAlignment="1">
      <alignment horizontal="right" vertical="top" wrapText="1"/>
    </xf>
    <xf numFmtId="0" fontId="16" fillId="0" borderId="3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31" xfId="0" applyFont="1" applyBorder="1" applyAlignment="1">
      <alignment vertical="top" wrapText="1"/>
    </xf>
    <xf numFmtId="0" fontId="16" fillId="0" borderId="29" xfId="0" applyFont="1" applyBorder="1" applyAlignment="1">
      <alignment vertical="top" wrapText="1"/>
    </xf>
    <xf numFmtId="0" fontId="16" fillId="0" borderId="4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right"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3" fontId="10" fillId="5" borderId="3" xfId="0" applyNumberFormat="1" applyFont="1" applyFill="1" applyBorder="1" applyAlignment="1">
      <alignment horizontal="right" vertical="top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right" vertical="center" wrapText="1"/>
    </xf>
    <xf numFmtId="3" fontId="16" fillId="0" borderId="39" xfId="0" applyNumberFormat="1" applyFont="1" applyBorder="1" applyAlignment="1">
      <alignment horizontal="righ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3" fontId="16" fillId="0" borderId="32" xfId="0" applyNumberFormat="1" applyFont="1" applyBorder="1" applyAlignment="1">
      <alignment horizontal="right" vertical="center" wrapText="1"/>
    </xf>
    <xf numFmtId="3" fontId="16" fillId="0" borderId="3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10" fillId="3" borderId="1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0" borderId="32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31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3" fontId="6" fillId="5" borderId="32" xfId="0" applyNumberFormat="1" applyFont="1" applyFill="1" applyBorder="1" applyAlignment="1">
      <alignment horizontal="center" vertical="center" wrapText="1"/>
    </xf>
    <xf numFmtId="3" fontId="6" fillId="5" borderId="31" xfId="0" applyNumberFormat="1" applyFont="1" applyFill="1" applyBorder="1" applyAlignment="1">
      <alignment horizontal="center" vertical="center" wrapText="1"/>
    </xf>
    <xf numFmtId="0" fontId="16" fillId="6" borderId="33" xfId="0" applyFont="1" applyFill="1" applyBorder="1" applyAlignment="1">
      <alignment vertical="top" wrapText="1"/>
    </xf>
    <xf numFmtId="0" fontId="16" fillId="6" borderId="34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3" fontId="6" fillId="5" borderId="12" xfId="0" applyNumberFormat="1" applyFont="1" applyFill="1" applyBorder="1" applyAlignment="1">
      <alignment horizontal="center" vertical="center" wrapText="1"/>
    </xf>
    <xf numFmtId="3" fontId="6" fillId="5" borderId="39" xfId="0" applyNumberFormat="1" applyFont="1" applyFill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right" vertical="top" wrapText="1"/>
    </xf>
    <xf numFmtId="0" fontId="10" fillId="6" borderId="50" xfId="0" applyFont="1" applyFill="1" applyBorder="1" applyAlignment="1">
      <alignment horizontal="right" vertical="top" wrapText="1"/>
    </xf>
    <xf numFmtId="0" fontId="16" fillId="0" borderId="50" xfId="0" applyFont="1" applyBorder="1" applyAlignment="1">
      <alignment horizontal="right" vertical="top" wrapText="1"/>
    </xf>
    <xf numFmtId="0" fontId="6" fillId="0" borderId="50" xfId="0" applyFont="1" applyBorder="1" applyAlignment="1">
      <alignment horizontal="right" vertical="top" wrapText="1"/>
    </xf>
    <xf numFmtId="0" fontId="5" fillId="0" borderId="50" xfId="0" applyFont="1" applyBorder="1" applyAlignment="1">
      <alignment horizontal="right" vertical="top" wrapText="1"/>
    </xf>
    <xf numFmtId="0" fontId="6" fillId="6" borderId="50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6" fillId="6" borderId="50" xfId="0" applyFont="1" applyFill="1" applyBorder="1" applyAlignment="1">
      <alignment horizontal="right" vertical="top" wrapText="1"/>
    </xf>
    <xf numFmtId="0" fontId="16" fillId="6" borderId="50" xfId="0" applyFont="1" applyFill="1" applyBorder="1" applyAlignment="1">
      <alignment horizontal="right" vertical="top" wrapText="1"/>
    </xf>
    <xf numFmtId="0" fontId="16" fillId="6" borderId="50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vertical="top" wrapText="1"/>
    </xf>
    <xf numFmtId="0" fontId="10" fillId="0" borderId="50" xfId="0" applyFont="1" applyBorder="1" applyAlignment="1">
      <alignment horizontal="right" vertical="top" wrapText="1"/>
    </xf>
    <xf numFmtId="0" fontId="10" fillId="4" borderId="50" xfId="0" applyFont="1" applyFill="1" applyBorder="1" applyAlignment="1">
      <alignment horizontal="right" vertical="top" wrapText="1"/>
    </xf>
    <xf numFmtId="0" fontId="5" fillId="6" borderId="50" xfId="0" applyFont="1" applyFill="1" applyBorder="1" applyAlignment="1">
      <alignment vertical="top" wrapText="1"/>
    </xf>
    <xf numFmtId="0" fontId="16" fillId="0" borderId="50" xfId="0" applyFont="1" applyBorder="1" applyAlignment="1">
      <alignment vertical="top" wrapText="1"/>
    </xf>
    <xf numFmtId="0" fontId="5" fillId="2" borderId="50" xfId="0" applyFont="1" applyFill="1" applyBorder="1" applyAlignment="1">
      <alignment vertical="center" wrapText="1"/>
    </xf>
    <xf numFmtId="3" fontId="5" fillId="2" borderId="50" xfId="0" applyNumberFormat="1" applyFont="1" applyFill="1" applyBorder="1" applyAlignment="1">
      <alignment horizontal="right" vertical="center" wrapText="1"/>
    </xf>
    <xf numFmtId="0" fontId="16" fillId="0" borderId="50" xfId="0" applyFont="1" applyBorder="1" applyAlignment="1">
      <alignment horizontal="left" vertical="center" wrapText="1"/>
    </xf>
    <xf numFmtId="0" fontId="10" fillId="0" borderId="50" xfId="0" applyFont="1" applyBorder="1" applyAlignment="1">
      <alignment vertical="top" wrapText="1"/>
    </xf>
    <xf numFmtId="0" fontId="6" fillId="5" borderId="50" xfId="0" applyFont="1" applyFill="1" applyBorder="1" applyAlignment="1">
      <alignment horizontal="center" vertical="center" wrapText="1"/>
    </xf>
    <xf numFmtId="3" fontId="6" fillId="5" borderId="50" xfId="0" applyNumberFormat="1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vertical="center" wrapText="1"/>
    </xf>
    <xf numFmtId="3" fontId="10" fillId="3" borderId="50" xfId="0" applyNumberFormat="1" applyFont="1" applyFill="1" applyBorder="1" applyAlignment="1">
      <alignment horizontal="right" vertical="center" wrapText="1"/>
    </xf>
    <xf numFmtId="0" fontId="10" fillId="5" borderId="51" xfId="0" applyFont="1" applyFill="1" applyBorder="1" applyAlignment="1">
      <alignment vertical="top" wrapText="1"/>
    </xf>
    <xf numFmtId="3" fontId="10" fillId="5" borderId="50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no" xfId="0" builtinId="0"/>
    <cellStyle name="Zarez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43"/>
  <sheetViews>
    <sheetView topLeftCell="A99" zoomScale="170" zoomScaleNormal="170" workbookViewId="0">
      <selection activeCell="G114" sqref="G114"/>
    </sheetView>
  </sheetViews>
  <sheetFormatPr defaultRowHeight="15" x14ac:dyDescent="0.25"/>
  <cols>
    <col min="1" max="1" width="10.7109375" customWidth="1"/>
    <col min="2" max="2" width="38.28515625" customWidth="1"/>
    <col min="3" max="3" width="14.5703125" customWidth="1"/>
    <col min="4" max="4" width="14.42578125" customWidth="1"/>
    <col min="5" max="5" width="15.28515625" customWidth="1"/>
    <col min="6" max="6" width="11.85546875" customWidth="1"/>
    <col min="7" max="7" width="12" customWidth="1"/>
  </cols>
  <sheetData>
    <row r="1" spans="1:2" x14ac:dyDescent="0.25">
      <c r="A1" s="1" t="s">
        <v>78</v>
      </c>
    </row>
    <row r="2" spans="1:2" x14ac:dyDescent="0.25">
      <c r="A2" s="1" t="s">
        <v>79</v>
      </c>
    </row>
    <row r="3" spans="1:2" x14ac:dyDescent="0.25">
      <c r="A3" s="1" t="s">
        <v>80</v>
      </c>
    </row>
    <row r="4" spans="1:2" x14ac:dyDescent="0.25">
      <c r="A4" s="1"/>
    </row>
    <row r="5" spans="1:2" ht="15.75" x14ac:dyDescent="0.25">
      <c r="B5" s="2" t="s">
        <v>435</v>
      </c>
    </row>
    <row r="6" spans="1:2" ht="15.75" x14ac:dyDescent="0.25">
      <c r="A6" s="3" t="s">
        <v>436</v>
      </c>
    </row>
    <row r="7" spans="1:2" x14ac:dyDescent="0.25">
      <c r="A7" s="4"/>
    </row>
    <row r="8" spans="1:2" x14ac:dyDescent="0.25">
      <c r="A8" s="4"/>
    </row>
    <row r="9" spans="1:2" x14ac:dyDescent="0.25">
      <c r="A9" s="1" t="s">
        <v>0</v>
      </c>
    </row>
    <row r="10" spans="1:2" x14ac:dyDescent="0.25">
      <c r="A10" s="1"/>
    </row>
    <row r="11" spans="1:2" x14ac:dyDescent="0.25">
      <c r="A11" s="1" t="s">
        <v>81</v>
      </c>
    </row>
    <row r="12" spans="1:2" x14ac:dyDescent="0.25">
      <c r="A12" s="1" t="s">
        <v>82</v>
      </c>
    </row>
    <row r="13" spans="1:2" x14ac:dyDescent="0.25">
      <c r="A13" s="1"/>
    </row>
    <row r="14" spans="1:2" ht="15.75" x14ac:dyDescent="0.25">
      <c r="B14" s="5" t="s">
        <v>1</v>
      </c>
    </row>
    <row r="15" spans="1:2" ht="15.75" x14ac:dyDescent="0.25">
      <c r="B15" s="3"/>
    </row>
    <row r="16" spans="1:2" ht="15.75" x14ac:dyDescent="0.25">
      <c r="B16" s="3"/>
    </row>
    <row r="17" spans="2:5" ht="15.75" x14ac:dyDescent="0.25">
      <c r="B17" s="3" t="s">
        <v>2</v>
      </c>
    </row>
    <row r="18" spans="2:5" ht="15.75" thickBot="1" x14ac:dyDescent="0.3"/>
    <row r="19" spans="2:5" ht="31.5" customHeight="1" thickBot="1" x14ac:dyDescent="0.3">
      <c r="B19" s="8" t="s">
        <v>3</v>
      </c>
      <c r="C19" s="9" t="s">
        <v>11</v>
      </c>
      <c r="D19" s="9" t="s">
        <v>12</v>
      </c>
      <c r="E19" s="10" t="s">
        <v>4</v>
      </c>
    </row>
    <row r="20" spans="2:5" ht="20.100000000000001" customHeight="1" thickBot="1" x14ac:dyDescent="0.3">
      <c r="B20" s="7" t="s">
        <v>5</v>
      </c>
      <c r="C20" s="17">
        <v>10401820</v>
      </c>
      <c r="D20" s="17">
        <v>-2003000</v>
      </c>
      <c r="E20" s="17">
        <v>8398820</v>
      </c>
    </row>
    <row r="21" spans="2:5" ht="20.100000000000001" customHeight="1" thickBot="1" x14ac:dyDescent="0.3">
      <c r="B21" s="11" t="s">
        <v>6</v>
      </c>
      <c r="C21" s="18">
        <v>6528820</v>
      </c>
      <c r="D21" s="18">
        <v>-409000</v>
      </c>
      <c r="E21" s="19">
        <v>6119820</v>
      </c>
    </row>
    <row r="22" spans="2:5" ht="25.5" customHeight="1" thickBot="1" x14ac:dyDescent="0.3">
      <c r="B22" s="222" t="s">
        <v>7</v>
      </c>
      <c r="C22" s="20">
        <f>C20-C21</f>
        <v>3873000</v>
      </c>
      <c r="D22" s="20">
        <f t="shared" ref="D22:E22" si="0">D20-D21</f>
        <v>-1594000</v>
      </c>
      <c r="E22" s="20">
        <f t="shared" si="0"/>
        <v>2279000</v>
      </c>
    </row>
    <row r="23" spans="2:5" ht="20.100000000000001" customHeight="1" thickBot="1" x14ac:dyDescent="0.3">
      <c r="B23" s="11" t="s">
        <v>8</v>
      </c>
      <c r="C23" s="19">
        <v>217000</v>
      </c>
      <c r="D23" s="19">
        <v>25000</v>
      </c>
      <c r="E23" s="19">
        <v>242000</v>
      </c>
    </row>
    <row r="24" spans="2:5" ht="20.100000000000001" customHeight="1" thickBot="1" x14ac:dyDescent="0.3">
      <c r="B24" s="11" t="s">
        <v>9</v>
      </c>
      <c r="C24" s="18">
        <v>4090000</v>
      </c>
      <c r="D24" s="18">
        <v>-1569000</v>
      </c>
      <c r="E24" s="19">
        <v>2521000</v>
      </c>
    </row>
    <row r="25" spans="2:5" ht="30.75" customHeight="1" thickBot="1" x14ac:dyDescent="0.3">
      <c r="B25" s="223" t="s">
        <v>10</v>
      </c>
      <c r="C25" s="21">
        <f>C23-C24</f>
        <v>-3873000</v>
      </c>
      <c r="D25" s="21">
        <f t="shared" ref="D25:E25" si="1">D23-D24</f>
        <v>1594000</v>
      </c>
      <c r="E25" s="21">
        <f t="shared" si="1"/>
        <v>-2279000</v>
      </c>
    </row>
    <row r="26" spans="2:5" ht="15.75" thickBot="1" x14ac:dyDescent="0.3"/>
    <row r="27" spans="2:5" ht="15.75" thickBot="1" x14ac:dyDescent="0.3">
      <c r="B27" s="8" t="s">
        <v>13</v>
      </c>
      <c r="C27" s="13"/>
      <c r="D27" s="13"/>
      <c r="E27" s="14"/>
    </row>
    <row r="28" spans="2:5" ht="15.75" thickBot="1" x14ac:dyDescent="0.3">
      <c r="B28" s="7" t="s">
        <v>14</v>
      </c>
      <c r="C28" s="15">
        <v>0</v>
      </c>
      <c r="D28" s="15">
        <v>0</v>
      </c>
      <c r="E28" s="15">
        <v>0</v>
      </c>
    </row>
    <row r="29" spans="2:5" x14ac:dyDescent="0.25">
      <c r="B29" s="771" t="s">
        <v>15</v>
      </c>
      <c r="C29" s="773">
        <v>0</v>
      </c>
      <c r="D29" s="773">
        <v>0</v>
      </c>
      <c r="E29" s="773">
        <v>0</v>
      </c>
    </row>
    <row r="30" spans="2:5" ht="15.75" thickBot="1" x14ac:dyDescent="0.3">
      <c r="B30" s="772"/>
      <c r="C30" s="774"/>
      <c r="D30" s="774"/>
      <c r="E30" s="774"/>
    </row>
    <row r="31" spans="2:5" ht="30.75" thickBot="1" x14ac:dyDescent="0.3">
      <c r="B31" s="6" t="s">
        <v>16</v>
      </c>
      <c r="C31" s="16">
        <f>C28-C29</f>
        <v>0</v>
      </c>
      <c r="D31" s="16">
        <f t="shared" ref="D31:E31" si="2">D28-D29</f>
        <v>0</v>
      </c>
      <c r="E31" s="16">
        <f t="shared" si="2"/>
        <v>0</v>
      </c>
    </row>
    <row r="32" spans="2:5" ht="15.75" thickBot="1" x14ac:dyDescent="0.3"/>
    <row r="33" spans="1:7" ht="32.25" thickBot="1" x14ac:dyDescent="0.3">
      <c r="B33" s="22" t="s">
        <v>17</v>
      </c>
      <c r="C33" s="224">
        <f>C20+C23</f>
        <v>10618820</v>
      </c>
      <c r="D33" s="224">
        <f t="shared" ref="D33:E33" si="3">D20+D23</f>
        <v>-1978000</v>
      </c>
      <c r="E33" s="224">
        <f t="shared" si="3"/>
        <v>8640820</v>
      </c>
    </row>
    <row r="34" spans="1:7" ht="32.25" thickBot="1" x14ac:dyDescent="0.3">
      <c r="B34" s="23" t="s">
        <v>18</v>
      </c>
      <c r="C34" s="225">
        <f>C21+C24</f>
        <v>10618820</v>
      </c>
      <c r="D34" s="225">
        <f t="shared" ref="D34:E34" si="4">D21+D24</f>
        <v>-1978000</v>
      </c>
      <c r="E34" s="225">
        <f t="shared" si="4"/>
        <v>8640820</v>
      </c>
    </row>
    <row r="37" spans="1:7" ht="18" x14ac:dyDescent="0.25">
      <c r="B37" s="24" t="s">
        <v>19</v>
      </c>
    </row>
    <row r="38" spans="1:7" x14ac:dyDescent="0.25">
      <c r="B38" s="4"/>
    </row>
    <row r="39" spans="1:7" ht="15.75" x14ac:dyDescent="0.25">
      <c r="B39" s="3" t="s">
        <v>20</v>
      </c>
    </row>
    <row r="40" spans="1:7" ht="15.75" x14ac:dyDescent="0.25">
      <c r="B40" s="3" t="s">
        <v>21</v>
      </c>
    </row>
    <row r="41" spans="1:7" ht="15.75" thickBot="1" x14ac:dyDescent="0.3"/>
    <row r="42" spans="1:7" ht="24" x14ac:dyDescent="0.25">
      <c r="A42" s="45" t="s">
        <v>74</v>
      </c>
      <c r="B42" s="46" t="s">
        <v>75</v>
      </c>
      <c r="C42" s="46" t="s">
        <v>11</v>
      </c>
      <c r="D42" s="46" t="s">
        <v>76</v>
      </c>
      <c r="E42" s="46" t="s">
        <v>77</v>
      </c>
    </row>
    <row r="43" spans="1:7" ht="15.75" thickBot="1" x14ac:dyDescent="0.3">
      <c r="A43" s="47">
        <v>1</v>
      </c>
      <c r="B43" s="48">
        <v>2</v>
      </c>
      <c r="C43" s="48">
        <v>4</v>
      </c>
      <c r="D43" s="48">
        <v>5</v>
      </c>
      <c r="E43" s="48">
        <v>6</v>
      </c>
    </row>
    <row r="44" spans="1:7" x14ac:dyDescent="0.25">
      <c r="A44" s="775">
        <v>6</v>
      </c>
      <c r="B44" s="775" t="s">
        <v>22</v>
      </c>
      <c r="C44" s="777">
        <f>SUM(C47,C58,C70,C79,C90,C94)</f>
        <v>10401820</v>
      </c>
      <c r="D44" s="777">
        <f t="shared" ref="D44:E44" si="5">SUM(D47,D58,D70,D79,D90,D94)</f>
        <v>-2003000</v>
      </c>
      <c r="E44" s="777">
        <f t="shared" si="5"/>
        <v>8398820</v>
      </c>
      <c r="F44" s="321"/>
      <c r="G44" s="321"/>
    </row>
    <row r="45" spans="1:7" x14ac:dyDescent="0.25">
      <c r="A45" s="776"/>
      <c r="B45" s="776"/>
      <c r="C45" s="778"/>
      <c r="D45" s="778"/>
      <c r="E45" s="778"/>
    </row>
    <row r="46" spans="1:7" ht="15.75" thickBot="1" x14ac:dyDescent="0.3">
      <c r="A46" s="226"/>
      <c r="B46" s="227"/>
      <c r="C46" s="138"/>
      <c r="D46" s="138"/>
      <c r="E46" s="138"/>
    </row>
    <row r="47" spans="1:7" x14ac:dyDescent="0.25">
      <c r="A47" s="800">
        <v>61</v>
      </c>
      <c r="B47" s="800" t="s">
        <v>23</v>
      </c>
      <c r="C47" s="779">
        <f>SUM(C49,C51,C54)</f>
        <v>3855000</v>
      </c>
      <c r="D47" s="779">
        <f t="shared" ref="D47:E47" si="6">SUM(D49,D51,D54)</f>
        <v>-130000</v>
      </c>
      <c r="E47" s="779">
        <f t="shared" si="6"/>
        <v>3725000</v>
      </c>
    </row>
    <row r="48" spans="1:7" ht="15.75" thickBot="1" x14ac:dyDescent="0.3">
      <c r="A48" s="801"/>
      <c r="B48" s="801"/>
      <c r="C48" s="780"/>
      <c r="D48" s="780"/>
      <c r="E48" s="780"/>
    </row>
    <row r="49" spans="1:5" ht="15.75" thickBot="1" x14ac:dyDescent="0.3">
      <c r="A49" s="33">
        <v>611</v>
      </c>
      <c r="B49" s="34" t="s">
        <v>24</v>
      </c>
      <c r="C49" s="35">
        <f>SUM(C50)</f>
        <v>2150000</v>
      </c>
      <c r="D49" s="35">
        <f t="shared" ref="D49:E49" si="7">SUM(D50)</f>
        <v>20000</v>
      </c>
      <c r="E49" s="35">
        <f t="shared" si="7"/>
        <v>2170000</v>
      </c>
    </row>
    <row r="50" spans="1:5" ht="15.75" thickBot="1" x14ac:dyDescent="0.3">
      <c r="A50" s="26">
        <v>6111</v>
      </c>
      <c r="B50" s="28" t="s">
        <v>25</v>
      </c>
      <c r="C50" s="36">
        <v>2150000</v>
      </c>
      <c r="D50" s="36">
        <v>20000</v>
      </c>
      <c r="E50" s="36">
        <v>2170000</v>
      </c>
    </row>
    <row r="51" spans="1:5" ht="15.75" thickBot="1" x14ac:dyDescent="0.3">
      <c r="A51" s="33">
        <v>613</v>
      </c>
      <c r="B51" s="34" t="s">
        <v>26</v>
      </c>
      <c r="C51" s="35">
        <f>SUM(C52:C53)</f>
        <v>1550000</v>
      </c>
      <c r="D51" s="35">
        <f t="shared" ref="D51:E51" si="8">SUM(D52:D53)</f>
        <v>-100000</v>
      </c>
      <c r="E51" s="35">
        <f t="shared" si="8"/>
        <v>1450000</v>
      </c>
    </row>
    <row r="52" spans="1:5" ht="15.75" thickBot="1" x14ac:dyDescent="0.3">
      <c r="A52" s="26">
        <v>6131</v>
      </c>
      <c r="B52" s="28" t="s">
        <v>27</v>
      </c>
      <c r="C52" s="36">
        <v>500000</v>
      </c>
      <c r="D52" s="36">
        <v>-100000</v>
      </c>
      <c r="E52" s="36">
        <v>400000</v>
      </c>
    </row>
    <row r="53" spans="1:5" ht="15.75" thickBot="1" x14ac:dyDescent="0.3">
      <c r="A53" s="26">
        <v>6134</v>
      </c>
      <c r="B53" s="28" t="s">
        <v>28</v>
      </c>
      <c r="C53" s="36">
        <v>1050000</v>
      </c>
      <c r="D53" s="37">
        <v>0</v>
      </c>
      <c r="E53" s="36">
        <v>1050000</v>
      </c>
    </row>
    <row r="54" spans="1:5" ht="15.75" thickBot="1" x14ac:dyDescent="0.3">
      <c r="A54" s="33">
        <v>614</v>
      </c>
      <c r="B54" s="34" t="s">
        <v>29</v>
      </c>
      <c r="C54" s="35">
        <f>SUM(C55:C56)</f>
        <v>155000</v>
      </c>
      <c r="D54" s="35">
        <f t="shared" ref="D54:E54" si="9">SUM(D55:D56)</f>
        <v>-50000</v>
      </c>
      <c r="E54" s="35">
        <f t="shared" si="9"/>
        <v>105000</v>
      </c>
    </row>
    <row r="55" spans="1:5" ht="15.75" thickBot="1" x14ac:dyDescent="0.3">
      <c r="A55" s="26">
        <v>6142</v>
      </c>
      <c r="B55" s="28" t="s">
        <v>30</v>
      </c>
      <c r="C55" s="36">
        <v>150000</v>
      </c>
      <c r="D55" s="36">
        <v>-50000</v>
      </c>
      <c r="E55" s="36">
        <v>100000</v>
      </c>
    </row>
    <row r="56" spans="1:5" ht="15.75" thickBot="1" x14ac:dyDescent="0.3">
      <c r="A56" s="26">
        <v>6145</v>
      </c>
      <c r="B56" s="28" t="s">
        <v>31</v>
      </c>
      <c r="C56" s="36">
        <v>5000</v>
      </c>
      <c r="D56" s="37">
        <v>0</v>
      </c>
      <c r="E56" s="36">
        <v>5000</v>
      </c>
    </row>
    <row r="57" spans="1:5" ht="15.75" thickBot="1" x14ac:dyDescent="0.3">
      <c r="A57" s="26"/>
      <c r="B57" s="28"/>
      <c r="C57" s="37"/>
      <c r="D57" s="37"/>
      <c r="E57" s="37"/>
    </row>
    <row r="58" spans="1:5" ht="24.75" thickBot="1" x14ac:dyDescent="0.3">
      <c r="A58" s="32">
        <v>63</v>
      </c>
      <c r="B58" s="38" t="s">
        <v>32</v>
      </c>
      <c r="C58" s="228">
        <f>SUM(C59,C62,C65,C67)</f>
        <v>2505000</v>
      </c>
      <c r="D58" s="228">
        <f t="shared" ref="D58:E58" si="10">SUM(D59,D62,D65,D67)</f>
        <v>-1025000</v>
      </c>
      <c r="E58" s="228">
        <f t="shared" si="10"/>
        <v>1480000</v>
      </c>
    </row>
    <row r="59" spans="1:5" ht="15.75" thickBot="1" x14ac:dyDescent="0.3">
      <c r="A59" s="33">
        <v>633</v>
      </c>
      <c r="B59" s="34" t="s">
        <v>33</v>
      </c>
      <c r="C59" s="35">
        <f>SUM(C60:C61)</f>
        <v>1615000</v>
      </c>
      <c r="D59" s="35">
        <f t="shared" ref="D59:E59" si="11">SUM(D60:D61)</f>
        <v>-475000</v>
      </c>
      <c r="E59" s="35">
        <f t="shared" si="11"/>
        <v>1140000</v>
      </c>
    </row>
    <row r="60" spans="1:5" ht="15.75" thickBot="1" x14ac:dyDescent="0.3">
      <c r="A60" s="26">
        <v>6331</v>
      </c>
      <c r="B60" s="28" t="s">
        <v>34</v>
      </c>
      <c r="C60" s="36">
        <v>165000</v>
      </c>
      <c r="D60" s="36">
        <v>35000</v>
      </c>
      <c r="E60" s="36">
        <v>200000</v>
      </c>
    </row>
    <row r="61" spans="1:5" ht="15.75" thickBot="1" x14ac:dyDescent="0.3">
      <c r="A61" s="26">
        <v>6332</v>
      </c>
      <c r="B61" s="28" t="s">
        <v>35</v>
      </c>
      <c r="C61" s="36">
        <v>1450000</v>
      </c>
      <c r="D61" s="36">
        <v>-510000</v>
      </c>
      <c r="E61" s="36">
        <v>940000</v>
      </c>
    </row>
    <row r="62" spans="1:5" ht="24.75" thickBot="1" x14ac:dyDescent="0.3">
      <c r="A62" s="33">
        <v>634</v>
      </c>
      <c r="B62" s="34" t="s">
        <v>36</v>
      </c>
      <c r="C62" s="229">
        <f>SUM(C63:C64)</f>
        <v>590000</v>
      </c>
      <c r="D62" s="229">
        <f t="shared" ref="D62:E62" si="12">SUM(D63:D64)</f>
        <v>-550000</v>
      </c>
      <c r="E62" s="229">
        <f t="shared" si="12"/>
        <v>40000</v>
      </c>
    </row>
    <row r="63" spans="1:5" ht="15.75" thickBot="1" x14ac:dyDescent="0.3">
      <c r="A63" s="26">
        <v>6341</v>
      </c>
      <c r="B63" s="28" t="s">
        <v>37</v>
      </c>
      <c r="C63" s="36">
        <v>40000</v>
      </c>
      <c r="D63" s="37">
        <v>0</v>
      </c>
      <c r="E63" s="36">
        <v>40000</v>
      </c>
    </row>
    <row r="64" spans="1:5" ht="15.75" thickBot="1" x14ac:dyDescent="0.3">
      <c r="A64" s="26">
        <v>6342</v>
      </c>
      <c r="B64" s="28" t="s">
        <v>38</v>
      </c>
      <c r="C64" s="36">
        <v>550000</v>
      </c>
      <c r="D64" s="36">
        <v>-550000</v>
      </c>
      <c r="E64" s="37">
        <v>0</v>
      </c>
    </row>
    <row r="65" spans="1:5" ht="15.75" thickBot="1" x14ac:dyDescent="0.3">
      <c r="A65" s="33">
        <v>636</v>
      </c>
      <c r="B65" s="34" t="s">
        <v>39</v>
      </c>
      <c r="C65" s="35">
        <f>SUM(C66)</f>
        <v>10000</v>
      </c>
      <c r="D65" s="35">
        <f t="shared" ref="D65:E65" si="13">SUM(D66)</f>
        <v>0</v>
      </c>
      <c r="E65" s="35">
        <f t="shared" si="13"/>
        <v>10000</v>
      </c>
    </row>
    <row r="66" spans="1:5" ht="15.75" thickBot="1" x14ac:dyDescent="0.3">
      <c r="A66" s="26">
        <v>6361</v>
      </c>
      <c r="B66" s="28" t="s">
        <v>40</v>
      </c>
      <c r="C66" s="36">
        <v>10000</v>
      </c>
      <c r="D66" s="37">
        <v>0</v>
      </c>
      <c r="E66" s="36">
        <v>10000</v>
      </c>
    </row>
    <row r="67" spans="1:5" ht="24.75" thickBot="1" x14ac:dyDescent="0.3">
      <c r="A67" s="29">
        <v>638</v>
      </c>
      <c r="B67" s="30" t="s">
        <v>41</v>
      </c>
      <c r="C67" s="230">
        <f>SUM(C68)</f>
        <v>290000</v>
      </c>
      <c r="D67" s="230">
        <f t="shared" ref="D67:E67" si="14">SUM(D68)</f>
        <v>0</v>
      </c>
      <c r="E67" s="230">
        <f t="shared" si="14"/>
        <v>290000</v>
      </c>
    </row>
    <row r="68" spans="1:5" ht="24.75" thickBot="1" x14ac:dyDescent="0.3">
      <c r="A68" s="26">
        <v>6382</v>
      </c>
      <c r="B68" s="28" t="s">
        <v>42</v>
      </c>
      <c r="C68" s="231">
        <v>290000</v>
      </c>
      <c r="D68" s="232">
        <v>0</v>
      </c>
      <c r="E68" s="231">
        <v>290000</v>
      </c>
    </row>
    <row r="69" spans="1:5" ht="15.75" thickBot="1" x14ac:dyDescent="0.3">
      <c r="A69" s="25"/>
      <c r="B69" s="27"/>
      <c r="C69" s="51"/>
      <c r="D69" s="42"/>
      <c r="E69" s="51"/>
    </row>
    <row r="70" spans="1:5" ht="15.75" thickBot="1" x14ac:dyDescent="0.3">
      <c r="A70" s="49">
        <v>64</v>
      </c>
      <c r="B70" s="49" t="s">
        <v>43</v>
      </c>
      <c r="C70" s="50">
        <f>SUM(C71,C73)</f>
        <v>597320</v>
      </c>
      <c r="D70" s="50">
        <f t="shared" ref="D70:E70" si="15">SUM(D71,D73)</f>
        <v>-138000</v>
      </c>
      <c r="E70" s="50">
        <f t="shared" si="15"/>
        <v>459320</v>
      </c>
    </row>
    <row r="71" spans="1:5" ht="15.75" thickBot="1" x14ac:dyDescent="0.3">
      <c r="A71" s="233">
        <v>641</v>
      </c>
      <c r="B71" s="234" t="s">
        <v>44</v>
      </c>
      <c r="C71" s="235">
        <f>SUM(C72)</f>
        <v>220</v>
      </c>
      <c r="D71" s="235">
        <f t="shared" ref="D71:E71" si="16">SUM(D72)</f>
        <v>0</v>
      </c>
      <c r="E71" s="235">
        <f t="shared" si="16"/>
        <v>220</v>
      </c>
    </row>
    <row r="72" spans="1:5" ht="15.75" thickBot="1" x14ac:dyDescent="0.3">
      <c r="A72" s="26">
        <v>6413</v>
      </c>
      <c r="B72" s="28" t="s">
        <v>45</v>
      </c>
      <c r="C72" s="37">
        <v>220</v>
      </c>
      <c r="D72" s="37">
        <v>0</v>
      </c>
      <c r="E72" s="37">
        <v>220</v>
      </c>
    </row>
    <row r="73" spans="1:5" ht="15.75" thickBot="1" x14ac:dyDescent="0.3">
      <c r="A73" s="33">
        <v>642</v>
      </c>
      <c r="B73" s="34" t="s">
        <v>46</v>
      </c>
      <c r="C73" s="35">
        <f>SUM(C74:C77)</f>
        <v>597100</v>
      </c>
      <c r="D73" s="35">
        <f t="shared" ref="D73:E73" si="17">SUM(D74:D77)</f>
        <v>-138000</v>
      </c>
      <c r="E73" s="35">
        <f t="shared" si="17"/>
        <v>459100</v>
      </c>
    </row>
    <row r="74" spans="1:5" ht="15.75" thickBot="1" x14ac:dyDescent="0.3">
      <c r="A74" s="26">
        <v>6421</v>
      </c>
      <c r="B74" s="28" t="s">
        <v>47</v>
      </c>
      <c r="C74" s="36">
        <v>152000</v>
      </c>
      <c r="D74" s="37">
        <v>0</v>
      </c>
      <c r="E74" s="36">
        <v>152000</v>
      </c>
    </row>
    <row r="75" spans="1:5" ht="15.75" thickBot="1" x14ac:dyDescent="0.3">
      <c r="A75" s="26">
        <v>6422</v>
      </c>
      <c r="B75" s="28" t="s">
        <v>48</v>
      </c>
      <c r="C75" s="36">
        <v>190000</v>
      </c>
      <c r="D75" s="36">
        <v>-50000</v>
      </c>
      <c r="E75" s="36">
        <v>140000</v>
      </c>
    </row>
    <row r="76" spans="1:5" ht="15.75" thickBot="1" x14ac:dyDescent="0.3">
      <c r="A76" s="26">
        <v>6423</v>
      </c>
      <c r="B76" s="28" t="s">
        <v>49</v>
      </c>
      <c r="C76" s="36">
        <v>245100</v>
      </c>
      <c r="D76" s="36">
        <v>-88000</v>
      </c>
      <c r="E76" s="36">
        <v>157100</v>
      </c>
    </row>
    <row r="77" spans="1:5" ht="15.75" thickBot="1" x14ac:dyDescent="0.3">
      <c r="A77" s="26">
        <v>6429</v>
      </c>
      <c r="B77" s="28" t="s">
        <v>49</v>
      </c>
      <c r="C77" s="36">
        <v>10000</v>
      </c>
      <c r="D77" s="37">
        <v>0</v>
      </c>
      <c r="E77" s="36">
        <v>10000</v>
      </c>
    </row>
    <row r="78" spans="1:5" ht="15.75" thickBot="1" x14ac:dyDescent="0.3">
      <c r="A78" s="26"/>
      <c r="B78" s="28"/>
      <c r="C78" s="37"/>
      <c r="D78" s="37"/>
      <c r="E78" s="37"/>
    </row>
    <row r="79" spans="1:5" ht="33.75" customHeight="1" thickBot="1" x14ac:dyDescent="0.3">
      <c r="A79" s="320">
        <v>65</v>
      </c>
      <c r="B79" s="236" t="s">
        <v>50</v>
      </c>
      <c r="C79" s="237">
        <f>SUM(C80,C83,C86)</f>
        <v>3438500</v>
      </c>
      <c r="D79" s="312">
        <f t="shared" ref="D79:E79" si="18">SUM(D80,D83,D86)</f>
        <v>-710000</v>
      </c>
      <c r="E79" s="312">
        <f t="shared" si="18"/>
        <v>2728500</v>
      </c>
    </row>
    <row r="80" spans="1:5" ht="15.75" thickBot="1" x14ac:dyDescent="0.3">
      <c r="A80" s="233">
        <v>651</v>
      </c>
      <c r="B80" s="234" t="s">
        <v>51</v>
      </c>
      <c r="C80" s="238">
        <f>SUM(C81:C82)</f>
        <v>984000</v>
      </c>
      <c r="D80" s="238">
        <f t="shared" ref="D80:E80" si="19">SUM(D81:D82)</f>
        <v>-80000</v>
      </c>
      <c r="E80" s="238">
        <f t="shared" si="19"/>
        <v>904000</v>
      </c>
    </row>
    <row r="81" spans="1:5" ht="15.75" thickBot="1" x14ac:dyDescent="0.3">
      <c r="A81" s="26">
        <v>6512</v>
      </c>
      <c r="B81" s="28" t="s">
        <v>52</v>
      </c>
      <c r="C81" s="36">
        <v>822000</v>
      </c>
      <c r="D81" s="37">
        <v>0</v>
      </c>
      <c r="E81" s="36">
        <v>822000</v>
      </c>
    </row>
    <row r="82" spans="1:5" ht="15.75" thickBot="1" x14ac:dyDescent="0.3">
      <c r="A82" s="26">
        <v>6514</v>
      </c>
      <c r="B82" s="28" t="s">
        <v>53</v>
      </c>
      <c r="C82" s="36">
        <v>162000</v>
      </c>
      <c r="D82" s="36">
        <v>-80000</v>
      </c>
      <c r="E82" s="36">
        <v>82000</v>
      </c>
    </row>
    <row r="83" spans="1:5" ht="15.75" thickBot="1" x14ac:dyDescent="0.3">
      <c r="A83" s="33">
        <v>652</v>
      </c>
      <c r="B83" s="34" t="s">
        <v>54</v>
      </c>
      <c r="C83" s="35">
        <f>SUM(C84:C85)</f>
        <v>754500</v>
      </c>
      <c r="D83" s="35">
        <f t="shared" ref="D83:E83" si="20">SUM(D84:D85)</f>
        <v>-130000</v>
      </c>
      <c r="E83" s="35">
        <f t="shared" si="20"/>
        <v>624500</v>
      </c>
    </row>
    <row r="84" spans="1:5" ht="15.75" thickBot="1" x14ac:dyDescent="0.3">
      <c r="A84" s="26">
        <v>6522</v>
      </c>
      <c r="B84" s="28" t="s">
        <v>55</v>
      </c>
      <c r="C84" s="36">
        <v>20000</v>
      </c>
      <c r="D84" s="37">
        <v>0</v>
      </c>
      <c r="E84" s="36">
        <v>20000</v>
      </c>
    </row>
    <row r="85" spans="1:5" ht="15.75" thickBot="1" x14ac:dyDescent="0.3">
      <c r="A85" s="26">
        <v>6526</v>
      </c>
      <c r="B85" s="28" t="s">
        <v>56</v>
      </c>
      <c r="C85" s="36">
        <v>734500</v>
      </c>
      <c r="D85" s="36">
        <v>-130000</v>
      </c>
      <c r="E85" s="36">
        <v>604500</v>
      </c>
    </row>
    <row r="86" spans="1:5" ht="15.75" thickBot="1" x14ac:dyDescent="0.3">
      <c r="A86" s="33">
        <v>653</v>
      </c>
      <c r="B86" s="34" t="s">
        <v>57</v>
      </c>
      <c r="C86" s="35">
        <f>SUM(C87:C88)</f>
        <v>1700000</v>
      </c>
      <c r="D86" s="35">
        <f t="shared" ref="D86:E86" si="21">SUM(D87:D88)</f>
        <v>-500000</v>
      </c>
      <c r="E86" s="35">
        <f t="shared" si="21"/>
        <v>1200000</v>
      </c>
    </row>
    <row r="87" spans="1:5" ht="15.75" thickBot="1" x14ac:dyDescent="0.3">
      <c r="A87" s="26">
        <v>6531</v>
      </c>
      <c r="B87" s="28" t="s">
        <v>58</v>
      </c>
      <c r="C87" s="36">
        <v>1000000</v>
      </c>
      <c r="D87" s="36">
        <v>-400000</v>
      </c>
      <c r="E87" s="36">
        <v>600000</v>
      </c>
    </row>
    <row r="88" spans="1:5" ht="15.75" thickBot="1" x14ac:dyDescent="0.3">
      <c r="A88" s="26">
        <v>6532</v>
      </c>
      <c r="B88" s="28" t="s">
        <v>59</v>
      </c>
      <c r="C88" s="36">
        <v>700000</v>
      </c>
      <c r="D88" s="36">
        <v>-100000</v>
      </c>
      <c r="E88" s="36">
        <v>600000</v>
      </c>
    </row>
    <row r="89" spans="1:5" ht="15.75" thickBot="1" x14ac:dyDescent="0.3">
      <c r="A89" s="26"/>
      <c r="B89" s="28"/>
      <c r="C89" s="37"/>
      <c r="D89" s="37"/>
      <c r="E89" s="37"/>
    </row>
    <row r="90" spans="1:5" ht="15.75" thickBot="1" x14ac:dyDescent="0.3">
      <c r="A90" s="49">
        <v>66</v>
      </c>
      <c r="B90" s="49" t="s">
        <v>60</v>
      </c>
      <c r="C90" s="50">
        <f>SUM(C91)</f>
        <v>1000</v>
      </c>
      <c r="D90" s="50">
        <f t="shared" ref="D90:E91" si="22">SUM(D91)</f>
        <v>0</v>
      </c>
      <c r="E90" s="50">
        <f t="shared" si="22"/>
        <v>1000</v>
      </c>
    </row>
    <row r="91" spans="1:5" ht="15.75" thickBot="1" x14ac:dyDescent="0.3">
      <c r="A91" s="233">
        <v>663</v>
      </c>
      <c r="B91" s="234" t="s">
        <v>61</v>
      </c>
      <c r="C91" s="238">
        <f>SUM(C92)</f>
        <v>1000</v>
      </c>
      <c r="D91" s="238">
        <f t="shared" si="22"/>
        <v>0</v>
      </c>
      <c r="E91" s="238">
        <f t="shared" si="22"/>
        <v>1000</v>
      </c>
    </row>
    <row r="92" spans="1:5" ht="15.75" thickBot="1" x14ac:dyDescent="0.3">
      <c r="A92" s="26">
        <v>6631</v>
      </c>
      <c r="B92" s="28" t="s">
        <v>62</v>
      </c>
      <c r="C92" s="36">
        <v>1000</v>
      </c>
      <c r="D92" s="37">
        <v>0</v>
      </c>
      <c r="E92" s="36">
        <v>1000</v>
      </c>
    </row>
    <row r="93" spans="1:5" ht="15.75" thickBot="1" x14ac:dyDescent="0.3">
      <c r="A93" s="26"/>
      <c r="B93" s="28"/>
      <c r="C93" s="28"/>
      <c r="D93" s="37"/>
      <c r="E93" s="37"/>
    </row>
    <row r="94" spans="1:5" ht="15.75" thickBot="1" x14ac:dyDescent="0.3">
      <c r="A94" s="32">
        <v>68</v>
      </c>
      <c r="B94" s="38" t="s">
        <v>63</v>
      </c>
      <c r="C94" s="39">
        <f>SUM(C95)</f>
        <v>5000</v>
      </c>
      <c r="D94" s="39">
        <f t="shared" ref="D94:E95" si="23">SUM(D95)</f>
        <v>0</v>
      </c>
      <c r="E94" s="39">
        <f t="shared" si="23"/>
        <v>5000</v>
      </c>
    </row>
    <row r="95" spans="1:5" ht="15.75" thickBot="1" x14ac:dyDescent="0.3">
      <c r="A95" s="33">
        <v>681</v>
      </c>
      <c r="B95" s="34" t="s">
        <v>64</v>
      </c>
      <c r="C95" s="35">
        <f>SUM(C96)</f>
        <v>5000</v>
      </c>
      <c r="D95" s="35">
        <f t="shared" si="23"/>
        <v>0</v>
      </c>
      <c r="E95" s="35">
        <f t="shared" si="23"/>
        <v>5000</v>
      </c>
    </row>
    <row r="96" spans="1:5" ht="15.75" thickBot="1" x14ac:dyDescent="0.3">
      <c r="A96" s="26">
        <v>6819</v>
      </c>
      <c r="B96" s="28" t="s">
        <v>65</v>
      </c>
      <c r="C96" s="36">
        <v>5000</v>
      </c>
      <c r="D96" s="37">
        <v>0</v>
      </c>
      <c r="E96" s="36">
        <v>5000</v>
      </c>
    </row>
    <row r="97" spans="1:7" ht="15.75" thickBot="1" x14ac:dyDescent="0.3">
      <c r="A97" s="26"/>
      <c r="B97" s="26"/>
      <c r="C97" s="52"/>
      <c r="D97" s="52"/>
      <c r="E97" s="52"/>
    </row>
    <row r="98" spans="1:7" ht="30.75" customHeight="1" x14ac:dyDescent="0.25">
      <c r="A98" s="239">
        <v>7</v>
      </c>
      <c r="B98" s="239" t="s">
        <v>66</v>
      </c>
      <c r="C98" s="240">
        <f>SUM(C100,C104)</f>
        <v>217000</v>
      </c>
      <c r="D98" s="240">
        <f t="shared" ref="D98:E98" si="24">SUM(D100,D104)</f>
        <v>25000</v>
      </c>
      <c r="E98" s="240">
        <f t="shared" si="24"/>
        <v>242000</v>
      </c>
      <c r="F98" s="321"/>
      <c r="G98" s="321"/>
    </row>
    <row r="99" spans="1:7" ht="15.75" thickBot="1" x14ac:dyDescent="0.3">
      <c r="A99" s="29"/>
      <c r="B99" s="30"/>
      <c r="C99" s="31"/>
      <c r="D99" s="31"/>
      <c r="E99" s="31"/>
    </row>
    <row r="100" spans="1:7" ht="24.75" thickBot="1" x14ac:dyDescent="0.3">
      <c r="A100" s="32">
        <v>71</v>
      </c>
      <c r="B100" s="38" t="s">
        <v>67</v>
      </c>
      <c r="C100" s="228">
        <f>SUM(C101)</f>
        <v>210000</v>
      </c>
      <c r="D100" s="228">
        <f t="shared" ref="D100:E101" si="25">SUM(D101)</f>
        <v>25000</v>
      </c>
      <c r="E100" s="228">
        <f t="shared" si="25"/>
        <v>235000</v>
      </c>
    </row>
    <row r="101" spans="1:7" ht="15.75" thickBot="1" x14ac:dyDescent="0.3">
      <c r="A101" s="33">
        <v>711</v>
      </c>
      <c r="B101" s="34" t="s">
        <v>68</v>
      </c>
      <c r="C101" s="35">
        <f>SUM(C102)</f>
        <v>210000</v>
      </c>
      <c r="D101" s="35">
        <f t="shared" si="25"/>
        <v>25000</v>
      </c>
      <c r="E101" s="35">
        <f t="shared" si="25"/>
        <v>235000</v>
      </c>
    </row>
    <row r="102" spans="1:7" ht="15.75" thickBot="1" x14ac:dyDescent="0.3">
      <c r="A102" s="26">
        <v>7111</v>
      </c>
      <c r="B102" s="28" t="s">
        <v>69</v>
      </c>
      <c r="C102" s="36">
        <v>210000</v>
      </c>
      <c r="D102" s="36">
        <v>25000</v>
      </c>
      <c r="E102" s="36">
        <v>235000</v>
      </c>
    </row>
    <row r="103" spans="1:7" ht="15.75" thickBot="1" x14ac:dyDescent="0.3">
      <c r="A103" s="26"/>
      <c r="B103" s="28"/>
      <c r="C103" s="37"/>
      <c r="D103" s="37"/>
      <c r="E103" s="37"/>
    </row>
    <row r="104" spans="1:7" ht="24.75" thickBot="1" x14ac:dyDescent="0.3">
      <c r="A104" s="32">
        <v>72</v>
      </c>
      <c r="B104" s="38" t="s">
        <v>70</v>
      </c>
      <c r="C104" s="228">
        <f>SUM(C105)</f>
        <v>7000</v>
      </c>
      <c r="D104" s="228">
        <f t="shared" ref="D104:E105" si="26">SUM(D105)</f>
        <v>0</v>
      </c>
      <c r="E104" s="228">
        <f t="shared" si="26"/>
        <v>7000</v>
      </c>
    </row>
    <row r="105" spans="1:7" ht="15.75" thickBot="1" x14ac:dyDescent="0.3">
      <c r="A105" s="33">
        <v>721</v>
      </c>
      <c r="B105" s="34" t="s">
        <v>71</v>
      </c>
      <c r="C105" s="35">
        <f>SUM(C106)</f>
        <v>7000</v>
      </c>
      <c r="D105" s="35">
        <f t="shared" si="26"/>
        <v>0</v>
      </c>
      <c r="E105" s="35">
        <f t="shared" si="26"/>
        <v>7000</v>
      </c>
    </row>
    <row r="106" spans="1:7" ht="15.75" thickBot="1" x14ac:dyDescent="0.3">
      <c r="A106" s="25">
        <v>7211</v>
      </c>
      <c r="B106" s="27" t="s">
        <v>72</v>
      </c>
      <c r="C106" s="51">
        <v>7000</v>
      </c>
      <c r="D106" s="209">
        <v>0</v>
      </c>
      <c r="E106" s="51">
        <v>7000</v>
      </c>
    </row>
    <row r="107" spans="1:7" s="321" customFormat="1" ht="30.75" customHeight="1" thickBot="1" x14ac:dyDescent="0.3">
      <c r="A107" s="436"/>
      <c r="B107" s="437" t="s">
        <v>73</v>
      </c>
      <c r="C107" s="438">
        <f>SUM(C44,C98)</f>
        <v>10618820</v>
      </c>
      <c r="D107" s="438">
        <f t="shared" ref="D107:E107" si="27">SUM(D44,D98)</f>
        <v>-1978000</v>
      </c>
      <c r="E107" s="438">
        <f t="shared" si="27"/>
        <v>8640820</v>
      </c>
    </row>
    <row r="109" spans="1:7" ht="15.75" x14ac:dyDescent="0.25">
      <c r="B109" s="3" t="s">
        <v>20</v>
      </c>
    </row>
    <row r="110" spans="1:7" ht="15.75" x14ac:dyDescent="0.25">
      <c r="B110" s="3" t="s">
        <v>83</v>
      </c>
    </row>
    <row r="111" spans="1:7" ht="15.75" thickBot="1" x14ac:dyDescent="0.3"/>
    <row r="112" spans="1:7" ht="24" x14ac:dyDescent="0.25">
      <c r="A112" s="45" t="s">
        <v>74</v>
      </c>
      <c r="B112" s="46" t="s">
        <v>75</v>
      </c>
      <c r="C112" s="46" t="s">
        <v>11</v>
      </c>
      <c r="D112" s="46" t="s">
        <v>161</v>
      </c>
      <c r="E112" s="46" t="s">
        <v>162</v>
      </c>
    </row>
    <row r="113" spans="1:7" ht="15.75" thickBot="1" x14ac:dyDescent="0.3">
      <c r="A113" s="47">
        <v>1</v>
      </c>
      <c r="B113" s="48">
        <v>2</v>
      </c>
      <c r="C113" s="48">
        <v>4</v>
      </c>
      <c r="D113" s="48">
        <v>5</v>
      </c>
      <c r="E113" s="48">
        <v>6</v>
      </c>
    </row>
    <row r="114" spans="1:7" ht="25.5" customHeight="1" thickBot="1" x14ac:dyDescent="0.3">
      <c r="A114" s="243">
        <v>3</v>
      </c>
      <c r="B114" s="244" t="s">
        <v>84</v>
      </c>
      <c r="C114" s="245">
        <f>SUM(C116,C129,C164,C171,C176,C181,C187)</f>
        <v>6528820</v>
      </c>
      <c r="D114" s="245">
        <f t="shared" ref="D114:E114" si="28">SUM(D116,D129,D164,D171,D176,D181,D187)</f>
        <v>-409000</v>
      </c>
      <c r="E114" s="245">
        <f t="shared" si="28"/>
        <v>6119820</v>
      </c>
      <c r="F114" s="321"/>
      <c r="G114" s="321"/>
    </row>
    <row r="115" spans="1:7" ht="15.75" thickBot="1" x14ac:dyDescent="0.3">
      <c r="A115" s="29"/>
      <c r="B115" s="30"/>
      <c r="C115" s="31"/>
      <c r="D115" s="31"/>
      <c r="E115" s="31"/>
    </row>
    <row r="116" spans="1:7" ht="15.75" thickBot="1" x14ac:dyDescent="0.3">
      <c r="A116" s="53">
        <v>31</v>
      </c>
      <c r="B116" s="54" t="s">
        <v>85</v>
      </c>
      <c r="C116" s="55">
        <f>SUM(C118,C121,C125)</f>
        <v>2324000</v>
      </c>
      <c r="D116" s="55">
        <f t="shared" ref="D116:E116" si="29">SUM(D118,D121,D125)</f>
        <v>0</v>
      </c>
      <c r="E116" s="55">
        <f t="shared" si="29"/>
        <v>2324000</v>
      </c>
      <c r="F116" s="321"/>
      <c r="G116" s="321"/>
    </row>
    <row r="117" spans="1:7" ht="15.75" thickBot="1" x14ac:dyDescent="0.3">
      <c r="A117" s="29"/>
      <c r="B117" s="30"/>
      <c r="C117" s="31"/>
      <c r="D117" s="31"/>
      <c r="E117" s="31"/>
    </row>
    <row r="118" spans="1:7" ht="15.75" thickBot="1" x14ac:dyDescent="0.3">
      <c r="A118" s="33">
        <v>311</v>
      </c>
      <c r="B118" s="34" t="s">
        <v>86</v>
      </c>
      <c r="C118" s="35">
        <f>SUM(C119:C120)</f>
        <v>1940000</v>
      </c>
      <c r="D118" s="35">
        <f t="shared" ref="D118:E118" si="30">SUM(D119:D120)</f>
        <v>0</v>
      </c>
      <c r="E118" s="35">
        <f t="shared" si="30"/>
        <v>1940000</v>
      </c>
    </row>
    <row r="119" spans="1:7" ht="15.75" thickBot="1" x14ac:dyDescent="0.3">
      <c r="A119" s="26">
        <v>3111</v>
      </c>
      <c r="B119" s="28" t="s">
        <v>87</v>
      </c>
      <c r="C119" s="36">
        <v>893000</v>
      </c>
      <c r="D119" s="37">
        <v>0</v>
      </c>
      <c r="E119" s="36">
        <v>893000</v>
      </c>
    </row>
    <row r="120" spans="1:7" ht="15.75" thickBot="1" x14ac:dyDescent="0.3">
      <c r="A120" s="26">
        <v>3111</v>
      </c>
      <c r="B120" s="28" t="s">
        <v>88</v>
      </c>
      <c r="C120" s="36">
        <v>1047000</v>
      </c>
      <c r="D120" s="37">
        <v>0</v>
      </c>
      <c r="E120" s="36">
        <v>1047000</v>
      </c>
    </row>
    <row r="121" spans="1:7" ht="15.75" thickBot="1" x14ac:dyDescent="0.3">
      <c r="A121" s="33">
        <v>312</v>
      </c>
      <c r="B121" s="34" t="s">
        <v>89</v>
      </c>
      <c r="C121" s="35">
        <f>SUM(C122:C124)</f>
        <v>76000</v>
      </c>
      <c r="D121" s="35">
        <f t="shared" ref="D121:E121" si="31">SUM(D122:D124)</f>
        <v>0</v>
      </c>
      <c r="E121" s="35">
        <f t="shared" si="31"/>
        <v>76000</v>
      </c>
    </row>
    <row r="122" spans="1:7" ht="15.75" thickBot="1" x14ac:dyDescent="0.3">
      <c r="A122" s="26">
        <v>3121</v>
      </c>
      <c r="B122" s="28" t="s">
        <v>90</v>
      </c>
      <c r="C122" s="36">
        <v>23000</v>
      </c>
      <c r="D122" s="37">
        <v>0</v>
      </c>
      <c r="E122" s="36">
        <v>23000</v>
      </c>
    </row>
    <row r="123" spans="1:7" ht="15.75" thickBot="1" x14ac:dyDescent="0.3">
      <c r="A123" s="26">
        <v>3121</v>
      </c>
      <c r="B123" s="28" t="s">
        <v>91</v>
      </c>
      <c r="C123" s="36">
        <v>15000</v>
      </c>
      <c r="D123" s="37">
        <v>0</v>
      </c>
      <c r="E123" s="36">
        <v>15000</v>
      </c>
    </row>
    <row r="124" spans="1:7" ht="15.75" thickBot="1" x14ac:dyDescent="0.3">
      <c r="A124" s="26">
        <v>3121</v>
      </c>
      <c r="B124" s="28" t="s">
        <v>92</v>
      </c>
      <c r="C124" s="36">
        <v>38000</v>
      </c>
      <c r="D124" s="37">
        <v>0</v>
      </c>
      <c r="E124" s="36">
        <v>38000</v>
      </c>
    </row>
    <row r="125" spans="1:7" ht="15.75" thickBot="1" x14ac:dyDescent="0.3">
      <c r="A125" s="33">
        <v>313</v>
      </c>
      <c r="B125" s="34" t="s">
        <v>93</v>
      </c>
      <c r="C125" s="35">
        <f>SUM(C126:C127)</f>
        <v>308000</v>
      </c>
      <c r="D125" s="35">
        <f t="shared" ref="D125:E125" si="32">SUM(D126:D127)</f>
        <v>0</v>
      </c>
      <c r="E125" s="35">
        <f t="shared" si="32"/>
        <v>308000</v>
      </c>
    </row>
    <row r="126" spans="1:7" ht="15.75" thickBot="1" x14ac:dyDescent="0.3">
      <c r="A126" s="26">
        <v>3132</v>
      </c>
      <c r="B126" s="28" t="s">
        <v>94</v>
      </c>
      <c r="C126" s="36">
        <v>152000</v>
      </c>
      <c r="D126" s="37">
        <v>0</v>
      </c>
      <c r="E126" s="36">
        <v>152000</v>
      </c>
    </row>
    <row r="127" spans="1:7" ht="15.75" thickBot="1" x14ac:dyDescent="0.3">
      <c r="A127" s="26">
        <v>3132</v>
      </c>
      <c r="B127" s="28" t="s">
        <v>95</v>
      </c>
      <c r="C127" s="36">
        <v>156000</v>
      </c>
      <c r="D127" s="37">
        <v>0</v>
      </c>
      <c r="E127" s="36">
        <v>156000</v>
      </c>
    </row>
    <row r="128" spans="1:7" ht="15.75" thickBot="1" x14ac:dyDescent="0.3">
      <c r="A128" s="26"/>
      <c r="B128" s="28"/>
      <c r="C128" s="37"/>
      <c r="D128" s="37"/>
      <c r="E128" s="37"/>
    </row>
    <row r="129" spans="1:6" ht="15.75" thickBot="1" x14ac:dyDescent="0.3">
      <c r="A129" s="53">
        <v>32</v>
      </c>
      <c r="B129" s="54" t="s">
        <v>96</v>
      </c>
      <c r="C129" s="55">
        <f>SUM(C131,C137,C145,C155)</f>
        <v>2922820</v>
      </c>
      <c r="D129" s="55">
        <f t="shared" ref="D129:E129" si="33">SUM(D131,D137,D145,D155)</f>
        <v>-118000</v>
      </c>
      <c r="E129" s="55">
        <f t="shared" si="33"/>
        <v>2804820</v>
      </c>
      <c r="F129" s="321"/>
    </row>
    <row r="130" spans="1:6" ht="15.75" thickBot="1" x14ac:dyDescent="0.3">
      <c r="A130" s="29"/>
      <c r="B130" s="30"/>
      <c r="C130" s="31"/>
      <c r="D130" s="31"/>
      <c r="E130" s="31"/>
    </row>
    <row r="131" spans="1:6" ht="15.75" thickBot="1" x14ac:dyDescent="0.3">
      <c r="A131" s="33">
        <v>321</v>
      </c>
      <c r="B131" s="34" t="s">
        <v>97</v>
      </c>
      <c r="C131" s="35">
        <f>SUM(C132:C135)</f>
        <v>89370</v>
      </c>
      <c r="D131" s="35">
        <f t="shared" ref="D131:E131" si="34">SUM(D132:D135)</f>
        <v>3000</v>
      </c>
      <c r="E131" s="35">
        <f t="shared" si="34"/>
        <v>92370</v>
      </c>
    </row>
    <row r="132" spans="1:6" ht="15.75" thickBot="1" x14ac:dyDescent="0.3">
      <c r="A132" s="26">
        <v>3211</v>
      </c>
      <c r="B132" s="28" t="s">
        <v>98</v>
      </c>
      <c r="C132" s="36">
        <v>34370</v>
      </c>
      <c r="D132" s="36">
        <v>3000</v>
      </c>
      <c r="E132" s="36">
        <v>37370</v>
      </c>
    </row>
    <row r="133" spans="1:6" ht="15.75" thickBot="1" x14ac:dyDescent="0.3">
      <c r="A133" s="26">
        <v>3212</v>
      </c>
      <c r="B133" s="28" t="s">
        <v>99</v>
      </c>
      <c r="C133" s="36">
        <v>24000</v>
      </c>
      <c r="D133" s="37">
        <v>0</v>
      </c>
      <c r="E133" s="36">
        <v>24000</v>
      </c>
    </row>
    <row r="134" spans="1:6" ht="15.75" thickBot="1" x14ac:dyDescent="0.3">
      <c r="A134" s="26">
        <v>3213</v>
      </c>
      <c r="B134" s="28" t="s">
        <v>100</v>
      </c>
      <c r="C134" s="36">
        <v>21000</v>
      </c>
      <c r="D134" s="37">
        <v>0</v>
      </c>
      <c r="E134" s="36">
        <v>21000</v>
      </c>
    </row>
    <row r="135" spans="1:6" ht="15.75" thickBot="1" x14ac:dyDescent="0.3">
      <c r="A135" s="26">
        <v>3214</v>
      </c>
      <c r="B135" s="28" t="s">
        <v>101</v>
      </c>
      <c r="C135" s="36">
        <v>10000</v>
      </c>
      <c r="D135" s="37">
        <v>0</v>
      </c>
      <c r="E135" s="36">
        <v>10000</v>
      </c>
    </row>
    <row r="136" spans="1:6" ht="15.75" thickBot="1" x14ac:dyDescent="0.3">
      <c r="A136" s="26"/>
      <c r="B136" s="28"/>
      <c r="C136" s="37"/>
      <c r="D136" s="37"/>
      <c r="E136" s="37"/>
    </row>
    <row r="137" spans="1:6" ht="15.75" thickBot="1" x14ac:dyDescent="0.3">
      <c r="A137" s="33">
        <v>322</v>
      </c>
      <c r="B137" s="34" t="s">
        <v>102</v>
      </c>
      <c r="C137" s="35">
        <f>SUM(C138:C143)</f>
        <v>654300</v>
      </c>
      <c r="D137" s="35">
        <f t="shared" ref="D137:E137" si="35">SUM(D138:D143)</f>
        <v>4000</v>
      </c>
      <c r="E137" s="35">
        <f t="shared" si="35"/>
        <v>658300</v>
      </c>
    </row>
    <row r="138" spans="1:6" ht="15.75" thickBot="1" x14ac:dyDescent="0.3">
      <c r="A138" s="26">
        <v>3221</v>
      </c>
      <c r="B138" s="28" t="s">
        <v>103</v>
      </c>
      <c r="C138" s="36">
        <v>115500</v>
      </c>
      <c r="D138" s="36">
        <v>14000</v>
      </c>
      <c r="E138" s="36">
        <v>129500</v>
      </c>
    </row>
    <row r="139" spans="1:6" ht="15.75" thickBot="1" x14ac:dyDescent="0.3">
      <c r="A139" s="26">
        <v>3222</v>
      </c>
      <c r="B139" s="28" t="s">
        <v>104</v>
      </c>
      <c r="C139" s="36">
        <v>150000</v>
      </c>
      <c r="D139" s="37">
        <v>0</v>
      </c>
      <c r="E139" s="36">
        <v>150000</v>
      </c>
    </row>
    <row r="140" spans="1:6" ht="15.75" thickBot="1" x14ac:dyDescent="0.3">
      <c r="A140" s="26">
        <v>3223</v>
      </c>
      <c r="B140" s="28" t="s">
        <v>105</v>
      </c>
      <c r="C140" s="36">
        <v>266000</v>
      </c>
      <c r="D140" s="37">
        <v>0</v>
      </c>
      <c r="E140" s="36">
        <v>266000</v>
      </c>
    </row>
    <row r="141" spans="1:6" ht="15.75" thickBot="1" x14ac:dyDescent="0.3">
      <c r="A141" s="26">
        <v>3224</v>
      </c>
      <c r="B141" s="28" t="s">
        <v>106</v>
      </c>
      <c r="C141" s="36">
        <v>111500</v>
      </c>
      <c r="D141" s="36">
        <v>-10000</v>
      </c>
      <c r="E141" s="36">
        <v>101500</v>
      </c>
    </row>
    <row r="142" spans="1:6" ht="15.75" thickBot="1" x14ac:dyDescent="0.3">
      <c r="A142" s="26">
        <v>3225</v>
      </c>
      <c r="B142" s="28" t="s">
        <v>107</v>
      </c>
      <c r="C142" s="36">
        <v>8300</v>
      </c>
      <c r="D142" s="37">
        <v>0</v>
      </c>
      <c r="E142" s="36">
        <v>8300</v>
      </c>
    </row>
    <row r="143" spans="1:6" ht="15.75" thickBot="1" x14ac:dyDescent="0.3">
      <c r="A143" s="26">
        <v>3227</v>
      </c>
      <c r="B143" s="28" t="s">
        <v>108</v>
      </c>
      <c r="C143" s="36">
        <v>3000</v>
      </c>
      <c r="D143" s="37">
        <v>0</v>
      </c>
      <c r="E143" s="36">
        <v>3000</v>
      </c>
    </row>
    <row r="144" spans="1:6" ht="15.75" thickBot="1" x14ac:dyDescent="0.3">
      <c r="A144" s="26"/>
      <c r="B144" s="28"/>
      <c r="C144" s="37"/>
      <c r="D144" s="37"/>
      <c r="E144" s="37"/>
    </row>
    <row r="145" spans="1:5" ht="15.75" thickBot="1" x14ac:dyDescent="0.3">
      <c r="A145" s="33">
        <v>323</v>
      </c>
      <c r="B145" s="34" t="s">
        <v>109</v>
      </c>
      <c r="C145" s="35">
        <f>SUM(C146:C153)</f>
        <v>1782100</v>
      </c>
      <c r="D145" s="35">
        <f t="shared" ref="D145:E145" si="36">SUM(D146:D153)</f>
        <v>-29000</v>
      </c>
      <c r="E145" s="35">
        <f t="shared" si="36"/>
        <v>1753100</v>
      </c>
    </row>
    <row r="146" spans="1:5" ht="15.75" thickBot="1" x14ac:dyDescent="0.3">
      <c r="A146" s="26">
        <v>3231</v>
      </c>
      <c r="B146" s="28" t="s">
        <v>110</v>
      </c>
      <c r="C146" s="36">
        <v>80350</v>
      </c>
      <c r="D146" s="37">
        <v>0</v>
      </c>
      <c r="E146" s="36">
        <v>80350</v>
      </c>
    </row>
    <row r="147" spans="1:5" ht="15.75" thickBot="1" x14ac:dyDescent="0.3">
      <c r="A147" s="26">
        <v>3232</v>
      </c>
      <c r="B147" s="28" t="s">
        <v>111</v>
      </c>
      <c r="C147" s="36">
        <v>474000</v>
      </c>
      <c r="D147" s="36">
        <v>-20000</v>
      </c>
      <c r="E147" s="36">
        <v>454000</v>
      </c>
    </row>
    <row r="148" spans="1:5" ht="15.75" thickBot="1" x14ac:dyDescent="0.3">
      <c r="A148" s="26">
        <v>3233</v>
      </c>
      <c r="B148" s="28" t="s">
        <v>112</v>
      </c>
      <c r="C148" s="36">
        <v>6000</v>
      </c>
      <c r="D148" s="37">
        <v>0</v>
      </c>
      <c r="E148" s="36">
        <v>6000</v>
      </c>
    </row>
    <row r="149" spans="1:5" ht="15.75" thickBot="1" x14ac:dyDescent="0.3">
      <c r="A149" s="26">
        <v>3234</v>
      </c>
      <c r="B149" s="28" t="s">
        <v>113</v>
      </c>
      <c r="C149" s="36">
        <v>592300</v>
      </c>
      <c r="D149" s="36">
        <v>-20000</v>
      </c>
      <c r="E149" s="36">
        <v>572300</v>
      </c>
    </row>
    <row r="150" spans="1:5" ht="15.75" thickBot="1" x14ac:dyDescent="0.3">
      <c r="A150" s="26">
        <v>3236</v>
      </c>
      <c r="B150" s="28" t="s">
        <v>114</v>
      </c>
      <c r="C150" s="36">
        <v>29000</v>
      </c>
      <c r="D150" s="37">
        <v>0</v>
      </c>
      <c r="E150" s="36">
        <v>29000</v>
      </c>
    </row>
    <row r="151" spans="1:5" ht="15.75" thickBot="1" x14ac:dyDescent="0.3">
      <c r="A151" s="26">
        <v>3237</v>
      </c>
      <c r="B151" s="28" t="s">
        <v>115</v>
      </c>
      <c r="C151" s="36">
        <v>390000</v>
      </c>
      <c r="D151" s="36">
        <v>21000</v>
      </c>
      <c r="E151" s="36">
        <v>411000</v>
      </c>
    </row>
    <row r="152" spans="1:5" ht="15.75" thickBot="1" x14ac:dyDescent="0.3">
      <c r="A152" s="26">
        <v>3238</v>
      </c>
      <c r="B152" s="28" t="s">
        <v>116</v>
      </c>
      <c r="C152" s="36">
        <v>61000</v>
      </c>
      <c r="D152" s="37">
        <v>0</v>
      </c>
      <c r="E152" s="36">
        <v>61000</v>
      </c>
    </row>
    <row r="153" spans="1:5" ht="15.75" thickBot="1" x14ac:dyDescent="0.3">
      <c r="A153" s="26">
        <v>3239</v>
      </c>
      <c r="B153" s="28" t="s">
        <v>117</v>
      </c>
      <c r="C153" s="36">
        <v>149450</v>
      </c>
      <c r="D153" s="36">
        <v>-10000</v>
      </c>
      <c r="E153" s="36">
        <v>139450</v>
      </c>
    </row>
    <row r="154" spans="1:5" ht="15.75" thickBot="1" x14ac:dyDescent="0.3">
      <c r="A154" s="29"/>
      <c r="B154" s="30"/>
      <c r="C154" s="31"/>
      <c r="D154" s="31"/>
      <c r="E154" s="31"/>
    </row>
    <row r="155" spans="1:5" ht="15.75" thickBot="1" x14ac:dyDescent="0.3">
      <c r="A155" s="33">
        <v>329</v>
      </c>
      <c r="B155" s="34" t="s">
        <v>118</v>
      </c>
      <c r="C155" s="35">
        <f>SUM(C156:C162)</f>
        <v>397050</v>
      </c>
      <c r="D155" s="35">
        <f t="shared" ref="D155:E155" si="37">SUM(D156:D162)</f>
        <v>-96000</v>
      </c>
      <c r="E155" s="35">
        <f t="shared" si="37"/>
        <v>301050</v>
      </c>
    </row>
    <row r="156" spans="1:5" ht="24.75" thickBot="1" x14ac:dyDescent="0.3">
      <c r="A156" s="26">
        <v>3291</v>
      </c>
      <c r="B156" s="28" t="s">
        <v>119</v>
      </c>
      <c r="C156" s="37">
        <v>0</v>
      </c>
      <c r="D156" s="36">
        <v>5000</v>
      </c>
      <c r="E156" s="36">
        <v>5000</v>
      </c>
    </row>
    <row r="157" spans="1:5" ht="15.75" thickBot="1" x14ac:dyDescent="0.3">
      <c r="A157" s="26">
        <v>3292</v>
      </c>
      <c r="B157" s="28" t="s">
        <v>120</v>
      </c>
      <c r="C157" s="36">
        <v>24000</v>
      </c>
      <c r="D157" s="37">
        <v>0</v>
      </c>
      <c r="E157" s="36">
        <v>24000</v>
      </c>
    </row>
    <row r="158" spans="1:5" ht="15.75" thickBot="1" x14ac:dyDescent="0.3">
      <c r="A158" s="26">
        <v>3293</v>
      </c>
      <c r="B158" s="28" t="s">
        <v>121</v>
      </c>
      <c r="C158" s="36">
        <v>151250</v>
      </c>
      <c r="D158" s="36">
        <v>-50000</v>
      </c>
      <c r="E158" s="36">
        <v>101250</v>
      </c>
    </row>
    <row r="159" spans="1:5" ht="15.75" thickBot="1" x14ac:dyDescent="0.3">
      <c r="A159" s="26">
        <v>3294</v>
      </c>
      <c r="B159" s="28" t="s">
        <v>122</v>
      </c>
      <c r="C159" s="37">
        <v>500</v>
      </c>
      <c r="D159" s="36">
        <v>18000</v>
      </c>
      <c r="E159" s="36">
        <v>18500</v>
      </c>
    </row>
    <row r="160" spans="1:5" ht="15.75" thickBot="1" x14ac:dyDescent="0.3">
      <c r="A160" s="26">
        <v>3295</v>
      </c>
      <c r="B160" s="28" t="s">
        <v>123</v>
      </c>
      <c r="C160" s="36">
        <v>10300</v>
      </c>
      <c r="D160" s="36">
        <v>21000</v>
      </c>
      <c r="E160" s="36">
        <v>31300</v>
      </c>
    </row>
    <row r="161" spans="1:5" ht="15.75" thickBot="1" x14ac:dyDescent="0.3">
      <c r="A161" s="26">
        <v>3296</v>
      </c>
      <c r="B161" s="28" t="s">
        <v>124</v>
      </c>
      <c r="C161" s="36">
        <v>200000</v>
      </c>
      <c r="D161" s="36">
        <v>-100000</v>
      </c>
      <c r="E161" s="36">
        <v>100000</v>
      </c>
    </row>
    <row r="162" spans="1:5" ht="15.75" thickBot="1" x14ac:dyDescent="0.3">
      <c r="A162" s="26">
        <v>3299</v>
      </c>
      <c r="B162" s="28" t="s">
        <v>125</v>
      </c>
      <c r="C162" s="36">
        <v>11000</v>
      </c>
      <c r="D162" s="36">
        <v>10000</v>
      </c>
      <c r="E162" s="36">
        <v>21000</v>
      </c>
    </row>
    <row r="163" spans="1:5" ht="15.75" thickBot="1" x14ac:dyDescent="0.3">
      <c r="A163" s="26"/>
      <c r="B163" s="28"/>
      <c r="C163" s="37"/>
      <c r="D163" s="37"/>
      <c r="E163" s="37"/>
    </row>
    <row r="164" spans="1:5" ht="15.75" thickBot="1" x14ac:dyDescent="0.3">
      <c r="A164" s="53">
        <v>34</v>
      </c>
      <c r="B164" s="54" t="s">
        <v>126</v>
      </c>
      <c r="C164" s="55">
        <f>SUM(C166)</f>
        <v>52000</v>
      </c>
      <c r="D164" s="55">
        <f t="shared" ref="D164:E164" si="38">SUM(D166)</f>
        <v>0</v>
      </c>
      <c r="E164" s="55">
        <f t="shared" si="38"/>
        <v>52000</v>
      </c>
    </row>
    <row r="165" spans="1:5" ht="15.75" thickBot="1" x14ac:dyDescent="0.3">
      <c r="A165" s="29"/>
      <c r="B165" s="30"/>
      <c r="C165" s="31"/>
      <c r="D165" s="31"/>
      <c r="E165" s="31"/>
    </row>
    <row r="166" spans="1:5" ht="15.75" thickBot="1" x14ac:dyDescent="0.3">
      <c r="A166" s="33">
        <v>343</v>
      </c>
      <c r="B166" s="34" t="s">
        <v>127</v>
      </c>
      <c r="C166" s="35">
        <f>SUM(C167:C169)</f>
        <v>52000</v>
      </c>
      <c r="D166" s="35">
        <f t="shared" ref="D166:E166" si="39">SUM(D167:D169)</f>
        <v>0</v>
      </c>
      <c r="E166" s="35">
        <f t="shared" si="39"/>
        <v>52000</v>
      </c>
    </row>
    <row r="167" spans="1:5" ht="15.75" thickBot="1" x14ac:dyDescent="0.3">
      <c r="A167" s="26">
        <v>3431</v>
      </c>
      <c r="B167" s="28" t="s">
        <v>128</v>
      </c>
      <c r="C167" s="36">
        <v>17000</v>
      </c>
      <c r="D167" s="37">
        <v>0</v>
      </c>
      <c r="E167" s="36">
        <v>17000</v>
      </c>
    </row>
    <row r="168" spans="1:5" ht="15.75" thickBot="1" x14ac:dyDescent="0.3">
      <c r="A168" s="26">
        <v>3433</v>
      </c>
      <c r="B168" s="28" t="s">
        <v>129</v>
      </c>
      <c r="C168" s="37">
        <v>0</v>
      </c>
      <c r="D168" s="37">
        <v>0</v>
      </c>
      <c r="E168" s="37">
        <v>0</v>
      </c>
    </row>
    <row r="169" spans="1:5" ht="15.75" thickBot="1" x14ac:dyDescent="0.3">
      <c r="A169" s="26">
        <v>3434</v>
      </c>
      <c r="B169" s="28" t="s">
        <v>130</v>
      </c>
      <c r="C169" s="36">
        <v>35000</v>
      </c>
      <c r="D169" s="37">
        <v>0</v>
      </c>
      <c r="E169" s="36">
        <v>35000</v>
      </c>
    </row>
    <row r="170" spans="1:5" ht="15.75" thickBot="1" x14ac:dyDescent="0.3">
      <c r="A170" s="26"/>
      <c r="B170" s="28"/>
      <c r="C170" s="37"/>
      <c r="D170" s="37"/>
      <c r="E170" s="37"/>
    </row>
    <row r="171" spans="1:5" ht="15.75" thickBot="1" x14ac:dyDescent="0.3">
      <c r="A171" s="53">
        <v>35</v>
      </c>
      <c r="B171" s="54" t="s">
        <v>131</v>
      </c>
      <c r="C171" s="55">
        <f>SUM(C173)</f>
        <v>70000</v>
      </c>
      <c r="D171" s="55">
        <f t="shared" ref="D171:E171" si="40">SUM(D173)</f>
        <v>-20000</v>
      </c>
      <c r="E171" s="55">
        <f t="shared" si="40"/>
        <v>50000</v>
      </c>
    </row>
    <row r="172" spans="1:5" ht="15.75" thickBot="1" x14ac:dyDescent="0.3">
      <c r="A172" s="29"/>
      <c r="B172" s="30"/>
      <c r="C172" s="31"/>
      <c r="D172" s="31"/>
      <c r="E172" s="31"/>
    </row>
    <row r="173" spans="1:5" ht="15.75" thickBot="1" x14ac:dyDescent="0.3">
      <c r="A173" s="33">
        <v>352</v>
      </c>
      <c r="B173" s="34" t="s">
        <v>132</v>
      </c>
      <c r="C173" s="35">
        <f>SUM(C174)</f>
        <v>70000</v>
      </c>
      <c r="D173" s="35">
        <f t="shared" ref="D173:E173" si="41">SUM(D174)</f>
        <v>-20000</v>
      </c>
      <c r="E173" s="35">
        <f t="shared" si="41"/>
        <v>50000</v>
      </c>
    </row>
    <row r="174" spans="1:5" ht="15.75" thickBot="1" x14ac:dyDescent="0.3">
      <c r="A174" s="26">
        <v>3522</v>
      </c>
      <c r="B174" s="28" t="s">
        <v>133</v>
      </c>
      <c r="C174" s="36">
        <v>70000</v>
      </c>
      <c r="D174" s="36">
        <v>-20000</v>
      </c>
      <c r="E174" s="36">
        <v>50000</v>
      </c>
    </row>
    <row r="175" spans="1:5" ht="15.75" thickBot="1" x14ac:dyDescent="0.3">
      <c r="A175" s="26"/>
      <c r="B175" s="28"/>
      <c r="C175" s="37"/>
      <c r="D175" s="37"/>
      <c r="E175" s="37"/>
    </row>
    <row r="176" spans="1:5" ht="24.75" thickBot="1" x14ac:dyDescent="0.3">
      <c r="A176" s="246">
        <v>36</v>
      </c>
      <c r="B176" s="247" t="s">
        <v>134</v>
      </c>
      <c r="C176" s="248">
        <f>SUM(C178)</f>
        <v>10000</v>
      </c>
      <c r="D176" s="248">
        <f t="shared" ref="D176:E176" si="42">SUM(D178)</f>
        <v>0</v>
      </c>
      <c r="E176" s="248">
        <f t="shared" si="42"/>
        <v>10000</v>
      </c>
    </row>
    <row r="177" spans="1:6" ht="15.75" thickBot="1" x14ac:dyDescent="0.3">
      <c r="A177" s="29"/>
      <c r="B177" s="30"/>
      <c r="C177" s="31"/>
      <c r="D177" s="31"/>
      <c r="E177" s="31"/>
    </row>
    <row r="178" spans="1:6" ht="15.75" thickBot="1" x14ac:dyDescent="0.3">
      <c r="A178" s="33">
        <v>363</v>
      </c>
      <c r="B178" s="34" t="s">
        <v>135</v>
      </c>
      <c r="C178" s="35">
        <f>SUM(C179)</f>
        <v>10000</v>
      </c>
      <c r="D178" s="35">
        <f t="shared" ref="D178:E178" si="43">SUM(D179)</f>
        <v>0</v>
      </c>
      <c r="E178" s="35">
        <f t="shared" si="43"/>
        <v>10000</v>
      </c>
    </row>
    <row r="179" spans="1:6" ht="15.75" thickBot="1" x14ac:dyDescent="0.3">
      <c r="A179" s="26">
        <v>3631</v>
      </c>
      <c r="B179" s="28" t="s">
        <v>136</v>
      </c>
      <c r="C179" s="36">
        <v>10000</v>
      </c>
      <c r="D179" s="37">
        <v>0</v>
      </c>
      <c r="E179" s="36">
        <v>10000</v>
      </c>
    </row>
    <row r="180" spans="1:6" ht="15.75" thickBot="1" x14ac:dyDescent="0.3">
      <c r="A180" s="26"/>
      <c r="B180" s="28"/>
      <c r="C180" s="37"/>
      <c r="D180" s="37"/>
      <c r="E180" s="37"/>
    </row>
    <row r="181" spans="1:6" ht="29.25" customHeight="1" x14ac:dyDescent="0.25">
      <c r="A181" s="249">
        <v>37</v>
      </c>
      <c r="B181" s="249" t="s">
        <v>137</v>
      </c>
      <c r="C181" s="250">
        <f>SUM(C183)</f>
        <v>253000</v>
      </c>
      <c r="D181" s="250">
        <f t="shared" ref="D181:E181" si="44">SUM(D183)</f>
        <v>-30000</v>
      </c>
      <c r="E181" s="250">
        <f t="shared" si="44"/>
        <v>223000</v>
      </c>
    </row>
    <row r="182" spans="1:6" ht="15.75" thickBot="1" x14ac:dyDescent="0.3">
      <c r="A182" s="29"/>
      <c r="B182" s="30"/>
      <c r="C182" s="31"/>
      <c r="D182" s="31"/>
      <c r="E182" s="31"/>
    </row>
    <row r="183" spans="1:6" ht="15.75" thickBot="1" x14ac:dyDescent="0.3">
      <c r="A183" s="33">
        <v>372</v>
      </c>
      <c r="B183" s="34" t="s">
        <v>138</v>
      </c>
      <c r="C183" s="35">
        <f>SUM(C184:C185)</f>
        <v>253000</v>
      </c>
      <c r="D183" s="35">
        <f t="shared" ref="D183:E183" si="45">SUM(D184:D185)</f>
        <v>-30000</v>
      </c>
      <c r="E183" s="35">
        <f t="shared" si="45"/>
        <v>223000</v>
      </c>
    </row>
    <row r="184" spans="1:6" ht="15.75" thickBot="1" x14ac:dyDescent="0.3">
      <c r="A184" s="26">
        <v>3721</v>
      </c>
      <c r="B184" s="28" t="s">
        <v>139</v>
      </c>
      <c r="C184" s="36">
        <v>208000</v>
      </c>
      <c r="D184" s="36">
        <v>-30000</v>
      </c>
      <c r="E184" s="36">
        <v>178000</v>
      </c>
    </row>
    <row r="185" spans="1:6" ht="15.75" thickBot="1" x14ac:dyDescent="0.3">
      <c r="A185" s="26">
        <v>3722</v>
      </c>
      <c r="B185" s="28" t="s">
        <v>140</v>
      </c>
      <c r="C185" s="36">
        <v>45000</v>
      </c>
      <c r="D185" s="37">
        <v>0</v>
      </c>
      <c r="E185" s="36">
        <v>45000</v>
      </c>
    </row>
    <row r="186" spans="1:6" ht="15.75" thickBot="1" x14ac:dyDescent="0.3">
      <c r="A186" s="26"/>
      <c r="B186" s="28"/>
      <c r="C186" s="37"/>
      <c r="D186" s="37"/>
      <c r="E186" s="37"/>
    </row>
    <row r="187" spans="1:6" ht="15.75" thickBot="1" x14ac:dyDescent="0.3">
      <c r="A187" s="53">
        <v>38</v>
      </c>
      <c r="B187" s="54" t="s">
        <v>141</v>
      </c>
      <c r="C187" s="55">
        <f>SUM(C189)</f>
        <v>897000</v>
      </c>
      <c r="D187" s="55">
        <f t="shared" ref="D187:E187" si="46">SUM(D189)</f>
        <v>-241000</v>
      </c>
      <c r="E187" s="55">
        <f t="shared" si="46"/>
        <v>656000</v>
      </c>
    </row>
    <row r="188" spans="1:6" ht="15.75" thickBot="1" x14ac:dyDescent="0.3">
      <c r="A188" s="29"/>
      <c r="B188" s="30"/>
      <c r="C188" s="31"/>
      <c r="D188" s="31"/>
      <c r="E188" s="31"/>
    </row>
    <row r="189" spans="1:6" ht="15.75" thickBot="1" x14ac:dyDescent="0.3">
      <c r="A189" s="33">
        <v>381</v>
      </c>
      <c r="B189" s="34" t="s">
        <v>62</v>
      </c>
      <c r="C189" s="35">
        <f>SUM(C190)</f>
        <v>897000</v>
      </c>
      <c r="D189" s="35">
        <f t="shared" ref="D189:E189" si="47">SUM(D190)</f>
        <v>-241000</v>
      </c>
      <c r="E189" s="35">
        <f t="shared" si="47"/>
        <v>656000</v>
      </c>
    </row>
    <row r="190" spans="1:6" ht="15.75" thickBot="1" x14ac:dyDescent="0.3">
      <c r="A190" s="25">
        <v>3811</v>
      </c>
      <c r="B190" s="27" t="s">
        <v>142</v>
      </c>
      <c r="C190" s="51">
        <v>897000</v>
      </c>
      <c r="D190" s="51">
        <v>-241000</v>
      </c>
      <c r="E190" s="51">
        <v>656000</v>
      </c>
    </row>
    <row r="191" spans="1:6" ht="33" customHeight="1" thickBot="1" x14ac:dyDescent="0.3">
      <c r="A191" s="243">
        <v>4</v>
      </c>
      <c r="B191" s="244" t="s">
        <v>143</v>
      </c>
      <c r="C191" s="245">
        <f>SUM(C193,C207)</f>
        <v>4090000</v>
      </c>
      <c r="D191" s="245">
        <f t="shared" ref="D191:E191" si="48">SUM(D193,D207)</f>
        <v>-1569000</v>
      </c>
      <c r="E191" s="245">
        <f t="shared" si="48"/>
        <v>2521000</v>
      </c>
      <c r="F191" s="321"/>
    </row>
    <row r="192" spans="1:6" ht="15.75" thickBot="1" x14ac:dyDescent="0.3">
      <c r="A192" s="29"/>
      <c r="B192" s="30"/>
      <c r="C192" s="31"/>
      <c r="D192" s="31"/>
      <c r="E192" s="31"/>
    </row>
    <row r="193" spans="1:6" ht="15.75" thickBot="1" x14ac:dyDescent="0.3">
      <c r="A193" s="53">
        <v>42</v>
      </c>
      <c r="B193" s="54" t="s">
        <v>144</v>
      </c>
      <c r="C193" s="55">
        <f>SUM(C194,C198,C202,C204)</f>
        <v>3140000</v>
      </c>
      <c r="D193" s="55">
        <f t="shared" ref="D193:E193" si="49">SUM(D194,D198,D202,D204)</f>
        <v>-669000</v>
      </c>
      <c r="E193" s="55">
        <f t="shared" si="49"/>
        <v>2471000</v>
      </c>
      <c r="F193" s="321"/>
    </row>
    <row r="194" spans="1:6" ht="15.75" thickBot="1" x14ac:dyDescent="0.3">
      <c r="A194" s="29">
        <v>421</v>
      </c>
      <c r="B194" s="30" t="s">
        <v>145</v>
      </c>
      <c r="C194" s="40">
        <f>SUM(C195:C197)</f>
        <v>2430000</v>
      </c>
      <c r="D194" s="40">
        <f t="shared" ref="D194:E194" si="50">SUM(D195:D197)</f>
        <v>-725000</v>
      </c>
      <c r="E194" s="40">
        <f t="shared" si="50"/>
        <v>1705000</v>
      </c>
    </row>
    <row r="195" spans="1:6" ht="15.75" thickBot="1" x14ac:dyDescent="0.3">
      <c r="A195" s="26">
        <v>4212</v>
      </c>
      <c r="B195" s="28" t="s">
        <v>146</v>
      </c>
      <c r="C195" s="36">
        <v>380000</v>
      </c>
      <c r="D195" s="36">
        <v>-120000</v>
      </c>
      <c r="E195" s="36">
        <v>260000</v>
      </c>
    </row>
    <row r="196" spans="1:6" ht="15.75" thickBot="1" x14ac:dyDescent="0.3">
      <c r="A196" s="26">
        <v>4213</v>
      </c>
      <c r="B196" s="28" t="s">
        <v>147</v>
      </c>
      <c r="C196" s="36">
        <v>200000</v>
      </c>
      <c r="D196" s="36">
        <v>-45000</v>
      </c>
      <c r="E196" s="36">
        <v>155000</v>
      </c>
    </row>
    <row r="197" spans="1:6" ht="15.75" thickBot="1" x14ac:dyDescent="0.3">
      <c r="A197" s="26">
        <v>4214</v>
      </c>
      <c r="B197" s="28" t="s">
        <v>148</v>
      </c>
      <c r="C197" s="36">
        <v>1850000</v>
      </c>
      <c r="D197" s="36">
        <v>-560000</v>
      </c>
      <c r="E197" s="36">
        <v>1290000</v>
      </c>
    </row>
    <row r="198" spans="1:6" ht="15.75" thickBot="1" x14ac:dyDescent="0.3">
      <c r="A198" s="33">
        <v>422</v>
      </c>
      <c r="B198" s="34" t="s">
        <v>149</v>
      </c>
      <c r="C198" s="35">
        <f>SUM(C199:C201)</f>
        <v>25000</v>
      </c>
      <c r="D198" s="35">
        <f t="shared" ref="D198:E198" si="51">SUM(D199:D201)</f>
        <v>56000</v>
      </c>
      <c r="E198" s="35">
        <f t="shared" si="51"/>
        <v>81000</v>
      </c>
    </row>
    <row r="199" spans="1:6" ht="15.75" thickBot="1" x14ac:dyDescent="0.3">
      <c r="A199" s="56">
        <v>4221</v>
      </c>
      <c r="B199" s="57" t="s">
        <v>150</v>
      </c>
      <c r="C199" s="58">
        <v>5000</v>
      </c>
      <c r="D199" s="58">
        <v>1000</v>
      </c>
      <c r="E199" s="58">
        <v>6000</v>
      </c>
    </row>
    <row r="200" spans="1:6" ht="15.75" thickBot="1" x14ac:dyDescent="0.3">
      <c r="A200" s="56">
        <v>4222</v>
      </c>
      <c r="B200" s="57" t="s">
        <v>151</v>
      </c>
      <c r="C200" s="59">
        <v>0</v>
      </c>
      <c r="D200" s="58">
        <v>5000</v>
      </c>
      <c r="E200" s="58">
        <v>5000</v>
      </c>
    </row>
    <row r="201" spans="1:6" ht="15.75" thickBot="1" x14ac:dyDescent="0.3">
      <c r="A201" s="26">
        <v>4227</v>
      </c>
      <c r="B201" s="28" t="s">
        <v>152</v>
      </c>
      <c r="C201" s="36">
        <v>20000</v>
      </c>
      <c r="D201" s="36">
        <v>50000</v>
      </c>
      <c r="E201" s="36">
        <v>70000</v>
      </c>
    </row>
    <row r="202" spans="1:6" ht="15.75" thickBot="1" x14ac:dyDescent="0.3">
      <c r="A202" s="33">
        <v>424</v>
      </c>
      <c r="B202" s="34" t="s">
        <v>153</v>
      </c>
      <c r="C202" s="35">
        <f>SUM(C203)</f>
        <v>25000</v>
      </c>
      <c r="D202" s="35">
        <f t="shared" ref="D202:E202" si="52">SUM(D203)</f>
        <v>0</v>
      </c>
      <c r="E202" s="35">
        <f t="shared" si="52"/>
        <v>25000</v>
      </c>
    </row>
    <row r="203" spans="1:6" ht="15.75" thickBot="1" x14ac:dyDescent="0.3">
      <c r="A203" s="26">
        <v>4241</v>
      </c>
      <c r="B203" s="28" t="s">
        <v>154</v>
      </c>
      <c r="C203" s="36">
        <v>25000</v>
      </c>
      <c r="D203" s="37">
        <v>0</v>
      </c>
      <c r="E203" s="36">
        <v>25000</v>
      </c>
    </row>
    <row r="204" spans="1:6" ht="15.75" thickBot="1" x14ac:dyDescent="0.3">
      <c r="A204" s="33">
        <v>426</v>
      </c>
      <c r="B204" s="34" t="s">
        <v>155</v>
      </c>
      <c r="C204" s="35">
        <f>SUM(C205)</f>
        <v>660000</v>
      </c>
      <c r="D204" s="35">
        <f t="shared" ref="D204:E204" si="53">SUM(D205)</f>
        <v>0</v>
      </c>
      <c r="E204" s="35">
        <f t="shared" si="53"/>
        <v>660000</v>
      </c>
    </row>
    <row r="205" spans="1:6" ht="24.75" thickBot="1" x14ac:dyDescent="0.3">
      <c r="A205" s="26">
        <v>4263</v>
      </c>
      <c r="B205" s="28" t="s">
        <v>156</v>
      </c>
      <c r="C205" s="36">
        <v>660000</v>
      </c>
      <c r="D205" s="37">
        <v>0</v>
      </c>
      <c r="E205" s="36">
        <v>660000</v>
      </c>
    </row>
    <row r="206" spans="1:6" ht="15.75" thickBot="1" x14ac:dyDescent="0.3">
      <c r="A206" s="26"/>
      <c r="B206" s="28"/>
      <c r="C206" s="37"/>
      <c r="D206" s="37"/>
      <c r="E206" s="37"/>
    </row>
    <row r="207" spans="1:6" s="321" customFormat="1" ht="15.75" thickBot="1" x14ac:dyDescent="0.3">
      <c r="A207" s="333">
        <v>45</v>
      </c>
      <c r="B207" s="439" t="s">
        <v>157</v>
      </c>
      <c r="C207" s="440">
        <f>SUM(C208)</f>
        <v>950000</v>
      </c>
      <c r="D207" s="440">
        <f t="shared" ref="D207:E207" si="54">SUM(D208)</f>
        <v>-900000</v>
      </c>
      <c r="E207" s="440">
        <f t="shared" si="54"/>
        <v>50000</v>
      </c>
    </row>
    <row r="208" spans="1:6" s="321" customFormat="1" ht="15.75" thickBot="1" x14ac:dyDescent="0.3">
      <c r="A208" s="333">
        <v>451</v>
      </c>
      <c r="B208" s="439" t="s">
        <v>158</v>
      </c>
      <c r="C208" s="440">
        <f>SUM(C209)</f>
        <v>950000</v>
      </c>
      <c r="D208" s="440">
        <v>-900000</v>
      </c>
      <c r="E208" s="440">
        <v>50000</v>
      </c>
    </row>
    <row r="209" spans="1:6" s="321" customFormat="1" ht="15.75" thickBot="1" x14ac:dyDescent="0.3">
      <c r="A209" s="441">
        <v>4511</v>
      </c>
      <c r="B209" s="442" t="s">
        <v>159</v>
      </c>
      <c r="C209" s="443">
        <v>950000</v>
      </c>
      <c r="D209" s="443">
        <v>-900000</v>
      </c>
      <c r="E209" s="443">
        <v>50000</v>
      </c>
    </row>
    <row r="210" spans="1:6" ht="27.75" customHeight="1" thickBot="1" x14ac:dyDescent="0.3">
      <c r="A210" s="252"/>
      <c r="B210" s="241" t="s">
        <v>160</v>
      </c>
      <c r="C210" s="242">
        <f>SUM(C191,C114)</f>
        <v>10618820</v>
      </c>
      <c r="D210" s="242">
        <f t="shared" ref="D210:E210" si="55">SUM(D191,D114)</f>
        <v>-1978000</v>
      </c>
      <c r="E210" s="242">
        <f t="shared" si="55"/>
        <v>8640820</v>
      </c>
      <c r="F210" s="321"/>
    </row>
    <row r="212" spans="1:6" s="321" customFormat="1" ht="15.75" x14ac:dyDescent="0.25">
      <c r="B212" s="325" t="s">
        <v>163</v>
      </c>
    </row>
    <row r="213" spans="1:6" ht="15.75" thickBot="1" x14ac:dyDescent="0.3"/>
    <row r="214" spans="1:6" ht="24" x14ac:dyDescent="0.25">
      <c r="A214" s="45" t="s">
        <v>164</v>
      </c>
      <c r="B214" s="46" t="s">
        <v>75</v>
      </c>
      <c r="C214" s="46" t="s">
        <v>11</v>
      </c>
      <c r="D214" s="46" t="s">
        <v>161</v>
      </c>
      <c r="E214" s="46" t="s">
        <v>197</v>
      </c>
    </row>
    <row r="215" spans="1:6" ht="15.75" thickBot="1" x14ac:dyDescent="0.3">
      <c r="A215" s="63">
        <v>1</v>
      </c>
      <c r="B215" s="61">
        <v>2</v>
      </c>
      <c r="C215" s="61">
        <v>4</v>
      </c>
      <c r="D215" s="61">
        <v>5</v>
      </c>
      <c r="E215" s="61">
        <v>6</v>
      </c>
    </row>
    <row r="216" spans="1:6" ht="15.75" thickBot="1" x14ac:dyDescent="0.3">
      <c r="A216" s="32">
        <v>1</v>
      </c>
      <c r="B216" s="38" t="s">
        <v>165</v>
      </c>
      <c r="C216" s="39">
        <f>SUM(C217:C218)</f>
        <v>2021500</v>
      </c>
      <c r="D216" s="39">
        <f t="shared" ref="D216:E216" si="56">SUM(D217:D218)</f>
        <v>-74000</v>
      </c>
      <c r="E216" s="39">
        <f t="shared" si="56"/>
        <v>1947500</v>
      </c>
    </row>
    <row r="217" spans="1:6" ht="24.75" thickBot="1" x14ac:dyDescent="0.3">
      <c r="A217" s="26">
        <v>11</v>
      </c>
      <c r="B217" s="28" t="s">
        <v>166</v>
      </c>
      <c r="C217" s="36">
        <v>448800</v>
      </c>
      <c r="D217" s="36">
        <v>-145000</v>
      </c>
      <c r="E217" s="36">
        <v>303800</v>
      </c>
    </row>
    <row r="218" spans="1:6" ht="15.75" thickBot="1" x14ac:dyDescent="0.3">
      <c r="A218" s="26">
        <v>13</v>
      </c>
      <c r="B218" s="28" t="s">
        <v>167</v>
      </c>
      <c r="C218" s="36">
        <v>1572700</v>
      </c>
      <c r="D218" s="36">
        <v>71000</v>
      </c>
      <c r="E218" s="36">
        <v>1643700</v>
      </c>
    </row>
    <row r="219" spans="1:6" ht="15.75" thickBot="1" x14ac:dyDescent="0.3">
      <c r="A219" s="32">
        <v>2</v>
      </c>
      <c r="B219" s="38" t="s">
        <v>168</v>
      </c>
      <c r="C219" s="39">
        <f>SUM(C220)</f>
        <v>3000</v>
      </c>
      <c r="D219" s="39">
        <f t="shared" ref="D219:E219" si="57">SUM(D220)</f>
        <v>0</v>
      </c>
      <c r="E219" s="39">
        <f t="shared" si="57"/>
        <v>3000</v>
      </c>
    </row>
    <row r="220" spans="1:6" ht="15.75" thickBot="1" x14ac:dyDescent="0.3">
      <c r="A220" s="26">
        <v>22</v>
      </c>
      <c r="B220" s="28" t="s">
        <v>169</v>
      </c>
      <c r="C220" s="36">
        <v>3000</v>
      </c>
      <c r="D220" s="37">
        <v>0</v>
      </c>
      <c r="E220" s="36">
        <v>3000</v>
      </c>
    </row>
    <row r="221" spans="1:6" ht="15.75" thickBot="1" x14ac:dyDescent="0.3">
      <c r="A221" s="32">
        <v>3</v>
      </c>
      <c r="B221" s="38" t="s">
        <v>170</v>
      </c>
      <c r="C221" s="39">
        <f>SUM(C222)</f>
        <v>230000</v>
      </c>
      <c r="D221" s="39">
        <f t="shared" ref="D221:E221" si="58">SUM(D222)</f>
        <v>0</v>
      </c>
      <c r="E221" s="39">
        <f t="shared" si="58"/>
        <v>230000</v>
      </c>
    </row>
    <row r="222" spans="1:6" ht="15.75" thickBot="1" x14ac:dyDescent="0.3">
      <c r="A222" s="26">
        <v>32</v>
      </c>
      <c r="B222" s="28" t="s">
        <v>171</v>
      </c>
      <c r="C222" s="36">
        <v>230000</v>
      </c>
      <c r="D222" s="37">
        <v>0</v>
      </c>
      <c r="E222" s="36">
        <v>230000</v>
      </c>
    </row>
    <row r="223" spans="1:6" ht="15.75" thickBot="1" x14ac:dyDescent="0.3">
      <c r="A223" s="32">
        <v>4</v>
      </c>
      <c r="B223" s="38" t="s">
        <v>172</v>
      </c>
      <c r="C223" s="39">
        <f>SUM(C224:C225)</f>
        <v>1632000</v>
      </c>
      <c r="D223" s="39">
        <f t="shared" ref="D223:E223" si="59">SUM(D224:D225)</f>
        <v>-830000</v>
      </c>
      <c r="E223" s="39">
        <f t="shared" si="59"/>
        <v>802000</v>
      </c>
    </row>
    <row r="224" spans="1:6" ht="15.75" thickBot="1" x14ac:dyDescent="0.3">
      <c r="A224" s="26">
        <v>42</v>
      </c>
      <c r="B224" s="28" t="s">
        <v>173</v>
      </c>
      <c r="C224" s="36">
        <v>120000</v>
      </c>
      <c r="D224" s="36">
        <v>-50000</v>
      </c>
      <c r="E224" s="36">
        <v>70000</v>
      </c>
    </row>
    <row r="225" spans="1:5" ht="15.75" thickBot="1" x14ac:dyDescent="0.3">
      <c r="A225" s="26">
        <v>47</v>
      </c>
      <c r="B225" s="28" t="s">
        <v>174</v>
      </c>
      <c r="C225" s="36">
        <v>1512000</v>
      </c>
      <c r="D225" s="36">
        <v>-780000</v>
      </c>
      <c r="E225" s="36">
        <v>732000</v>
      </c>
    </row>
    <row r="226" spans="1:5" ht="15.75" thickBot="1" x14ac:dyDescent="0.3">
      <c r="A226" s="32">
        <v>5</v>
      </c>
      <c r="B226" s="38" t="s">
        <v>175</v>
      </c>
      <c r="C226" s="39">
        <f>SUM(C227:C228)</f>
        <v>400000</v>
      </c>
      <c r="D226" s="39">
        <f t="shared" ref="D226:E226" si="60">SUM(D227:D228)</f>
        <v>53000</v>
      </c>
      <c r="E226" s="39">
        <f t="shared" si="60"/>
        <v>453000</v>
      </c>
    </row>
    <row r="227" spans="1:5" ht="15.75" thickBot="1" x14ac:dyDescent="0.3">
      <c r="A227" s="26">
        <v>51</v>
      </c>
      <c r="B227" s="28" t="s">
        <v>176</v>
      </c>
      <c r="C227" s="36">
        <v>320000</v>
      </c>
      <c r="D227" s="36">
        <v>50000</v>
      </c>
      <c r="E227" s="36">
        <v>370000</v>
      </c>
    </row>
    <row r="228" spans="1:5" ht="15.75" thickBot="1" x14ac:dyDescent="0.3">
      <c r="A228" s="26">
        <v>56</v>
      </c>
      <c r="B228" s="28" t="s">
        <v>177</v>
      </c>
      <c r="C228" s="36">
        <v>80000</v>
      </c>
      <c r="D228" s="36">
        <v>3000</v>
      </c>
      <c r="E228" s="36">
        <v>83000</v>
      </c>
    </row>
    <row r="229" spans="1:5" ht="15.75" thickBot="1" x14ac:dyDescent="0.3">
      <c r="A229" s="32">
        <v>6</v>
      </c>
      <c r="B229" s="38" t="s">
        <v>178</v>
      </c>
      <c r="C229" s="39">
        <f>SUM(C230:C233)</f>
        <v>3194000</v>
      </c>
      <c r="D229" s="39">
        <f t="shared" ref="D229:E229" si="61">SUM(D230:D233)</f>
        <v>-574000</v>
      </c>
      <c r="E229" s="39">
        <f t="shared" si="61"/>
        <v>2620000</v>
      </c>
    </row>
    <row r="230" spans="1:5" ht="15.75" thickBot="1" x14ac:dyDescent="0.3">
      <c r="A230" s="26">
        <v>62</v>
      </c>
      <c r="B230" s="28" t="s">
        <v>179</v>
      </c>
      <c r="C230" s="62">
        <v>1103000</v>
      </c>
      <c r="D230" s="36">
        <v>-95000</v>
      </c>
      <c r="E230" s="36">
        <v>1008000</v>
      </c>
    </row>
    <row r="231" spans="1:5" ht="15.75" thickBot="1" x14ac:dyDescent="0.3">
      <c r="A231" s="26">
        <v>64</v>
      </c>
      <c r="B231" s="28" t="s">
        <v>180</v>
      </c>
      <c r="C231" s="36">
        <v>308000</v>
      </c>
      <c r="D231" s="36">
        <v>-40000</v>
      </c>
      <c r="E231" s="36">
        <v>268000</v>
      </c>
    </row>
    <row r="232" spans="1:5" ht="15.75" thickBot="1" x14ac:dyDescent="0.3">
      <c r="A232" s="26">
        <v>65</v>
      </c>
      <c r="B232" s="28" t="s">
        <v>181</v>
      </c>
      <c r="C232" s="36">
        <v>807300</v>
      </c>
      <c r="D232" s="36">
        <v>21000</v>
      </c>
      <c r="E232" s="36">
        <v>828300</v>
      </c>
    </row>
    <row r="233" spans="1:5" ht="24.75" thickBot="1" x14ac:dyDescent="0.3">
      <c r="A233" s="26">
        <v>66</v>
      </c>
      <c r="B233" s="28" t="s">
        <v>182</v>
      </c>
      <c r="C233" s="36">
        <v>975700</v>
      </c>
      <c r="D233" s="36">
        <v>-460000</v>
      </c>
      <c r="E233" s="36">
        <v>515700</v>
      </c>
    </row>
    <row r="234" spans="1:5" ht="15.75" thickBot="1" x14ac:dyDescent="0.3">
      <c r="A234" s="32">
        <v>7</v>
      </c>
      <c r="B234" s="38" t="s">
        <v>183</v>
      </c>
      <c r="C234" s="39">
        <f>SUM(C235)</f>
        <v>40000</v>
      </c>
      <c r="D234" s="39">
        <f t="shared" ref="D234:E234" si="62">SUM(D235)</f>
        <v>0</v>
      </c>
      <c r="E234" s="39">
        <f t="shared" si="62"/>
        <v>40000</v>
      </c>
    </row>
    <row r="235" spans="1:5" ht="15.75" thickBot="1" x14ac:dyDescent="0.3">
      <c r="A235" s="26">
        <v>74</v>
      </c>
      <c r="B235" s="28" t="s">
        <v>184</v>
      </c>
      <c r="C235" s="36">
        <v>40000</v>
      </c>
      <c r="D235" s="37">
        <v>0</v>
      </c>
      <c r="E235" s="36">
        <v>40000</v>
      </c>
    </row>
    <row r="236" spans="1:5" ht="15.75" thickBot="1" x14ac:dyDescent="0.3">
      <c r="A236" s="32">
        <v>8</v>
      </c>
      <c r="B236" s="38" t="s">
        <v>185</v>
      </c>
      <c r="C236" s="39">
        <f>SUM(C237:C240)</f>
        <v>1096220</v>
      </c>
      <c r="D236" s="39">
        <f t="shared" ref="D236:E236" si="63">SUM(D237:D240)</f>
        <v>-508000</v>
      </c>
      <c r="E236" s="39">
        <f t="shared" si="63"/>
        <v>588220</v>
      </c>
    </row>
    <row r="237" spans="1:5" ht="15.75" thickBot="1" x14ac:dyDescent="0.3">
      <c r="A237" s="26">
        <v>81</v>
      </c>
      <c r="B237" s="28" t="s">
        <v>186</v>
      </c>
      <c r="C237" s="36">
        <v>493000</v>
      </c>
      <c r="D237" s="36">
        <v>-330000</v>
      </c>
      <c r="E237" s="36">
        <v>163000</v>
      </c>
    </row>
    <row r="238" spans="1:5" ht="15.75" thickBot="1" x14ac:dyDescent="0.3">
      <c r="A238" s="26">
        <v>82</v>
      </c>
      <c r="B238" s="28" t="s">
        <v>187</v>
      </c>
      <c r="C238" s="36">
        <v>411000</v>
      </c>
      <c r="D238" s="36">
        <v>-148000</v>
      </c>
      <c r="E238" s="36">
        <v>263000</v>
      </c>
    </row>
    <row r="239" spans="1:5" ht="15.75" thickBot="1" x14ac:dyDescent="0.3">
      <c r="A239" s="26">
        <v>82</v>
      </c>
      <c r="B239" s="28" t="s">
        <v>188</v>
      </c>
      <c r="C239" s="36">
        <v>82220</v>
      </c>
      <c r="D239" s="37">
        <v>0</v>
      </c>
      <c r="E239" s="36">
        <v>82220</v>
      </c>
    </row>
    <row r="240" spans="1:5" ht="15.75" thickBot="1" x14ac:dyDescent="0.3">
      <c r="A240" s="26">
        <v>84</v>
      </c>
      <c r="B240" s="28" t="s">
        <v>189</v>
      </c>
      <c r="C240" s="36">
        <v>110000</v>
      </c>
      <c r="D240" s="36">
        <v>-30000</v>
      </c>
      <c r="E240" s="36">
        <v>80000</v>
      </c>
    </row>
    <row r="241" spans="1:6" ht="15.75" thickBot="1" x14ac:dyDescent="0.3">
      <c r="A241" s="32">
        <v>9</v>
      </c>
      <c r="B241" s="38" t="s">
        <v>190</v>
      </c>
      <c r="C241" s="39">
        <f>SUM(C242:C244)</f>
        <v>1894100</v>
      </c>
      <c r="D241" s="39">
        <f t="shared" ref="D241:E241" si="64">SUM(D242:D244)</f>
        <v>-15000</v>
      </c>
      <c r="E241" s="39">
        <f t="shared" si="64"/>
        <v>1879100</v>
      </c>
    </row>
    <row r="242" spans="1:6" ht="15.75" thickBot="1" x14ac:dyDescent="0.3">
      <c r="A242" s="26">
        <v>91</v>
      </c>
      <c r="B242" s="28" t="s">
        <v>191</v>
      </c>
      <c r="C242" s="36">
        <v>1711100</v>
      </c>
      <c r="D242" s="37">
        <v>0</v>
      </c>
      <c r="E242" s="36">
        <v>1711100</v>
      </c>
    </row>
    <row r="243" spans="1:6" ht="15.75" thickBot="1" x14ac:dyDescent="0.3">
      <c r="A243" s="26">
        <v>91</v>
      </c>
      <c r="B243" s="28" t="s">
        <v>192</v>
      </c>
      <c r="C243" s="36">
        <v>38000</v>
      </c>
      <c r="D243" s="36">
        <v>-15000</v>
      </c>
      <c r="E243" s="36">
        <v>23000</v>
      </c>
    </row>
    <row r="244" spans="1:6" ht="15.75" thickBot="1" x14ac:dyDescent="0.3">
      <c r="A244" s="26">
        <v>95</v>
      </c>
      <c r="B244" s="28" t="s">
        <v>193</v>
      </c>
      <c r="C244" s="36">
        <v>145000</v>
      </c>
      <c r="D244" s="37">
        <v>0</v>
      </c>
      <c r="E244" s="36">
        <v>145000</v>
      </c>
    </row>
    <row r="245" spans="1:6" ht="15.75" thickBot="1" x14ac:dyDescent="0.3">
      <c r="A245" s="32">
        <v>10</v>
      </c>
      <c r="B245" s="38" t="s">
        <v>194</v>
      </c>
      <c r="C245" s="39">
        <f>SUM(C246)</f>
        <v>108000</v>
      </c>
      <c r="D245" s="39">
        <f t="shared" ref="D245:E245" si="65">SUM(D246)</f>
        <v>-30000</v>
      </c>
      <c r="E245" s="39">
        <f t="shared" si="65"/>
        <v>78000</v>
      </c>
    </row>
    <row r="246" spans="1:6" ht="15.75" thickBot="1" x14ac:dyDescent="0.3">
      <c r="A246" s="25">
        <v>104</v>
      </c>
      <c r="B246" s="27" t="s">
        <v>195</v>
      </c>
      <c r="C246" s="51">
        <v>108000</v>
      </c>
      <c r="D246" s="51">
        <v>-30000</v>
      </c>
      <c r="E246" s="51">
        <v>78000</v>
      </c>
    </row>
    <row r="247" spans="1:6" ht="35.25" customHeight="1" thickBot="1" x14ac:dyDescent="0.3">
      <c r="A247" s="253"/>
      <c r="B247" s="254" t="s">
        <v>196</v>
      </c>
      <c r="C247" s="255">
        <f>SUM(C216,C219,C221,C223,C226,C229,C234,C236,C241,C245)</f>
        <v>10618820</v>
      </c>
      <c r="D247" s="255">
        <f t="shared" ref="D247:E247" si="66">SUM(D216,D219,D221,D223,D226,D229,D234,D236,D241,D245)</f>
        <v>-1978000</v>
      </c>
      <c r="E247" s="255">
        <f t="shared" si="66"/>
        <v>8640820</v>
      </c>
      <c r="F247" s="321"/>
    </row>
    <row r="249" spans="1:6" s="321" customFormat="1" ht="15.75" x14ac:dyDescent="0.25">
      <c r="B249" s="325" t="s">
        <v>198</v>
      </c>
    </row>
    <row r="250" spans="1:6" ht="15.75" x14ac:dyDescent="0.25">
      <c r="B250" s="3"/>
    </row>
    <row r="251" spans="1:6" ht="15.75" x14ac:dyDescent="0.25">
      <c r="B251" s="3"/>
    </row>
    <row r="252" spans="1:6" ht="15.75" x14ac:dyDescent="0.25">
      <c r="B252" s="3" t="s">
        <v>20</v>
      </c>
    </row>
    <row r="253" spans="1:6" ht="15.75" x14ac:dyDescent="0.25">
      <c r="B253" s="3" t="s">
        <v>199</v>
      </c>
    </row>
    <row r="254" spans="1:6" ht="15.75" thickBot="1" x14ac:dyDescent="0.3"/>
    <row r="255" spans="1:6" ht="24" x14ac:dyDescent="0.25">
      <c r="A255" s="67" t="s">
        <v>74</v>
      </c>
      <c r="B255" s="68" t="s">
        <v>75</v>
      </c>
      <c r="C255" s="68" t="s">
        <v>11</v>
      </c>
      <c r="D255" s="68" t="s">
        <v>200</v>
      </c>
      <c r="E255" s="69" t="s">
        <v>197</v>
      </c>
    </row>
    <row r="256" spans="1:6" ht="15.75" thickBot="1" x14ac:dyDescent="0.3">
      <c r="A256" s="70">
        <v>1</v>
      </c>
      <c r="B256" s="71">
        <v>2</v>
      </c>
      <c r="C256" s="71">
        <v>4</v>
      </c>
      <c r="D256" s="72">
        <v>5</v>
      </c>
      <c r="E256" s="73">
        <v>6</v>
      </c>
    </row>
    <row r="257" spans="1:5" ht="24.75" thickBot="1" x14ac:dyDescent="0.3">
      <c r="A257" s="64">
        <v>5</v>
      </c>
      <c r="B257" s="65" t="s">
        <v>201</v>
      </c>
      <c r="C257" s="66">
        <f>SUM(C258)</f>
        <v>0</v>
      </c>
      <c r="D257" s="66">
        <f t="shared" ref="D257:E259" si="67">SUM(D258)</f>
        <v>0</v>
      </c>
      <c r="E257" s="66">
        <f t="shared" si="67"/>
        <v>0</v>
      </c>
    </row>
    <row r="258" spans="1:5" ht="15.75" thickBot="1" x14ac:dyDescent="0.3">
      <c r="A258" s="32">
        <v>54</v>
      </c>
      <c r="B258" s="38" t="s">
        <v>202</v>
      </c>
      <c r="C258" s="41">
        <f>SUM(C259)</f>
        <v>0</v>
      </c>
      <c r="D258" s="41">
        <f t="shared" si="67"/>
        <v>0</v>
      </c>
      <c r="E258" s="41">
        <f t="shared" si="67"/>
        <v>0</v>
      </c>
    </row>
    <row r="259" spans="1:5" ht="24.75" thickBot="1" x14ac:dyDescent="0.3">
      <c r="A259" s="256">
        <v>542</v>
      </c>
      <c r="B259" s="257" t="s">
        <v>203</v>
      </c>
      <c r="C259" s="258">
        <f>SUM(C260)</f>
        <v>0</v>
      </c>
      <c r="D259" s="399">
        <f t="shared" si="67"/>
        <v>0</v>
      </c>
      <c r="E259" s="399">
        <f t="shared" si="67"/>
        <v>0</v>
      </c>
    </row>
    <row r="260" spans="1:5" ht="15.75" thickBot="1" x14ac:dyDescent="0.3">
      <c r="A260" s="86">
        <v>5422</v>
      </c>
      <c r="B260" s="259" t="s">
        <v>204</v>
      </c>
      <c r="C260" s="260">
        <v>0</v>
      </c>
      <c r="D260" s="260">
        <v>0</v>
      </c>
      <c r="E260" s="261">
        <v>0</v>
      </c>
    </row>
    <row r="261" spans="1:5" ht="27.75" customHeight="1" thickBot="1" x14ac:dyDescent="0.3">
      <c r="A261" s="214"/>
      <c r="B261" s="262" t="s">
        <v>205</v>
      </c>
      <c r="C261" s="16">
        <f>SUM(C257)</f>
        <v>0</v>
      </c>
      <c r="D261" s="16">
        <f t="shared" ref="D261:E261" si="68">SUM(D257)</f>
        <v>0</v>
      </c>
      <c r="E261" s="16">
        <f t="shared" si="68"/>
        <v>0</v>
      </c>
    </row>
    <row r="263" spans="1:5" ht="15.75" x14ac:dyDescent="0.25">
      <c r="B263" s="3" t="s">
        <v>206</v>
      </c>
    </row>
    <row r="264" spans="1:5" ht="15.75" x14ac:dyDescent="0.25">
      <c r="B264" s="3" t="s">
        <v>207</v>
      </c>
    </row>
    <row r="265" spans="1:5" ht="15.75" thickBot="1" x14ac:dyDescent="0.3"/>
    <row r="266" spans="1:5" ht="24" x14ac:dyDescent="0.25">
      <c r="A266" s="45" t="s">
        <v>74</v>
      </c>
      <c r="B266" s="46" t="s">
        <v>75</v>
      </c>
      <c r="C266" s="46" t="s">
        <v>11</v>
      </c>
      <c r="D266" s="46" t="s">
        <v>161</v>
      </c>
      <c r="E266" s="46" t="s">
        <v>197</v>
      </c>
    </row>
    <row r="267" spans="1:5" ht="15.75" thickBot="1" x14ac:dyDescent="0.3">
      <c r="A267" s="60">
        <v>1</v>
      </c>
      <c r="B267" s="61">
        <v>2</v>
      </c>
      <c r="C267" s="61">
        <v>4</v>
      </c>
      <c r="D267" s="75">
        <v>5</v>
      </c>
      <c r="E267" s="61">
        <v>6</v>
      </c>
    </row>
    <row r="268" spans="1:5" ht="15.75" thickBot="1" x14ac:dyDescent="0.3">
      <c r="A268" s="263">
        <v>4</v>
      </c>
      <c r="B268" s="263" t="s">
        <v>208</v>
      </c>
      <c r="C268" s="215">
        <v>0</v>
      </c>
      <c r="D268" s="215">
        <v>0</v>
      </c>
      <c r="E268" s="215">
        <v>0</v>
      </c>
    </row>
    <row r="269" spans="1:5" ht="25.5" customHeight="1" thickBot="1" x14ac:dyDescent="0.3">
      <c r="A269" s="264"/>
      <c r="B269" s="254" t="s">
        <v>205</v>
      </c>
      <c r="C269" s="265">
        <f>SUM(C268)</f>
        <v>0</v>
      </c>
      <c r="D269" s="265">
        <f t="shared" ref="D269:E269" si="69">SUM(D268)</f>
        <v>0</v>
      </c>
      <c r="E269" s="265">
        <f t="shared" si="69"/>
        <v>0</v>
      </c>
    </row>
    <row r="271" spans="1:5" ht="20.25" x14ac:dyDescent="0.3">
      <c r="B271" s="76" t="s">
        <v>209</v>
      </c>
    </row>
    <row r="272" spans="1:5" ht="20.25" x14ac:dyDescent="0.3">
      <c r="B272" s="77"/>
    </row>
    <row r="273" spans="1:5" ht="15.75" x14ac:dyDescent="0.25">
      <c r="B273" s="3"/>
    </row>
    <row r="274" spans="1:5" ht="15.75" x14ac:dyDescent="0.25">
      <c r="B274" s="3" t="s">
        <v>210</v>
      </c>
    </row>
    <row r="275" spans="1:5" ht="15.75" x14ac:dyDescent="0.25">
      <c r="B275" s="3" t="s">
        <v>211</v>
      </c>
    </row>
    <row r="276" spans="1:5" ht="15.75" thickBot="1" x14ac:dyDescent="0.3"/>
    <row r="277" spans="1:5" ht="24" x14ac:dyDescent="0.25">
      <c r="A277" s="67" t="s">
        <v>74</v>
      </c>
      <c r="B277" s="68" t="s">
        <v>75</v>
      </c>
      <c r="C277" s="68" t="s">
        <v>212</v>
      </c>
      <c r="D277" s="68" t="s">
        <v>161</v>
      </c>
      <c r="E277" s="69" t="s">
        <v>4</v>
      </c>
    </row>
    <row r="278" spans="1:5" ht="15.75" thickBot="1" x14ac:dyDescent="0.3">
      <c r="A278" s="70">
        <v>1</v>
      </c>
      <c r="B278" s="71">
        <v>2</v>
      </c>
      <c r="C278" s="72">
        <v>3</v>
      </c>
      <c r="D278" s="72">
        <v>4</v>
      </c>
      <c r="E278" s="73"/>
    </row>
    <row r="279" spans="1:5" x14ac:dyDescent="0.25">
      <c r="A279" s="78" t="s">
        <v>213</v>
      </c>
      <c r="B279" s="781" t="s">
        <v>214</v>
      </c>
      <c r="C279" s="782">
        <f>SUM(C281:C283)</f>
        <v>10618820</v>
      </c>
      <c r="D279" s="782">
        <f t="shared" ref="D279:E279" si="70">SUM(D281:D283)</f>
        <v>-1978000</v>
      </c>
      <c r="E279" s="782">
        <f t="shared" si="70"/>
        <v>8640820</v>
      </c>
    </row>
    <row r="280" spans="1:5" ht="15.75" thickBot="1" x14ac:dyDescent="0.3">
      <c r="A280" s="268" t="s">
        <v>215</v>
      </c>
      <c r="B280" s="781"/>
      <c r="C280" s="783"/>
      <c r="D280" s="783"/>
      <c r="E280" s="783"/>
    </row>
    <row r="281" spans="1:5" ht="30.75" customHeight="1" thickBot="1" x14ac:dyDescent="0.3">
      <c r="A281" s="269" t="s">
        <v>437</v>
      </c>
      <c r="B281" s="270" t="s">
        <v>438</v>
      </c>
      <c r="C281" s="267">
        <v>8825500</v>
      </c>
      <c r="D281" s="266">
        <v>-1978000</v>
      </c>
      <c r="E281" s="266">
        <v>6847500</v>
      </c>
    </row>
    <row r="282" spans="1:5" ht="30" customHeight="1" thickBot="1" x14ac:dyDescent="0.3">
      <c r="A282" s="67" t="s">
        <v>439</v>
      </c>
      <c r="B282" s="272" t="s">
        <v>440</v>
      </c>
      <c r="C282" s="267">
        <v>1711100</v>
      </c>
      <c r="D282" s="271">
        <v>0</v>
      </c>
      <c r="E282" s="266">
        <v>1711100</v>
      </c>
    </row>
    <row r="283" spans="1:5" ht="34.5" customHeight="1" thickBot="1" x14ac:dyDescent="0.3">
      <c r="A283" s="269" t="s">
        <v>441</v>
      </c>
      <c r="B283" s="273" t="s">
        <v>442</v>
      </c>
      <c r="C283" s="274">
        <v>82220</v>
      </c>
      <c r="D283" s="275">
        <v>0</v>
      </c>
      <c r="E283" s="276">
        <v>82220</v>
      </c>
    </row>
    <row r="285" spans="1:5" ht="20.25" x14ac:dyDescent="0.3">
      <c r="B285" s="77" t="s">
        <v>216</v>
      </c>
    </row>
    <row r="286" spans="1:5" ht="20.25" x14ac:dyDescent="0.3">
      <c r="B286" s="77" t="s">
        <v>217</v>
      </c>
    </row>
    <row r="287" spans="1:5" ht="18" x14ac:dyDescent="0.25">
      <c r="B287" s="80"/>
    </row>
    <row r="288" spans="1:5" ht="18.75" x14ac:dyDescent="0.3">
      <c r="B288" s="81" t="s">
        <v>218</v>
      </c>
    </row>
    <row r="289" spans="1:5" ht="15.75" thickBot="1" x14ac:dyDescent="0.3"/>
    <row r="290" spans="1:5" ht="24" x14ac:dyDescent="0.25">
      <c r="A290" s="67" t="s">
        <v>74</v>
      </c>
      <c r="B290" s="68" t="s">
        <v>75</v>
      </c>
      <c r="C290" s="68" t="s">
        <v>11</v>
      </c>
      <c r="D290" s="68" t="s">
        <v>200</v>
      </c>
      <c r="E290" s="69" t="s">
        <v>4</v>
      </c>
    </row>
    <row r="291" spans="1:5" ht="15.75" thickBot="1" x14ac:dyDescent="0.3">
      <c r="A291" s="70">
        <v>1</v>
      </c>
      <c r="B291" s="71">
        <v>2</v>
      </c>
      <c r="C291" s="71">
        <v>3</v>
      </c>
      <c r="D291" s="72">
        <v>4</v>
      </c>
      <c r="E291" s="85">
        <v>5</v>
      </c>
    </row>
    <row r="292" spans="1:5" ht="15.75" thickBot="1" x14ac:dyDescent="0.3">
      <c r="A292" s="216"/>
      <c r="B292" s="74"/>
      <c r="C292" s="212"/>
      <c r="D292" s="212"/>
      <c r="E292" s="212"/>
    </row>
    <row r="293" spans="1:5" ht="28.5" customHeight="1" thickBot="1" x14ac:dyDescent="0.3">
      <c r="A293" s="277">
        <v>61</v>
      </c>
      <c r="B293" s="278" t="s">
        <v>23</v>
      </c>
      <c r="C293" s="279">
        <f>SUM(C294:C298)</f>
        <v>3855000</v>
      </c>
      <c r="D293" s="279">
        <f t="shared" ref="D293:E293" si="71">SUM(D294:D298)</f>
        <v>-130000</v>
      </c>
      <c r="E293" s="279">
        <f t="shared" si="71"/>
        <v>3725000</v>
      </c>
    </row>
    <row r="294" spans="1:5" ht="15.75" thickBot="1" x14ac:dyDescent="0.3">
      <c r="A294" s="44">
        <v>6111</v>
      </c>
      <c r="B294" s="28" t="s">
        <v>25</v>
      </c>
      <c r="C294" s="36">
        <v>2150000</v>
      </c>
      <c r="D294" s="36">
        <v>20000</v>
      </c>
      <c r="E294" s="36">
        <v>2170000</v>
      </c>
    </row>
    <row r="295" spans="1:5" ht="15.75" thickBot="1" x14ac:dyDescent="0.3">
      <c r="A295" s="44">
        <v>6131</v>
      </c>
      <c r="B295" s="28" t="s">
        <v>27</v>
      </c>
      <c r="C295" s="36">
        <v>500000</v>
      </c>
      <c r="D295" s="36">
        <v>-100000</v>
      </c>
      <c r="E295" s="36">
        <v>400000</v>
      </c>
    </row>
    <row r="296" spans="1:5" ht="15.75" thickBot="1" x14ac:dyDescent="0.3">
      <c r="A296" s="44">
        <v>6134</v>
      </c>
      <c r="B296" s="28" t="s">
        <v>28</v>
      </c>
      <c r="C296" s="36">
        <v>1050000</v>
      </c>
      <c r="D296" s="37">
        <v>0</v>
      </c>
      <c r="E296" s="36">
        <v>1050000</v>
      </c>
    </row>
    <row r="297" spans="1:5" ht="15.75" thickBot="1" x14ac:dyDescent="0.3">
      <c r="A297" s="44">
        <v>6142</v>
      </c>
      <c r="B297" s="28" t="s">
        <v>30</v>
      </c>
      <c r="C297" s="36">
        <v>150000</v>
      </c>
      <c r="D297" s="36">
        <v>-50000</v>
      </c>
      <c r="E297" s="36">
        <v>100000</v>
      </c>
    </row>
    <row r="298" spans="1:5" ht="15.75" thickBot="1" x14ac:dyDescent="0.3">
      <c r="A298" s="44">
        <v>6145</v>
      </c>
      <c r="B298" s="28" t="s">
        <v>31</v>
      </c>
      <c r="C298" s="36">
        <v>5000</v>
      </c>
      <c r="D298" s="37">
        <v>0</v>
      </c>
      <c r="E298" s="36">
        <v>5000</v>
      </c>
    </row>
    <row r="299" spans="1:5" ht="15.75" thickBot="1" x14ac:dyDescent="0.3">
      <c r="A299" s="44"/>
      <c r="B299" s="28"/>
      <c r="C299" s="37"/>
      <c r="D299" s="37"/>
      <c r="E299" s="37"/>
    </row>
    <row r="300" spans="1:5" ht="24.75" thickBot="1" x14ac:dyDescent="0.3">
      <c r="A300" s="281">
        <v>63</v>
      </c>
      <c r="B300" s="282" t="s">
        <v>32</v>
      </c>
      <c r="C300" s="228">
        <f>SUM(C301:C302)</f>
        <v>55000</v>
      </c>
      <c r="D300" s="228">
        <f t="shared" ref="D300:E300" si="72">SUM(D301:D302)</f>
        <v>85000</v>
      </c>
      <c r="E300" s="228">
        <f t="shared" si="72"/>
        <v>140000</v>
      </c>
    </row>
    <row r="301" spans="1:5" ht="15.75" thickBot="1" x14ac:dyDescent="0.3">
      <c r="A301" s="44">
        <v>633119</v>
      </c>
      <c r="B301" s="28" t="s">
        <v>34</v>
      </c>
      <c r="C301" s="36">
        <v>15000</v>
      </c>
      <c r="D301" s="36">
        <v>85000</v>
      </c>
      <c r="E301" s="36">
        <v>100000</v>
      </c>
    </row>
    <row r="302" spans="1:5" ht="15.75" thickBot="1" x14ac:dyDescent="0.3">
      <c r="A302" s="44">
        <v>63414</v>
      </c>
      <c r="B302" s="28" t="s">
        <v>37</v>
      </c>
      <c r="C302" s="36">
        <v>40000</v>
      </c>
      <c r="D302" s="37">
        <v>0</v>
      </c>
      <c r="E302" s="36">
        <v>40000</v>
      </c>
    </row>
    <row r="303" spans="1:5" ht="15.75" thickBot="1" x14ac:dyDescent="0.3">
      <c r="A303" s="25"/>
      <c r="B303" s="27"/>
      <c r="C303" s="209"/>
      <c r="D303" s="209"/>
      <c r="E303" s="283"/>
    </row>
    <row r="304" spans="1:5" ht="28.5" customHeight="1" thickBot="1" x14ac:dyDescent="0.3">
      <c r="A304" s="277">
        <v>65</v>
      </c>
      <c r="B304" s="278" t="s">
        <v>50</v>
      </c>
      <c r="C304" s="280">
        <f>SUM(C305:C306)</f>
        <v>12000</v>
      </c>
      <c r="D304" s="280">
        <f t="shared" ref="D304:E304" si="73">SUM(D305:D306)</f>
        <v>0</v>
      </c>
      <c r="E304" s="280">
        <f t="shared" si="73"/>
        <v>12000</v>
      </c>
    </row>
    <row r="305" spans="1:5" ht="15.75" thickBot="1" x14ac:dyDescent="0.3">
      <c r="A305" s="44">
        <v>65123</v>
      </c>
      <c r="B305" s="28" t="s">
        <v>52</v>
      </c>
      <c r="C305" s="36">
        <v>2000</v>
      </c>
      <c r="D305" s="37">
        <v>0</v>
      </c>
      <c r="E305" s="36">
        <v>2000</v>
      </c>
    </row>
    <row r="306" spans="1:5" ht="15.75" thickBot="1" x14ac:dyDescent="0.3">
      <c r="A306" s="44">
        <v>65269</v>
      </c>
      <c r="B306" s="28" t="s">
        <v>56</v>
      </c>
      <c r="C306" s="36">
        <v>10000</v>
      </c>
      <c r="D306" s="37">
        <v>0</v>
      </c>
      <c r="E306" s="36">
        <v>10000</v>
      </c>
    </row>
    <row r="307" spans="1:5" ht="15.75" thickBot="1" x14ac:dyDescent="0.3">
      <c r="A307" s="82"/>
      <c r="B307" s="83"/>
      <c r="C307" s="84"/>
      <c r="D307" s="84"/>
      <c r="E307" s="84"/>
    </row>
    <row r="308" spans="1:5" ht="15.75" thickBot="1" x14ac:dyDescent="0.3">
      <c r="A308" s="43">
        <v>68</v>
      </c>
      <c r="B308" s="38" t="s">
        <v>63</v>
      </c>
      <c r="C308" s="39">
        <f>SUM(C309)</f>
        <v>5000</v>
      </c>
      <c r="D308" s="39">
        <f t="shared" ref="D308:E308" si="74">SUM(D309)</f>
        <v>0</v>
      </c>
      <c r="E308" s="39">
        <f t="shared" si="74"/>
        <v>5000</v>
      </c>
    </row>
    <row r="309" spans="1:5" ht="15.75" thickBot="1" x14ac:dyDescent="0.3">
      <c r="A309" s="25">
        <v>6819</v>
      </c>
      <c r="B309" s="27" t="s">
        <v>65</v>
      </c>
      <c r="C309" s="51">
        <v>5000</v>
      </c>
      <c r="D309" s="42">
        <v>0</v>
      </c>
      <c r="E309" s="51">
        <v>5000</v>
      </c>
    </row>
    <row r="310" spans="1:5" ht="37.5" customHeight="1" thickBot="1" x14ac:dyDescent="0.3">
      <c r="A310" s="284"/>
      <c r="B310" s="285" t="s">
        <v>443</v>
      </c>
      <c r="C310" s="255">
        <f>SUM(C293,C300,C304,C308)</f>
        <v>3927000</v>
      </c>
      <c r="D310" s="255">
        <f t="shared" ref="D310:E310" si="75">SUM(D293,D300,D304,D308)</f>
        <v>-45000</v>
      </c>
      <c r="E310" s="255">
        <f t="shared" si="75"/>
        <v>3882000</v>
      </c>
    </row>
    <row r="312" spans="1:5" ht="18.75" x14ac:dyDescent="0.3">
      <c r="B312" s="81" t="s">
        <v>219</v>
      </c>
    </row>
    <row r="313" spans="1:5" ht="15.75" thickBot="1" x14ac:dyDescent="0.3"/>
    <row r="314" spans="1:5" ht="24" x14ac:dyDescent="0.25">
      <c r="A314" s="67" t="s">
        <v>74</v>
      </c>
      <c r="B314" s="68" t="s">
        <v>75</v>
      </c>
      <c r="C314" s="68" t="s">
        <v>222</v>
      </c>
      <c r="D314" s="784"/>
      <c r="E314" s="786"/>
    </row>
    <row r="315" spans="1:5" ht="15.75" thickBot="1" x14ac:dyDescent="0.3">
      <c r="A315" s="70">
        <v>1</v>
      </c>
      <c r="B315" s="71">
        <v>2</v>
      </c>
      <c r="C315" s="71">
        <v>3</v>
      </c>
      <c r="D315" s="785"/>
      <c r="E315" s="787"/>
    </row>
    <row r="316" spans="1:5" ht="24.75" customHeight="1" thickBot="1" x14ac:dyDescent="0.3">
      <c r="A316" s="277">
        <v>64</v>
      </c>
      <c r="B316" s="288" t="s">
        <v>43</v>
      </c>
      <c r="C316" s="289">
        <f>SUM(C317:C320)</f>
        <v>587320</v>
      </c>
      <c r="D316" s="289">
        <f t="shared" ref="D316:E316" si="76">SUM(D317:D320)</f>
        <v>-138000</v>
      </c>
      <c r="E316" s="289">
        <f t="shared" si="76"/>
        <v>449320</v>
      </c>
    </row>
    <row r="317" spans="1:5" ht="15.75" thickBot="1" x14ac:dyDescent="0.3">
      <c r="A317" s="214">
        <v>6413</v>
      </c>
      <c r="B317" s="28" t="s">
        <v>45</v>
      </c>
      <c r="C317" s="206">
        <v>220</v>
      </c>
      <c r="D317" s="206">
        <v>0</v>
      </c>
      <c r="E317" s="206">
        <v>220</v>
      </c>
    </row>
    <row r="318" spans="1:5" ht="15.75" thickBot="1" x14ac:dyDescent="0.3">
      <c r="A318" s="44">
        <v>6421</v>
      </c>
      <c r="B318" s="28" t="s">
        <v>47</v>
      </c>
      <c r="C318" s="36">
        <v>152000</v>
      </c>
      <c r="D318" s="37">
        <v>0</v>
      </c>
      <c r="E318" s="36">
        <v>152000</v>
      </c>
    </row>
    <row r="319" spans="1:5" ht="15.75" thickBot="1" x14ac:dyDescent="0.3">
      <c r="A319" s="44">
        <v>6422</v>
      </c>
      <c r="B319" s="28" t="s">
        <v>220</v>
      </c>
      <c r="C319" s="36">
        <v>190000</v>
      </c>
      <c r="D319" s="36">
        <v>-50000</v>
      </c>
      <c r="E319" s="36">
        <v>140000</v>
      </c>
    </row>
    <row r="320" spans="1:5" ht="15.75" thickBot="1" x14ac:dyDescent="0.3">
      <c r="A320" s="44">
        <v>6423</v>
      </c>
      <c r="B320" s="28" t="s">
        <v>221</v>
      </c>
      <c r="C320" s="36">
        <v>245100</v>
      </c>
      <c r="D320" s="36">
        <v>-88000</v>
      </c>
      <c r="E320" s="36">
        <v>157100</v>
      </c>
    </row>
    <row r="321" spans="1:5" ht="39.75" customHeight="1" thickBot="1" x14ac:dyDescent="0.3">
      <c r="A321" s="214"/>
      <c r="B321" s="290" t="s">
        <v>444</v>
      </c>
      <c r="C321" s="291">
        <f>SUM(C316)</f>
        <v>587320</v>
      </c>
      <c r="D321" s="291">
        <f t="shared" ref="D321:E321" si="77">SUM(D316)</f>
        <v>-138000</v>
      </c>
      <c r="E321" s="291">
        <f t="shared" si="77"/>
        <v>449320</v>
      </c>
    </row>
    <row r="322" spans="1:5" ht="15.75" thickBot="1" x14ac:dyDescent="0.3">
      <c r="A322" s="44">
        <v>6421</v>
      </c>
      <c r="B322" s="28" t="s">
        <v>47</v>
      </c>
      <c r="C322" s="36">
        <v>152000</v>
      </c>
      <c r="D322" s="37">
        <v>0</v>
      </c>
      <c r="E322" s="36">
        <v>152000</v>
      </c>
    </row>
    <row r="323" spans="1:5" ht="15.75" thickBot="1" x14ac:dyDescent="0.3">
      <c r="A323" s="44">
        <v>6422</v>
      </c>
      <c r="B323" s="28" t="s">
        <v>220</v>
      </c>
      <c r="C323" s="36">
        <v>190000</v>
      </c>
      <c r="D323" s="36">
        <v>-50000</v>
      </c>
      <c r="E323" s="36">
        <v>140000</v>
      </c>
    </row>
    <row r="324" spans="1:5" ht="15.75" thickBot="1" x14ac:dyDescent="0.3">
      <c r="A324" s="44">
        <v>6423</v>
      </c>
      <c r="B324" s="28" t="s">
        <v>221</v>
      </c>
      <c r="C324" s="36">
        <v>245100</v>
      </c>
      <c r="D324" s="36">
        <v>-88000</v>
      </c>
      <c r="E324" s="36">
        <v>157100</v>
      </c>
    </row>
    <row r="325" spans="1:5" ht="39" customHeight="1" thickBot="1" x14ac:dyDescent="0.3">
      <c r="A325" s="292"/>
      <c r="B325" s="290" t="s">
        <v>445</v>
      </c>
      <c r="C325" s="291">
        <f>SUM(C322:C324)</f>
        <v>587100</v>
      </c>
      <c r="D325" s="291">
        <f t="shared" ref="D325:E325" si="78">SUM(D322:D324)</f>
        <v>-138000</v>
      </c>
      <c r="E325" s="291">
        <f t="shared" si="78"/>
        <v>449100</v>
      </c>
    </row>
    <row r="326" spans="1:5" s="321" customFormat="1" x14ac:dyDescent="0.25"/>
    <row r="327" spans="1:5" ht="18.75" x14ac:dyDescent="0.3">
      <c r="B327" s="81" t="s">
        <v>223</v>
      </c>
    </row>
    <row r="328" spans="1:5" ht="15.75" thickBot="1" x14ac:dyDescent="0.3"/>
    <row r="329" spans="1:5" ht="36" x14ac:dyDescent="0.25">
      <c r="A329" s="67" t="s">
        <v>74</v>
      </c>
      <c r="B329" s="68" t="s">
        <v>75</v>
      </c>
      <c r="C329" s="68" t="s">
        <v>237</v>
      </c>
      <c r="D329" s="68" t="s">
        <v>161</v>
      </c>
      <c r="E329" s="69" t="s">
        <v>4</v>
      </c>
    </row>
    <row r="330" spans="1:5" ht="15.75" thickBot="1" x14ac:dyDescent="0.3">
      <c r="A330" s="70">
        <v>1</v>
      </c>
      <c r="B330" s="71">
        <v>2</v>
      </c>
      <c r="C330" s="71">
        <v>3</v>
      </c>
      <c r="D330" s="71">
        <v>4</v>
      </c>
      <c r="E330" s="85">
        <v>5</v>
      </c>
    </row>
    <row r="331" spans="1:5" ht="31.5" customHeight="1" thickBot="1" x14ac:dyDescent="0.3">
      <c r="A331" s="277">
        <v>64</v>
      </c>
      <c r="B331" s="278" t="s">
        <v>43</v>
      </c>
      <c r="C331" s="280">
        <f>SUM(C332)</f>
        <v>10000</v>
      </c>
      <c r="D331" s="280">
        <f t="shared" ref="D331:E331" si="79">SUM(D332)</f>
        <v>0</v>
      </c>
      <c r="E331" s="280">
        <f t="shared" si="79"/>
        <v>10000</v>
      </c>
    </row>
    <row r="332" spans="1:5" ht="15.75" thickBot="1" x14ac:dyDescent="0.3">
      <c r="A332" s="44">
        <v>64299</v>
      </c>
      <c r="B332" s="28" t="s">
        <v>224</v>
      </c>
      <c r="C332" s="36">
        <v>10000</v>
      </c>
      <c r="D332" s="37">
        <v>0</v>
      </c>
      <c r="E332" s="36">
        <v>10000</v>
      </c>
    </row>
    <row r="333" spans="1:5" ht="15.75" thickBot="1" x14ac:dyDescent="0.3">
      <c r="A333" s="25"/>
      <c r="B333" s="27"/>
      <c r="C333" s="209"/>
      <c r="D333" s="209"/>
      <c r="E333" s="209"/>
    </row>
    <row r="334" spans="1:5" s="321" customFormat="1" ht="31.5" customHeight="1" thickBot="1" x14ac:dyDescent="0.3">
      <c r="A334" s="444">
        <v>65</v>
      </c>
      <c r="B334" s="445" t="s">
        <v>50</v>
      </c>
      <c r="C334" s="446">
        <f>SUM(C335:C348)</f>
        <v>3426500</v>
      </c>
      <c r="D334" s="446">
        <f t="shared" ref="D334:E334" si="80">SUM(D335:D348)</f>
        <v>-710000</v>
      </c>
      <c r="E334" s="446">
        <f t="shared" si="80"/>
        <v>2041500</v>
      </c>
    </row>
    <row r="335" spans="1:5" ht="15.75" thickBot="1" x14ac:dyDescent="0.3">
      <c r="A335" s="44">
        <v>651291</v>
      </c>
      <c r="B335" s="28" t="s">
        <v>225</v>
      </c>
      <c r="C335" s="36">
        <v>750000</v>
      </c>
      <c r="D335" s="28">
        <v>0</v>
      </c>
      <c r="E335" s="36">
        <v>75000</v>
      </c>
    </row>
    <row r="336" spans="1:5" ht="15.75" thickBot="1" x14ac:dyDescent="0.3">
      <c r="A336" s="44">
        <v>651292</v>
      </c>
      <c r="B336" s="28" t="s">
        <v>226</v>
      </c>
      <c r="C336" s="36">
        <v>70000</v>
      </c>
      <c r="D336" s="37">
        <v>0</v>
      </c>
      <c r="E336" s="36">
        <v>70000</v>
      </c>
    </row>
    <row r="337" spans="1:5" ht="15.75" thickBot="1" x14ac:dyDescent="0.3">
      <c r="A337" s="44">
        <v>65141</v>
      </c>
      <c r="B337" s="28" t="s">
        <v>227</v>
      </c>
      <c r="C337" s="36">
        <v>160000</v>
      </c>
      <c r="D337" s="36">
        <v>-80000</v>
      </c>
      <c r="E337" s="36">
        <v>80000</v>
      </c>
    </row>
    <row r="338" spans="1:5" ht="15.75" thickBot="1" x14ac:dyDescent="0.3">
      <c r="A338" s="44">
        <v>651491</v>
      </c>
      <c r="B338" s="28" t="s">
        <v>228</v>
      </c>
      <c r="C338" s="36">
        <v>2000</v>
      </c>
      <c r="D338" s="37">
        <v>0</v>
      </c>
      <c r="E338" s="36">
        <v>2000</v>
      </c>
    </row>
    <row r="339" spans="1:5" ht="15.75" thickBot="1" x14ac:dyDescent="0.3">
      <c r="A339" s="44">
        <v>6522</v>
      </c>
      <c r="B339" s="28" t="s">
        <v>55</v>
      </c>
      <c r="C339" s="36">
        <v>20000</v>
      </c>
      <c r="D339" s="37">
        <v>0</v>
      </c>
      <c r="E339" s="36">
        <v>20000</v>
      </c>
    </row>
    <row r="340" spans="1:5" ht="15.75" thickBot="1" x14ac:dyDescent="0.3">
      <c r="A340" s="44">
        <v>652640</v>
      </c>
      <c r="B340" s="28" t="s">
        <v>229</v>
      </c>
      <c r="C340" s="36">
        <v>28000</v>
      </c>
      <c r="D340" s="37">
        <v>0</v>
      </c>
      <c r="E340" s="36">
        <v>28000</v>
      </c>
    </row>
    <row r="341" spans="1:5" ht="15.75" thickBot="1" x14ac:dyDescent="0.3">
      <c r="A341" s="44">
        <v>6526420</v>
      </c>
      <c r="B341" s="28" t="s">
        <v>230</v>
      </c>
      <c r="C341" s="36">
        <v>30000</v>
      </c>
      <c r="D341" s="37">
        <v>0</v>
      </c>
      <c r="E341" s="36">
        <v>30000</v>
      </c>
    </row>
    <row r="342" spans="1:5" ht="15.75" thickBot="1" x14ac:dyDescent="0.3">
      <c r="A342" s="44">
        <v>6526421</v>
      </c>
      <c r="B342" s="28" t="s">
        <v>231</v>
      </c>
      <c r="C342" s="36">
        <v>1000</v>
      </c>
      <c r="D342" s="37">
        <v>0</v>
      </c>
      <c r="E342" s="36">
        <v>1000</v>
      </c>
    </row>
    <row r="343" spans="1:5" ht="15.75" thickBot="1" x14ac:dyDescent="0.3">
      <c r="A343" s="44">
        <v>652643</v>
      </c>
      <c r="B343" s="28" t="s">
        <v>232</v>
      </c>
      <c r="C343" s="37">
        <v>500</v>
      </c>
      <c r="D343" s="37">
        <v>0</v>
      </c>
      <c r="E343" s="37">
        <v>500</v>
      </c>
    </row>
    <row r="344" spans="1:5" ht="15.75" thickBot="1" x14ac:dyDescent="0.3">
      <c r="A344" s="44">
        <v>652645</v>
      </c>
      <c r="B344" s="28" t="s">
        <v>233</v>
      </c>
      <c r="C344" s="36">
        <v>230000</v>
      </c>
      <c r="D344" s="36">
        <v>-130000</v>
      </c>
      <c r="E344" s="36">
        <v>100000</v>
      </c>
    </row>
    <row r="345" spans="1:5" ht="15.75" thickBot="1" x14ac:dyDescent="0.3">
      <c r="A345" s="44">
        <v>652648</v>
      </c>
      <c r="B345" s="28" t="s">
        <v>234</v>
      </c>
      <c r="C345" s="36">
        <v>30000</v>
      </c>
      <c r="D345" s="37">
        <v>0</v>
      </c>
      <c r="E345" s="36">
        <v>30000</v>
      </c>
    </row>
    <row r="346" spans="1:5" ht="15.75" thickBot="1" x14ac:dyDescent="0.3">
      <c r="A346" s="44">
        <v>652691</v>
      </c>
      <c r="B346" s="28" t="s">
        <v>235</v>
      </c>
      <c r="C346" s="36">
        <v>405000</v>
      </c>
      <c r="D346" s="37">
        <v>0</v>
      </c>
      <c r="E346" s="36">
        <v>405000</v>
      </c>
    </row>
    <row r="347" spans="1:5" ht="15.75" thickBot="1" x14ac:dyDescent="0.3">
      <c r="A347" s="44">
        <v>65311</v>
      </c>
      <c r="B347" s="28" t="s">
        <v>58</v>
      </c>
      <c r="C347" s="36">
        <v>1000000</v>
      </c>
      <c r="D347" s="36">
        <v>-400000</v>
      </c>
      <c r="E347" s="36">
        <v>600000</v>
      </c>
    </row>
    <row r="348" spans="1:5" ht="15.75" thickBot="1" x14ac:dyDescent="0.3">
      <c r="A348" s="25">
        <v>6532</v>
      </c>
      <c r="B348" s="27" t="s">
        <v>59</v>
      </c>
      <c r="C348" s="51">
        <v>700000</v>
      </c>
      <c r="D348" s="51">
        <v>-100000</v>
      </c>
      <c r="E348" s="51">
        <v>600000</v>
      </c>
    </row>
    <row r="349" spans="1:5" ht="32.25" thickBot="1" x14ac:dyDescent="0.3">
      <c r="A349" s="86"/>
      <c r="B349" s="285" t="s">
        <v>236</v>
      </c>
      <c r="C349" s="255">
        <f>SUM(C331,C334)</f>
        <v>3436500</v>
      </c>
      <c r="D349" s="255">
        <f t="shared" ref="D349:E349" si="81">SUM(D331,D334)</f>
        <v>-710000</v>
      </c>
      <c r="E349" s="255">
        <f t="shared" si="81"/>
        <v>2051500</v>
      </c>
    </row>
    <row r="351" spans="1:5" ht="18.75" x14ac:dyDescent="0.3">
      <c r="B351" s="81" t="s">
        <v>238</v>
      </c>
    </row>
    <row r="352" spans="1:5" ht="15.75" thickBot="1" x14ac:dyDescent="0.3"/>
    <row r="353" spans="1:5" ht="24" x14ac:dyDescent="0.25">
      <c r="A353" s="67" t="s">
        <v>74</v>
      </c>
      <c r="B353" s="68" t="s">
        <v>75</v>
      </c>
      <c r="C353" s="68" t="s">
        <v>246</v>
      </c>
      <c r="D353" s="784"/>
      <c r="E353" s="786"/>
    </row>
    <row r="354" spans="1:5" ht="15.75" thickBot="1" x14ac:dyDescent="0.3">
      <c r="A354" s="70">
        <v>1</v>
      </c>
      <c r="B354" s="71">
        <v>2</v>
      </c>
      <c r="C354" s="71">
        <v>3</v>
      </c>
      <c r="D354" s="785"/>
      <c r="E354" s="787"/>
    </row>
    <row r="355" spans="1:5" ht="27.75" customHeight="1" thickBot="1" x14ac:dyDescent="0.3">
      <c r="A355" s="281">
        <v>63</v>
      </c>
      <c r="B355" s="282" t="s">
        <v>32</v>
      </c>
      <c r="C355" s="228">
        <f>SUM(C356:C362)</f>
        <v>2450000</v>
      </c>
      <c r="D355" s="228">
        <f t="shared" ref="D355:E355" si="82">SUM(D356:D362)</f>
        <v>-1110000</v>
      </c>
      <c r="E355" s="228">
        <f t="shared" si="82"/>
        <v>1340000</v>
      </c>
    </row>
    <row r="356" spans="1:5" ht="15.75" thickBot="1" x14ac:dyDescent="0.3">
      <c r="A356" s="79">
        <v>63311</v>
      </c>
      <c r="B356" s="28" t="s">
        <v>239</v>
      </c>
      <c r="C356" s="36">
        <v>90000</v>
      </c>
      <c r="D356" s="37">
        <v>0</v>
      </c>
      <c r="E356" s="36">
        <v>90000</v>
      </c>
    </row>
    <row r="357" spans="1:5" ht="15.75" thickBot="1" x14ac:dyDescent="0.3">
      <c r="A357" s="79">
        <v>63312</v>
      </c>
      <c r="B357" s="28" t="s">
        <v>240</v>
      </c>
      <c r="C357" s="36">
        <v>60000</v>
      </c>
      <c r="D357" s="36">
        <v>-50000</v>
      </c>
      <c r="E357" s="36">
        <v>10000</v>
      </c>
    </row>
    <row r="358" spans="1:5" ht="15.75" thickBot="1" x14ac:dyDescent="0.3">
      <c r="A358" s="79">
        <v>63321</v>
      </c>
      <c r="B358" s="28" t="s">
        <v>241</v>
      </c>
      <c r="C358" s="36">
        <v>820000</v>
      </c>
      <c r="D358" s="36">
        <v>-110000</v>
      </c>
      <c r="E358" s="36">
        <v>710000</v>
      </c>
    </row>
    <row r="359" spans="1:5" ht="15.75" thickBot="1" x14ac:dyDescent="0.3">
      <c r="A359" s="79">
        <v>63322</v>
      </c>
      <c r="B359" s="28" t="s">
        <v>242</v>
      </c>
      <c r="C359" s="36">
        <v>630000</v>
      </c>
      <c r="D359" s="36">
        <v>-400000</v>
      </c>
      <c r="E359" s="36">
        <v>230000</v>
      </c>
    </row>
    <row r="360" spans="1:5" ht="15.75" thickBot="1" x14ac:dyDescent="0.3">
      <c r="A360" s="79">
        <v>63426</v>
      </c>
      <c r="B360" s="28" t="s">
        <v>243</v>
      </c>
      <c r="C360" s="36">
        <v>550000</v>
      </c>
      <c r="D360" s="36">
        <v>-550000</v>
      </c>
      <c r="E360" s="37">
        <v>0</v>
      </c>
    </row>
    <row r="361" spans="1:5" ht="15.75" thickBot="1" x14ac:dyDescent="0.3">
      <c r="A361" s="79">
        <v>63612</v>
      </c>
      <c r="B361" s="28" t="s">
        <v>40</v>
      </c>
      <c r="C361" s="36">
        <v>10000</v>
      </c>
      <c r="D361" s="37">
        <v>0</v>
      </c>
      <c r="E361" s="36">
        <v>10000</v>
      </c>
    </row>
    <row r="362" spans="1:5" ht="15.75" thickBot="1" x14ac:dyDescent="0.3">
      <c r="A362" s="25">
        <v>6382</v>
      </c>
      <c r="B362" s="27" t="s">
        <v>244</v>
      </c>
      <c r="C362" s="51">
        <v>290000</v>
      </c>
      <c r="D362" s="42">
        <v>0</v>
      </c>
      <c r="E362" s="51">
        <v>290000</v>
      </c>
    </row>
    <row r="363" spans="1:5" ht="31.5" customHeight="1" thickBot="1" x14ac:dyDescent="0.3">
      <c r="A363" s="252"/>
      <c r="B363" s="293" t="s">
        <v>245</v>
      </c>
      <c r="C363" s="255">
        <f>SUM(C356:C362)</f>
        <v>2450000</v>
      </c>
      <c r="D363" s="255">
        <f t="shared" ref="D363:E363" si="83">SUM(D356:D362)</f>
        <v>-1110000</v>
      </c>
      <c r="E363" s="255">
        <f t="shared" si="83"/>
        <v>1340000</v>
      </c>
    </row>
    <row r="365" spans="1:5" ht="18.75" x14ac:dyDescent="0.3">
      <c r="B365" s="81" t="s">
        <v>247</v>
      </c>
    </row>
    <row r="366" spans="1:5" ht="15.75" thickBot="1" x14ac:dyDescent="0.3"/>
    <row r="367" spans="1:5" ht="24" x14ac:dyDescent="0.25">
      <c r="A367" s="45" t="s">
        <v>74</v>
      </c>
      <c r="B367" s="46" t="s">
        <v>75</v>
      </c>
      <c r="C367" s="46" t="s">
        <v>246</v>
      </c>
      <c r="D367" s="796"/>
      <c r="E367" s="798"/>
    </row>
    <row r="368" spans="1:5" ht="15.75" thickBot="1" x14ac:dyDescent="0.3">
      <c r="A368" s="47">
        <v>1</v>
      </c>
      <c r="B368" s="48">
        <v>2</v>
      </c>
      <c r="C368" s="48">
        <v>3</v>
      </c>
      <c r="D368" s="797"/>
      <c r="E368" s="799"/>
    </row>
    <row r="369" spans="1:5" ht="15.75" thickBot="1" x14ac:dyDescent="0.3">
      <c r="A369" s="294">
        <v>66</v>
      </c>
      <c r="B369" s="295" t="s">
        <v>60</v>
      </c>
      <c r="C369" s="296">
        <f>SUM(C370)</f>
        <v>1000</v>
      </c>
      <c r="D369" s="296">
        <f t="shared" ref="D369:E369" si="84">SUM(D370)</f>
        <v>0</v>
      </c>
      <c r="E369" s="296">
        <f t="shared" si="84"/>
        <v>1000</v>
      </c>
    </row>
    <row r="370" spans="1:5" ht="15.75" thickBot="1" x14ac:dyDescent="0.3">
      <c r="A370" s="25">
        <v>66312</v>
      </c>
      <c r="B370" s="27" t="s">
        <v>248</v>
      </c>
      <c r="C370" s="51">
        <v>1000</v>
      </c>
      <c r="D370" s="42">
        <v>0</v>
      </c>
      <c r="E370" s="51">
        <v>1000</v>
      </c>
    </row>
    <row r="371" spans="1:5" ht="33" customHeight="1" thickBot="1" x14ac:dyDescent="0.3">
      <c r="A371" s="251"/>
      <c r="B371" s="293" t="s">
        <v>249</v>
      </c>
      <c r="C371" s="255">
        <f>SUM(C369)</f>
        <v>1000</v>
      </c>
      <c r="D371" s="255">
        <f t="shared" ref="D371:E371" si="85">SUM(D369)</f>
        <v>0</v>
      </c>
      <c r="E371" s="255">
        <f t="shared" si="85"/>
        <v>1000</v>
      </c>
    </row>
    <row r="373" spans="1:5" ht="18.75" x14ac:dyDescent="0.3">
      <c r="B373" s="81" t="s">
        <v>250</v>
      </c>
    </row>
    <row r="374" spans="1:5" ht="15.75" thickBot="1" x14ac:dyDescent="0.3"/>
    <row r="375" spans="1:5" ht="24" x14ac:dyDescent="0.25">
      <c r="A375" s="45" t="s">
        <v>74</v>
      </c>
      <c r="B375" s="46" t="s">
        <v>75</v>
      </c>
      <c r="C375" s="46" t="s">
        <v>11</v>
      </c>
      <c r="D375" s="46" t="s">
        <v>161</v>
      </c>
      <c r="E375" s="46" t="s">
        <v>4</v>
      </c>
    </row>
    <row r="376" spans="1:5" ht="15.75" thickBot="1" x14ac:dyDescent="0.3">
      <c r="A376" s="60">
        <v>1</v>
      </c>
      <c r="B376" s="61">
        <v>2</v>
      </c>
      <c r="C376" s="61">
        <v>3</v>
      </c>
      <c r="D376" s="75">
        <v>4</v>
      </c>
      <c r="E376" s="75">
        <v>5</v>
      </c>
    </row>
    <row r="377" spans="1:5" ht="24.75" thickBot="1" x14ac:dyDescent="0.3">
      <c r="A377" s="87">
        <v>71</v>
      </c>
      <c r="B377" s="282" t="s">
        <v>67</v>
      </c>
      <c r="C377" s="228">
        <f>SUM(C378)</f>
        <v>210000</v>
      </c>
      <c r="D377" s="228">
        <f t="shared" ref="D377:E377" si="86">SUM(D378)</f>
        <v>25000</v>
      </c>
      <c r="E377" s="228">
        <f t="shared" si="86"/>
        <v>235000</v>
      </c>
    </row>
    <row r="378" spans="1:5" ht="15.75" thickBot="1" x14ac:dyDescent="0.3">
      <c r="A378" s="90">
        <v>7111</v>
      </c>
      <c r="B378" s="28" t="s">
        <v>69</v>
      </c>
      <c r="C378" s="36">
        <v>210000</v>
      </c>
      <c r="D378" s="36">
        <v>25000</v>
      </c>
      <c r="E378" s="36">
        <v>235000</v>
      </c>
    </row>
    <row r="379" spans="1:5" ht="24.75" thickBot="1" x14ac:dyDescent="0.3">
      <c r="A379" s="88">
        <v>72</v>
      </c>
      <c r="B379" s="286" t="s">
        <v>70</v>
      </c>
      <c r="C379" s="287">
        <f>SUM(C380)</f>
        <v>7000</v>
      </c>
      <c r="D379" s="287">
        <f t="shared" ref="D379:E379" si="87">SUM(D380)</f>
        <v>0</v>
      </c>
      <c r="E379" s="287">
        <f t="shared" si="87"/>
        <v>7000</v>
      </c>
    </row>
    <row r="380" spans="1:5" ht="15.75" thickBot="1" x14ac:dyDescent="0.3">
      <c r="A380" s="91">
        <v>72119</v>
      </c>
      <c r="B380" s="92" t="s">
        <v>72</v>
      </c>
      <c r="C380" s="93">
        <v>7000</v>
      </c>
      <c r="D380" s="94">
        <v>0</v>
      </c>
      <c r="E380" s="95">
        <v>7000</v>
      </c>
    </row>
    <row r="381" spans="1:5" ht="38.25" customHeight="1" thickBot="1" x14ac:dyDescent="0.3">
      <c r="A381" s="89"/>
      <c r="B381" s="297" t="s">
        <v>251</v>
      </c>
      <c r="C381" s="298">
        <f>SUM(C377,C379)</f>
        <v>217000</v>
      </c>
      <c r="D381" s="298">
        <f t="shared" ref="D381:E381" si="88">SUM(D377,D379)</f>
        <v>25000</v>
      </c>
      <c r="E381" s="298">
        <f t="shared" si="88"/>
        <v>242000</v>
      </c>
    </row>
    <row r="383" spans="1:5" ht="18" x14ac:dyDescent="0.25">
      <c r="B383" s="24" t="s">
        <v>252</v>
      </c>
    </row>
    <row r="384" spans="1:5" ht="15.75" thickBot="1" x14ac:dyDescent="0.3"/>
    <row r="385" spans="1:6" s="321" customFormat="1" ht="24" x14ac:dyDescent="0.25">
      <c r="A385" s="371" t="s">
        <v>261</v>
      </c>
      <c r="B385" s="372" t="s">
        <v>75</v>
      </c>
      <c r="C385" s="372" t="s">
        <v>11</v>
      </c>
      <c r="D385" s="372" t="s">
        <v>161</v>
      </c>
      <c r="E385" s="372" t="s">
        <v>4</v>
      </c>
    </row>
    <row r="386" spans="1:6" s="321" customFormat="1" ht="15.75" thickBot="1" x14ac:dyDescent="0.3">
      <c r="A386" s="373">
        <v>1</v>
      </c>
      <c r="B386" s="374">
        <v>2</v>
      </c>
      <c r="C386" s="374">
        <v>3</v>
      </c>
      <c r="D386" s="374">
        <v>4</v>
      </c>
      <c r="E386" s="394">
        <v>5</v>
      </c>
    </row>
    <row r="387" spans="1:6" s="321" customFormat="1" ht="15.75" thickBot="1" x14ac:dyDescent="0.3">
      <c r="A387" s="375">
        <v>1</v>
      </c>
      <c r="B387" s="376" t="s">
        <v>253</v>
      </c>
      <c r="C387" s="377">
        <f>SUM(C310)</f>
        <v>3927000</v>
      </c>
      <c r="D387" s="393">
        <f t="shared" ref="D387:E387" si="89">SUM(D310)</f>
        <v>-45000</v>
      </c>
      <c r="E387" s="395">
        <f t="shared" si="89"/>
        <v>3882000</v>
      </c>
      <c r="F387" s="378"/>
    </row>
    <row r="388" spans="1:6" s="321" customFormat="1" ht="15.75" thickBot="1" x14ac:dyDescent="0.3">
      <c r="A388" s="375">
        <v>3</v>
      </c>
      <c r="B388" s="376" t="s">
        <v>254</v>
      </c>
      <c r="C388" s="377">
        <f>SUM(C325)</f>
        <v>587100</v>
      </c>
      <c r="D388" s="393">
        <f t="shared" ref="D388:E388" si="90">SUM(D325)</f>
        <v>-138000</v>
      </c>
      <c r="E388" s="395">
        <f t="shared" si="90"/>
        <v>449100</v>
      </c>
      <c r="F388" s="378"/>
    </row>
    <row r="389" spans="1:6" s="321" customFormat="1" ht="15.75" thickBot="1" x14ac:dyDescent="0.3">
      <c r="A389" s="375">
        <v>4</v>
      </c>
      <c r="B389" s="376" t="s">
        <v>255</v>
      </c>
      <c r="C389" s="377">
        <f>SUM(C349)</f>
        <v>3436500</v>
      </c>
      <c r="D389" s="393">
        <f t="shared" ref="D389:E389" si="91">SUM(D349)</f>
        <v>-710000</v>
      </c>
      <c r="E389" s="395">
        <f t="shared" si="91"/>
        <v>2051500</v>
      </c>
      <c r="F389" s="378"/>
    </row>
    <row r="390" spans="1:6" s="321" customFormat="1" ht="15.75" thickBot="1" x14ac:dyDescent="0.3">
      <c r="A390" s="375">
        <v>5</v>
      </c>
      <c r="B390" s="376" t="s">
        <v>256</v>
      </c>
      <c r="C390" s="377">
        <f>SUM(C363)</f>
        <v>2450000</v>
      </c>
      <c r="D390" s="393">
        <f t="shared" ref="D390:E390" si="92">SUM(D363)</f>
        <v>-1110000</v>
      </c>
      <c r="E390" s="395">
        <f t="shared" si="92"/>
        <v>1340000</v>
      </c>
      <c r="F390" s="378"/>
    </row>
    <row r="391" spans="1:6" s="321" customFormat="1" ht="15.75" thickBot="1" x14ac:dyDescent="0.3">
      <c r="A391" s="375">
        <v>6</v>
      </c>
      <c r="B391" s="376" t="s">
        <v>257</v>
      </c>
      <c r="C391" s="377">
        <f>SUM(C371)</f>
        <v>1000</v>
      </c>
      <c r="D391" s="393">
        <f t="shared" ref="D391:E391" si="93">SUM(D371)</f>
        <v>0</v>
      </c>
      <c r="E391" s="395">
        <f t="shared" si="93"/>
        <v>1000</v>
      </c>
      <c r="F391" s="378"/>
    </row>
    <row r="392" spans="1:6" s="321" customFormat="1" ht="15.75" thickBot="1" x14ac:dyDescent="0.3">
      <c r="A392" s="375">
        <v>7</v>
      </c>
      <c r="B392" s="376" t="s">
        <v>258</v>
      </c>
      <c r="C392" s="377">
        <f>SUM(C381)</f>
        <v>217000</v>
      </c>
      <c r="D392" s="393">
        <f t="shared" ref="D392:E392" si="94">SUM(D381)</f>
        <v>25000</v>
      </c>
      <c r="E392" s="397">
        <f t="shared" si="94"/>
        <v>242000</v>
      </c>
      <c r="F392" s="378"/>
    </row>
    <row r="393" spans="1:6" s="321" customFormat="1" ht="15.75" thickBot="1" x14ac:dyDescent="0.3">
      <c r="A393" s="375">
        <v>8</v>
      </c>
      <c r="B393" s="376" t="s">
        <v>259</v>
      </c>
      <c r="C393" s="379"/>
      <c r="D393" s="396"/>
      <c r="E393" s="398"/>
      <c r="F393" s="378"/>
    </row>
    <row r="394" spans="1:6" s="321" customFormat="1" ht="30.75" customHeight="1" thickBot="1" x14ac:dyDescent="0.3">
      <c r="A394" s="375"/>
      <c r="B394" s="380" t="s">
        <v>260</v>
      </c>
      <c r="C394" s="381">
        <f>SUM(C387:C393)</f>
        <v>10618600</v>
      </c>
      <c r="D394" s="381">
        <f t="shared" ref="D394:E394" si="95">SUM(D387:D393)</f>
        <v>-1978000</v>
      </c>
      <c r="E394" s="381">
        <f t="shared" si="95"/>
        <v>7965600</v>
      </c>
      <c r="F394" s="378"/>
    </row>
    <row r="397" spans="1:6" s="321" customFormat="1" ht="18" x14ac:dyDescent="0.25">
      <c r="B397" s="448" t="s">
        <v>262</v>
      </c>
    </row>
    <row r="398" spans="1:6" ht="18" x14ac:dyDescent="0.25">
      <c r="B398" s="24" t="s">
        <v>263</v>
      </c>
    </row>
    <row r="399" spans="1:6" ht="15.75" thickBot="1" x14ac:dyDescent="0.3"/>
    <row r="400" spans="1:6" ht="36" customHeight="1" x14ac:dyDescent="0.25">
      <c r="A400" s="45" t="s">
        <v>74</v>
      </c>
      <c r="B400" s="127" t="s">
        <v>75</v>
      </c>
      <c r="C400" s="127" t="s">
        <v>212</v>
      </c>
      <c r="D400" s="135" t="s">
        <v>161</v>
      </c>
      <c r="E400" s="128" t="s">
        <v>375</v>
      </c>
    </row>
    <row r="401" spans="1:6" ht="15.75" thickBot="1" x14ac:dyDescent="0.3">
      <c r="A401" s="47">
        <v>1</v>
      </c>
      <c r="B401" s="131">
        <v>2</v>
      </c>
      <c r="C401" s="132">
        <v>3</v>
      </c>
      <c r="D401" s="136">
        <v>4</v>
      </c>
      <c r="E401" s="133"/>
    </row>
    <row r="402" spans="1:6" ht="32.25" thickBot="1" x14ac:dyDescent="0.3">
      <c r="A402" s="147" t="s">
        <v>376</v>
      </c>
      <c r="B402" s="134" t="s">
        <v>214</v>
      </c>
      <c r="C402" s="142">
        <f>SUM(C404,C859,C953)</f>
        <v>10658570</v>
      </c>
      <c r="D402" s="142">
        <f t="shared" ref="D402:E402" si="96">SUM(D404,D859,D953)</f>
        <v>-1957750</v>
      </c>
      <c r="E402" s="369">
        <f t="shared" si="96"/>
        <v>8700820</v>
      </c>
      <c r="F402" s="321"/>
    </row>
    <row r="403" spans="1:6" ht="15.75" thickBot="1" x14ac:dyDescent="0.3">
      <c r="A403" s="109"/>
      <c r="B403" s="125"/>
      <c r="C403" s="137"/>
      <c r="D403" s="140"/>
      <c r="E403" s="370"/>
    </row>
    <row r="404" spans="1:6" ht="36.75" thickBot="1" x14ac:dyDescent="0.3">
      <c r="A404" s="148" t="s">
        <v>377</v>
      </c>
      <c r="B404" s="129" t="s">
        <v>264</v>
      </c>
      <c r="C404" s="143">
        <f>SUM(C407,C490,C667,C709)</f>
        <v>8825250</v>
      </c>
      <c r="D404" s="144">
        <f t="shared" ref="D404:E404" si="97">SUM(D407,D490,D667,D709)</f>
        <v>-1977750</v>
      </c>
      <c r="E404" s="144">
        <f t="shared" si="97"/>
        <v>6847500</v>
      </c>
      <c r="F404" s="321"/>
    </row>
    <row r="405" spans="1:6" x14ac:dyDescent="0.25">
      <c r="A405" s="802"/>
      <c r="B405" s="803"/>
      <c r="C405" s="803"/>
      <c r="D405" s="804"/>
      <c r="E405" s="805"/>
    </row>
    <row r="406" spans="1:6" ht="15.75" thickBot="1" x14ac:dyDescent="0.3">
      <c r="A406" s="806"/>
      <c r="B406" s="807"/>
      <c r="C406" s="807"/>
      <c r="D406" s="807"/>
      <c r="E406" s="805"/>
    </row>
    <row r="407" spans="1:6" ht="32.25" thickBot="1" x14ac:dyDescent="0.3">
      <c r="A407" s="146" t="s">
        <v>378</v>
      </c>
      <c r="B407" s="126" t="s">
        <v>265</v>
      </c>
      <c r="C407" s="145">
        <f>SUM(C410,C434)</f>
        <v>2021500</v>
      </c>
      <c r="D407" s="145">
        <f t="shared" ref="D407:E407" si="98">SUM(D410,D434)</f>
        <v>-74000</v>
      </c>
      <c r="E407" s="161">
        <f t="shared" si="98"/>
        <v>1947500</v>
      </c>
      <c r="F407" s="321"/>
    </row>
    <row r="408" spans="1:6" x14ac:dyDescent="0.25">
      <c r="A408" s="802"/>
      <c r="B408" s="803"/>
      <c r="C408" s="803"/>
      <c r="D408" s="803"/>
      <c r="E408" s="805"/>
    </row>
    <row r="409" spans="1:6" ht="15.75" thickBot="1" x14ac:dyDescent="0.3">
      <c r="A409" s="806"/>
      <c r="B409" s="807"/>
      <c r="C409" s="807"/>
      <c r="D409" s="807"/>
      <c r="E409" s="805"/>
    </row>
    <row r="410" spans="1:6" x14ac:dyDescent="0.25">
      <c r="A410" s="812" t="s">
        <v>379</v>
      </c>
      <c r="B410" s="812" t="s">
        <v>266</v>
      </c>
      <c r="C410" s="808">
        <f>SUM(C426,C430)</f>
        <v>448800</v>
      </c>
      <c r="D410" s="808">
        <f t="shared" ref="D410:E410" si="99">SUM(D426,D430)</f>
        <v>-145000</v>
      </c>
      <c r="E410" s="814">
        <f t="shared" si="99"/>
        <v>303800</v>
      </c>
      <c r="F410" s="321"/>
    </row>
    <row r="411" spans="1:6" ht="15.75" thickBot="1" x14ac:dyDescent="0.3">
      <c r="A411" s="813"/>
      <c r="B411" s="813"/>
      <c r="C411" s="809"/>
      <c r="D411" s="809"/>
      <c r="E411" s="815"/>
    </row>
    <row r="412" spans="1:6" x14ac:dyDescent="0.25">
      <c r="A412" s="757"/>
      <c r="B412" s="758"/>
      <c r="C412" s="758"/>
      <c r="D412" s="758"/>
      <c r="E412" s="760"/>
    </row>
    <row r="413" spans="1:6" ht="15.75" thickBot="1" x14ac:dyDescent="0.3">
      <c r="A413" s="761"/>
      <c r="B413" s="762"/>
      <c r="C413" s="762"/>
      <c r="D413" s="759"/>
      <c r="E413" s="760"/>
    </row>
    <row r="414" spans="1:6" ht="15.75" customHeight="1" thickBot="1" x14ac:dyDescent="0.3">
      <c r="A414" s="109">
        <v>31</v>
      </c>
      <c r="B414" s="104" t="s">
        <v>267</v>
      </c>
      <c r="C414" s="111">
        <f>SUM(C415,)</f>
        <v>38000</v>
      </c>
      <c r="D414" s="111">
        <f t="shared" ref="D414:E414" si="100">SUM(D415,)</f>
        <v>0</v>
      </c>
      <c r="E414" s="450">
        <f t="shared" si="100"/>
        <v>38000</v>
      </c>
    </row>
    <row r="415" spans="1:6" ht="15.75" customHeight="1" thickBot="1" x14ac:dyDescent="0.3">
      <c r="A415" s="109">
        <v>312</v>
      </c>
      <c r="B415" s="104" t="s">
        <v>89</v>
      </c>
      <c r="C415" s="111">
        <f>SUM(C416)</f>
        <v>38000</v>
      </c>
      <c r="D415" s="111">
        <f t="shared" ref="D415:E415" si="101">SUM(D416)</f>
        <v>0</v>
      </c>
      <c r="E415" s="175">
        <f t="shared" si="101"/>
        <v>38000</v>
      </c>
    </row>
    <row r="416" spans="1:6" ht="15.75" customHeight="1" thickBot="1" x14ac:dyDescent="0.3">
      <c r="A416" s="108">
        <v>3121</v>
      </c>
      <c r="B416" s="105" t="s">
        <v>89</v>
      </c>
      <c r="C416" s="110">
        <v>38000</v>
      </c>
      <c r="D416" s="331">
        <v>0</v>
      </c>
      <c r="E416" s="151">
        <v>38000</v>
      </c>
    </row>
    <row r="417" spans="1:5" ht="15.75" thickBot="1" x14ac:dyDescent="0.3">
      <c r="A417" s="109">
        <v>32</v>
      </c>
      <c r="B417" s="104" t="s">
        <v>272</v>
      </c>
      <c r="C417" s="111">
        <f>SUM(C418,C420)</f>
        <v>380800</v>
      </c>
      <c r="D417" s="111">
        <f t="shared" ref="D417:E417" si="102">SUM(D418,D420)</f>
        <v>-145000</v>
      </c>
      <c r="E417" s="429">
        <f t="shared" si="102"/>
        <v>235800</v>
      </c>
    </row>
    <row r="418" spans="1:5" ht="15.75" thickBot="1" x14ac:dyDescent="0.3">
      <c r="A418" s="109">
        <v>323</v>
      </c>
      <c r="B418" s="104" t="s">
        <v>109</v>
      </c>
      <c r="C418" s="111">
        <f>SUM(C419)</f>
        <v>1800</v>
      </c>
      <c r="D418" s="111">
        <f t="shared" ref="D418:E418" si="103">SUM(D419)</f>
        <v>0</v>
      </c>
      <c r="E418" s="175">
        <f t="shared" si="103"/>
        <v>1800</v>
      </c>
    </row>
    <row r="419" spans="1:5" ht="15.75" thickBot="1" x14ac:dyDescent="0.3">
      <c r="A419" s="108">
        <v>3239</v>
      </c>
      <c r="B419" s="105" t="s">
        <v>117</v>
      </c>
      <c r="C419" s="110">
        <v>1800</v>
      </c>
      <c r="D419" s="331">
        <v>0</v>
      </c>
      <c r="E419" s="151">
        <v>1800</v>
      </c>
    </row>
    <row r="420" spans="1:5" ht="15.75" customHeight="1" thickBot="1" x14ac:dyDescent="0.3">
      <c r="A420" s="109">
        <v>329</v>
      </c>
      <c r="B420" s="104" t="s">
        <v>268</v>
      </c>
      <c r="C420" s="111">
        <f>SUM(C421:C425)</f>
        <v>379000</v>
      </c>
      <c r="D420" s="111">
        <f t="shared" ref="D420:E420" si="104">SUM(D421:D425)</f>
        <v>-145000</v>
      </c>
      <c r="E420" s="182">
        <f t="shared" si="104"/>
        <v>234000</v>
      </c>
    </row>
    <row r="421" spans="1:5" ht="15.75" customHeight="1" thickBot="1" x14ac:dyDescent="0.3">
      <c r="A421" s="108">
        <v>3291</v>
      </c>
      <c r="B421" s="105" t="s">
        <v>269</v>
      </c>
      <c r="C421" s="113">
        <v>0</v>
      </c>
      <c r="D421" s="332">
        <v>5000</v>
      </c>
      <c r="E421" s="151">
        <v>5000</v>
      </c>
    </row>
    <row r="422" spans="1:5" ht="15.75" thickBot="1" x14ac:dyDescent="0.3">
      <c r="A422" s="108">
        <v>3292</v>
      </c>
      <c r="B422" s="105" t="s">
        <v>120</v>
      </c>
      <c r="C422" s="110">
        <v>24000</v>
      </c>
      <c r="D422" s="331">
        <v>0</v>
      </c>
      <c r="E422" s="178">
        <v>24000</v>
      </c>
    </row>
    <row r="423" spans="1:5" ht="15.75" thickBot="1" x14ac:dyDescent="0.3">
      <c r="A423" s="108">
        <v>3293</v>
      </c>
      <c r="B423" s="105" t="s">
        <v>121</v>
      </c>
      <c r="C423" s="110">
        <v>150000</v>
      </c>
      <c r="D423" s="151">
        <v>-50000</v>
      </c>
      <c r="E423" s="36">
        <v>100000</v>
      </c>
    </row>
    <row r="424" spans="1:5" ht="15.75" customHeight="1" thickBot="1" x14ac:dyDescent="0.3">
      <c r="A424" s="108">
        <v>3296</v>
      </c>
      <c r="B424" s="105" t="s">
        <v>124</v>
      </c>
      <c r="C424" s="110">
        <v>200000</v>
      </c>
      <c r="D424" s="151">
        <v>-100000</v>
      </c>
      <c r="E424" s="36">
        <v>100000</v>
      </c>
    </row>
    <row r="425" spans="1:5" ht="15.75" customHeight="1" thickBot="1" x14ac:dyDescent="0.3">
      <c r="A425" s="108">
        <v>3299</v>
      </c>
      <c r="B425" s="105" t="s">
        <v>270</v>
      </c>
      <c r="C425" s="110">
        <v>5000</v>
      </c>
      <c r="D425" s="150">
        <v>0</v>
      </c>
      <c r="E425" s="51">
        <v>5000</v>
      </c>
    </row>
    <row r="426" spans="1:5" ht="15.75" thickBot="1" x14ac:dyDescent="0.3">
      <c r="A426" s="810" t="s">
        <v>271</v>
      </c>
      <c r="B426" s="811"/>
      <c r="C426" s="124">
        <f>SUM(C417,C414)</f>
        <v>418800</v>
      </c>
      <c r="D426" s="124">
        <f t="shared" ref="D426:E426" si="105">SUM(D417,D414)</f>
        <v>-145000</v>
      </c>
      <c r="E426" s="449">
        <f t="shared" si="105"/>
        <v>273800</v>
      </c>
    </row>
    <row r="427" spans="1:5" ht="15.75" thickBot="1" x14ac:dyDescent="0.3">
      <c r="A427" s="109">
        <v>32</v>
      </c>
      <c r="B427" s="104" t="s">
        <v>272</v>
      </c>
      <c r="C427" s="111">
        <f>SUM(C428)</f>
        <v>30000</v>
      </c>
      <c r="D427" s="111">
        <f t="shared" ref="D427:E428" si="106">SUM(D428)</f>
        <v>0</v>
      </c>
      <c r="E427" s="340">
        <f t="shared" si="106"/>
        <v>30000</v>
      </c>
    </row>
    <row r="428" spans="1:5" ht="15.75" thickBot="1" x14ac:dyDescent="0.3">
      <c r="A428" s="109">
        <v>323</v>
      </c>
      <c r="B428" s="104" t="s">
        <v>109</v>
      </c>
      <c r="C428" s="111">
        <f>SUM(C429)</f>
        <v>30000</v>
      </c>
      <c r="D428" s="111">
        <f t="shared" si="106"/>
        <v>0</v>
      </c>
      <c r="E428" s="175">
        <f t="shared" si="106"/>
        <v>30000</v>
      </c>
    </row>
    <row r="429" spans="1:5" ht="15.75" customHeight="1" thickBot="1" x14ac:dyDescent="0.3">
      <c r="A429" s="108">
        <v>3237</v>
      </c>
      <c r="B429" s="105" t="s">
        <v>115</v>
      </c>
      <c r="C429" s="110">
        <v>30000</v>
      </c>
      <c r="D429" s="150">
        <v>0</v>
      </c>
      <c r="E429" s="51">
        <v>30000</v>
      </c>
    </row>
    <row r="430" spans="1:5" x14ac:dyDescent="0.25">
      <c r="A430" s="790" t="s">
        <v>273</v>
      </c>
      <c r="B430" s="791"/>
      <c r="C430" s="794">
        <f>SUM(C427)</f>
        <v>30000</v>
      </c>
      <c r="D430" s="794">
        <f t="shared" ref="D430:E430" si="107">SUM(D427)</f>
        <v>0</v>
      </c>
      <c r="E430" s="788">
        <f t="shared" si="107"/>
        <v>30000</v>
      </c>
    </row>
    <row r="431" spans="1:5" ht="15.75" thickBot="1" x14ac:dyDescent="0.3">
      <c r="A431" s="792"/>
      <c r="B431" s="793"/>
      <c r="C431" s="795"/>
      <c r="D431" s="795"/>
      <c r="E431" s="789"/>
    </row>
    <row r="432" spans="1:5" x14ac:dyDescent="0.25">
      <c r="A432" s="647"/>
      <c r="B432" s="648"/>
      <c r="C432" s="648"/>
      <c r="D432" s="649"/>
      <c r="E432" s="650"/>
    </row>
    <row r="433" spans="1:6" ht="15.75" thickBot="1" x14ac:dyDescent="0.3">
      <c r="A433" s="651"/>
      <c r="B433" s="652"/>
      <c r="C433" s="649"/>
      <c r="D433" s="649"/>
      <c r="E433" s="650"/>
    </row>
    <row r="434" spans="1:6" ht="48" customHeight="1" thickBot="1" x14ac:dyDescent="0.3">
      <c r="A434" s="153" t="s">
        <v>380</v>
      </c>
      <c r="B434" s="152" t="s">
        <v>381</v>
      </c>
      <c r="C434" s="155">
        <f>SUM(C465,C478,C482,C487)</f>
        <v>1572700</v>
      </c>
      <c r="D434" s="155">
        <f t="shared" ref="D434:E434" si="108">SUM(D465,D478,D482,D487)</f>
        <v>71000</v>
      </c>
      <c r="E434" s="144">
        <f t="shared" si="108"/>
        <v>1643700</v>
      </c>
      <c r="F434" s="321"/>
    </row>
    <row r="435" spans="1:6" x14ac:dyDescent="0.25">
      <c r="A435" s="757"/>
      <c r="B435" s="758"/>
      <c r="C435" s="759"/>
      <c r="D435" s="759"/>
      <c r="E435" s="760"/>
    </row>
    <row r="436" spans="1:6" ht="15.75" thickBot="1" x14ac:dyDescent="0.3">
      <c r="A436" s="761"/>
      <c r="B436" s="762"/>
      <c r="C436" s="762"/>
      <c r="D436" s="759"/>
      <c r="E436" s="760"/>
    </row>
    <row r="437" spans="1:6" ht="15.75" customHeight="1" thickBot="1" x14ac:dyDescent="0.3">
      <c r="A437" s="109">
        <v>31</v>
      </c>
      <c r="B437" s="104" t="s">
        <v>267</v>
      </c>
      <c r="C437" s="111">
        <f>SUM(C438,C440,C442)</f>
        <v>1068000</v>
      </c>
      <c r="D437" s="111">
        <f t="shared" ref="D437:E437" si="109">SUM(D438,D440,D442)</f>
        <v>0</v>
      </c>
      <c r="E437" s="175">
        <f t="shared" si="109"/>
        <v>1068000</v>
      </c>
    </row>
    <row r="438" spans="1:6" ht="15.75" thickBot="1" x14ac:dyDescent="0.3">
      <c r="A438" s="109">
        <v>311</v>
      </c>
      <c r="B438" s="104" t="s">
        <v>86</v>
      </c>
      <c r="C438" s="111">
        <f>SUM(C439)</f>
        <v>893000</v>
      </c>
      <c r="D438" s="111">
        <f t="shared" ref="D438:E438" si="110">SUM(D439)</f>
        <v>0</v>
      </c>
      <c r="E438" s="175">
        <f t="shared" si="110"/>
        <v>893000</v>
      </c>
    </row>
    <row r="439" spans="1:6" ht="15.75" thickBot="1" x14ac:dyDescent="0.3">
      <c r="A439" s="108">
        <v>3111</v>
      </c>
      <c r="B439" s="105" t="s">
        <v>274</v>
      </c>
      <c r="C439" s="110">
        <v>893000</v>
      </c>
      <c r="D439" s="150">
        <v>0</v>
      </c>
      <c r="E439" s="51">
        <v>893000</v>
      </c>
    </row>
    <row r="440" spans="1:6" ht="15.75" customHeight="1" thickBot="1" x14ac:dyDescent="0.3">
      <c r="A440" s="109">
        <v>312</v>
      </c>
      <c r="B440" s="104" t="s">
        <v>89</v>
      </c>
      <c r="C440" s="111">
        <f>SUM(C441)</f>
        <v>23000</v>
      </c>
      <c r="D440" s="111">
        <f t="shared" ref="D440:E440" si="111">SUM(D441)</f>
        <v>0</v>
      </c>
      <c r="E440" s="175">
        <f t="shared" si="111"/>
        <v>23000</v>
      </c>
    </row>
    <row r="441" spans="1:6" ht="15.75" customHeight="1" thickBot="1" x14ac:dyDescent="0.3">
      <c r="A441" s="108">
        <v>3121</v>
      </c>
      <c r="B441" s="105" t="s">
        <v>89</v>
      </c>
      <c r="C441" s="110">
        <v>23000</v>
      </c>
      <c r="D441" s="150">
        <v>0</v>
      </c>
      <c r="E441" s="51">
        <v>23000</v>
      </c>
    </row>
    <row r="442" spans="1:6" ht="15.75" thickBot="1" x14ac:dyDescent="0.3">
      <c r="A442" s="109">
        <v>313</v>
      </c>
      <c r="B442" s="104" t="s">
        <v>275</v>
      </c>
      <c r="C442" s="111">
        <f>SUM(C443:C444)</f>
        <v>152000</v>
      </c>
      <c r="D442" s="111">
        <f t="shared" ref="D442:E442" si="112">SUM(D443:D444)</f>
        <v>0</v>
      </c>
      <c r="E442" s="175">
        <f t="shared" si="112"/>
        <v>152000</v>
      </c>
    </row>
    <row r="443" spans="1:6" ht="15.75" customHeight="1" thickBot="1" x14ac:dyDescent="0.3">
      <c r="A443" s="384">
        <v>3132</v>
      </c>
      <c r="B443" s="162" t="s">
        <v>276</v>
      </c>
      <c r="C443" s="168">
        <v>148200</v>
      </c>
      <c r="D443" s="165">
        <v>0</v>
      </c>
      <c r="E443" s="51">
        <v>148200</v>
      </c>
    </row>
    <row r="444" spans="1:6" ht="15.75" customHeight="1" thickBot="1" x14ac:dyDescent="0.3">
      <c r="A444" s="86">
        <v>3133</v>
      </c>
      <c r="B444" s="403" t="s">
        <v>277</v>
      </c>
      <c r="C444" s="404">
        <v>3800</v>
      </c>
      <c r="D444" s="405">
        <v>0</v>
      </c>
      <c r="E444" s="406">
        <v>3800</v>
      </c>
    </row>
    <row r="445" spans="1:6" ht="15.75" thickBot="1" x14ac:dyDescent="0.3">
      <c r="A445" s="109">
        <v>32</v>
      </c>
      <c r="B445" s="386" t="s">
        <v>272</v>
      </c>
      <c r="C445" s="305">
        <f>SUM(C446,C451,C453,C458)</f>
        <v>219750</v>
      </c>
      <c r="D445" s="305">
        <f t="shared" ref="D445:E445" si="113">SUM(D446,D451,D453,D458)</f>
        <v>11000</v>
      </c>
      <c r="E445" s="402">
        <f t="shared" si="113"/>
        <v>230750</v>
      </c>
    </row>
    <row r="446" spans="1:6" ht="15.75" customHeight="1" thickBot="1" x14ac:dyDescent="0.3">
      <c r="A446" s="109">
        <v>321</v>
      </c>
      <c r="B446" s="104" t="s">
        <v>278</v>
      </c>
      <c r="C446" s="111">
        <f>SUM(C447:C450)</f>
        <v>60000</v>
      </c>
      <c r="D446" s="111">
        <f t="shared" ref="D446:E446" si="114">SUM(D447:D450)</f>
        <v>3000</v>
      </c>
      <c r="E446" s="175">
        <f t="shared" si="114"/>
        <v>63000</v>
      </c>
    </row>
    <row r="447" spans="1:6" ht="15.75" thickBot="1" x14ac:dyDescent="0.3">
      <c r="A447" s="108">
        <v>3211</v>
      </c>
      <c r="B447" s="105" t="s">
        <v>98</v>
      </c>
      <c r="C447" s="110">
        <v>30000</v>
      </c>
      <c r="D447" s="151">
        <v>3000</v>
      </c>
      <c r="E447" s="36">
        <v>33000</v>
      </c>
    </row>
    <row r="448" spans="1:6" ht="15.75" customHeight="1" thickBot="1" x14ac:dyDescent="0.3">
      <c r="A448" s="108">
        <v>3212</v>
      </c>
      <c r="B448" s="105" t="s">
        <v>279</v>
      </c>
      <c r="C448" s="110">
        <v>9000</v>
      </c>
      <c r="D448" s="150">
        <v>0</v>
      </c>
      <c r="E448" s="36">
        <v>9000</v>
      </c>
    </row>
    <row r="449" spans="1:5" ht="15.75" customHeight="1" thickBot="1" x14ac:dyDescent="0.3">
      <c r="A449" s="108">
        <v>3213</v>
      </c>
      <c r="B449" s="105" t="s">
        <v>100</v>
      </c>
      <c r="C449" s="110">
        <v>11000</v>
      </c>
      <c r="D449" s="150">
        <v>0</v>
      </c>
      <c r="E449" s="36">
        <v>11000</v>
      </c>
    </row>
    <row r="450" spans="1:5" ht="15.75" customHeight="1" thickBot="1" x14ac:dyDescent="0.3">
      <c r="A450" s="108">
        <v>3214</v>
      </c>
      <c r="B450" s="105" t="s">
        <v>280</v>
      </c>
      <c r="C450" s="110">
        <v>10000</v>
      </c>
      <c r="D450" s="150">
        <v>0</v>
      </c>
      <c r="E450" s="51">
        <v>10000</v>
      </c>
    </row>
    <row r="451" spans="1:5" ht="15.75" customHeight="1" thickBot="1" x14ac:dyDescent="0.3">
      <c r="A451" s="109">
        <v>322</v>
      </c>
      <c r="B451" s="104" t="s">
        <v>281</v>
      </c>
      <c r="C451" s="111">
        <f>SUM(C452)</f>
        <v>1920</v>
      </c>
      <c r="D451" s="111">
        <f t="shared" ref="D451:E451" si="115">SUM(D452)</f>
        <v>0</v>
      </c>
      <c r="E451" s="175">
        <f t="shared" si="115"/>
        <v>1920</v>
      </c>
    </row>
    <row r="452" spans="1:5" ht="15.75" thickBot="1" x14ac:dyDescent="0.3">
      <c r="A452" s="108">
        <v>3221</v>
      </c>
      <c r="B452" s="105" t="s">
        <v>282</v>
      </c>
      <c r="C452" s="110">
        <v>1920</v>
      </c>
      <c r="D452" s="150">
        <v>0</v>
      </c>
      <c r="E452" s="51">
        <v>1920</v>
      </c>
    </row>
    <row r="453" spans="1:5" s="321" customFormat="1" ht="15.75" thickBot="1" x14ac:dyDescent="0.3">
      <c r="A453" s="333">
        <v>323</v>
      </c>
      <c r="B453" s="334" t="s">
        <v>109</v>
      </c>
      <c r="C453" s="172">
        <f>SUM(C454:C457)</f>
        <v>141830</v>
      </c>
      <c r="D453" s="172">
        <f t="shared" ref="D453:E453" si="116">SUM(D454:D457)</f>
        <v>0</v>
      </c>
      <c r="E453" s="341">
        <f t="shared" si="116"/>
        <v>141830</v>
      </c>
    </row>
    <row r="454" spans="1:5" ht="15.75" customHeight="1" thickBot="1" x14ac:dyDescent="0.3">
      <c r="A454" s="108">
        <v>3232</v>
      </c>
      <c r="B454" s="105" t="s">
        <v>283</v>
      </c>
      <c r="C454" s="113">
        <v>630</v>
      </c>
      <c r="D454" s="150">
        <v>0</v>
      </c>
      <c r="E454" s="114">
        <v>630</v>
      </c>
    </row>
    <row r="455" spans="1:5" ht="15.75" thickBot="1" x14ac:dyDescent="0.3">
      <c r="A455" s="108">
        <v>3236</v>
      </c>
      <c r="B455" s="105" t="s">
        <v>284</v>
      </c>
      <c r="C455" s="110">
        <v>13000</v>
      </c>
      <c r="D455" s="150">
        <v>0</v>
      </c>
      <c r="E455" s="36">
        <v>13000</v>
      </c>
    </row>
    <row r="456" spans="1:5" ht="15.75" customHeight="1" thickBot="1" x14ac:dyDescent="0.3">
      <c r="A456" s="108">
        <v>3237</v>
      </c>
      <c r="B456" s="105" t="s">
        <v>115</v>
      </c>
      <c r="C456" s="110">
        <v>117000</v>
      </c>
      <c r="D456" s="150">
        <v>0</v>
      </c>
      <c r="E456" s="36">
        <v>117000</v>
      </c>
    </row>
    <row r="457" spans="1:5" ht="15.75" thickBot="1" x14ac:dyDescent="0.3">
      <c r="A457" s="356"/>
      <c r="B457" s="357"/>
      <c r="C457" s="110">
        <v>11200</v>
      </c>
      <c r="D457" s="150">
        <v>0</v>
      </c>
      <c r="E457" s="51">
        <v>11200</v>
      </c>
    </row>
    <row r="458" spans="1:5" ht="15.75" customHeight="1" thickBot="1" x14ac:dyDescent="0.3">
      <c r="A458" s="109">
        <v>329</v>
      </c>
      <c r="B458" s="104" t="s">
        <v>118</v>
      </c>
      <c r="C458" s="111">
        <f>SUM(C459:C460)</f>
        <v>16000</v>
      </c>
      <c r="D458" s="111">
        <f t="shared" ref="D458:E458" si="117">SUM(D459:D460)</f>
        <v>8000</v>
      </c>
      <c r="E458" s="175">
        <f t="shared" si="117"/>
        <v>24000</v>
      </c>
    </row>
    <row r="459" spans="1:5" ht="15.75" thickBot="1" x14ac:dyDescent="0.3">
      <c r="A459" s="108">
        <v>3295</v>
      </c>
      <c r="B459" s="105" t="s">
        <v>123</v>
      </c>
      <c r="C459" s="110">
        <v>10000</v>
      </c>
      <c r="D459" s="151">
        <v>-2000</v>
      </c>
      <c r="E459" s="36">
        <v>8000</v>
      </c>
    </row>
    <row r="460" spans="1:5" ht="15.75" customHeight="1" thickBot="1" x14ac:dyDescent="0.3">
      <c r="A460" s="108">
        <v>3299</v>
      </c>
      <c r="B460" s="105" t="s">
        <v>268</v>
      </c>
      <c r="C460" s="110">
        <v>6000</v>
      </c>
      <c r="D460" s="151">
        <v>10000</v>
      </c>
      <c r="E460" s="51">
        <v>16000</v>
      </c>
    </row>
    <row r="461" spans="1:5" ht="15.75" thickBot="1" x14ac:dyDescent="0.3">
      <c r="A461" s="109">
        <v>34</v>
      </c>
      <c r="B461" s="104" t="s">
        <v>285</v>
      </c>
      <c r="C461" s="111">
        <f>SUM(C462)</f>
        <v>45000</v>
      </c>
      <c r="D461" s="111">
        <f t="shared" ref="D461:E461" si="118">SUM(D462)</f>
        <v>0</v>
      </c>
      <c r="E461" s="175">
        <f t="shared" si="118"/>
        <v>45000</v>
      </c>
    </row>
    <row r="462" spans="1:5" ht="15.75" customHeight="1" thickBot="1" x14ac:dyDescent="0.3">
      <c r="A462" s="109">
        <v>343</v>
      </c>
      <c r="B462" s="104" t="s">
        <v>127</v>
      </c>
      <c r="C462" s="111">
        <f>SUM(C463:C464)</f>
        <v>45000</v>
      </c>
      <c r="D462" s="111">
        <f t="shared" ref="D462:E462" si="119">SUM(D463:D464)</f>
        <v>0</v>
      </c>
      <c r="E462" s="175">
        <f t="shared" si="119"/>
        <v>45000</v>
      </c>
    </row>
    <row r="463" spans="1:5" ht="15.75" thickBot="1" x14ac:dyDescent="0.3">
      <c r="A463" s="108">
        <v>3431</v>
      </c>
      <c r="B463" s="105" t="s">
        <v>286</v>
      </c>
      <c r="C463" s="110">
        <v>12000</v>
      </c>
      <c r="D463" s="150">
        <v>0</v>
      </c>
      <c r="E463" s="36">
        <v>12000</v>
      </c>
    </row>
    <row r="464" spans="1:5" ht="15.75" customHeight="1" thickBot="1" x14ac:dyDescent="0.3">
      <c r="A464" s="108">
        <v>3434</v>
      </c>
      <c r="B464" s="105" t="s">
        <v>287</v>
      </c>
      <c r="C464" s="110">
        <v>33000</v>
      </c>
      <c r="D464" s="156">
        <v>0</v>
      </c>
      <c r="E464" s="51">
        <v>33000</v>
      </c>
    </row>
    <row r="465" spans="1:5" x14ac:dyDescent="0.25">
      <c r="A465" s="687" t="s">
        <v>271</v>
      </c>
      <c r="B465" s="688"/>
      <c r="C465" s="794">
        <f>SUM(C437,C445,C461)</f>
        <v>1332750</v>
      </c>
      <c r="D465" s="794">
        <f t="shared" ref="D465:E465" si="120">SUM(D437,D445,D461)</f>
        <v>11000</v>
      </c>
      <c r="E465" s="788">
        <f t="shared" si="120"/>
        <v>1343750</v>
      </c>
    </row>
    <row r="466" spans="1:5" ht="15.75" thickBot="1" x14ac:dyDescent="0.3">
      <c r="A466" s="755"/>
      <c r="B466" s="756"/>
      <c r="C466" s="795"/>
      <c r="D466" s="795"/>
      <c r="E466" s="789"/>
    </row>
    <row r="467" spans="1:5" ht="15.75" thickBot="1" x14ac:dyDescent="0.3">
      <c r="A467" s="109">
        <v>32</v>
      </c>
      <c r="B467" s="104" t="s">
        <v>272</v>
      </c>
      <c r="C467" s="111">
        <f>SUM(C468,C471)</f>
        <v>229950</v>
      </c>
      <c r="D467" s="111">
        <f t="shared" ref="D467:E467" si="121">SUM(D468,D471)</f>
        <v>54000</v>
      </c>
      <c r="E467" s="175">
        <f t="shared" si="121"/>
        <v>283950</v>
      </c>
    </row>
    <row r="468" spans="1:5" ht="15.75" customHeight="1" thickBot="1" x14ac:dyDescent="0.3">
      <c r="A468" s="109">
        <v>322</v>
      </c>
      <c r="B468" s="104" t="s">
        <v>102</v>
      </c>
      <c r="C468" s="111">
        <f>SUM(C469:C470)</f>
        <v>19580</v>
      </c>
      <c r="D468" s="111">
        <f t="shared" ref="D468:E468" si="122">SUM(D469:D470)</f>
        <v>14000</v>
      </c>
      <c r="E468" s="157">
        <f t="shared" si="122"/>
        <v>33580</v>
      </c>
    </row>
    <row r="469" spans="1:5" ht="15.75" customHeight="1" thickBot="1" x14ac:dyDescent="0.3">
      <c r="A469" s="108">
        <v>3221</v>
      </c>
      <c r="B469" s="105" t="s">
        <v>288</v>
      </c>
      <c r="C469" s="110">
        <v>18080</v>
      </c>
      <c r="D469" s="332">
        <v>14000</v>
      </c>
      <c r="E469" s="151">
        <v>32080</v>
      </c>
    </row>
    <row r="470" spans="1:5" ht="15.75" customHeight="1" thickBot="1" x14ac:dyDescent="0.3">
      <c r="A470" s="108">
        <v>3224</v>
      </c>
      <c r="B470" s="105" t="s">
        <v>106</v>
      </c>
      <c r="C470" s="110">
        <v>1500</v>
      </c>
      <c r="D470" s="331">
        <v>0</v>
      </c>
      <c r="E470" s="151">
        <v>1500</v>
      </c>
    </row>
    <row r="471" spans="1:5" s="321" customFormat="1" ht="15.75" thickBot="1" x14ac:dyDescent="0.3">
      <c r="A471" s="333">
        <v>323</v>
      </c>
      <c r="B471" s="334" t="s">
        <v>109</v>
      </c>
      <c r="C471" s="172">
        <f>SUM(C472:C476)</f>
        <v>210370</v>
      </c>
      <c r="D471" s="172">
        <f t="shared" ref="D471:E471" si="123">SUM(D472:D476)</f>
        <v>40000</v>
      </c>
      <c r="E471" s="335">
        <f t="shared" si="123"/>
        <v>250370</v>
      </c>
    </row>
    <row r="472" spans="1:5" ht="15.75" customHeight="1" thickBot="1" x14ac:dyDescent="0.3">
      <c r="A472" s="108">
        <v>3231</v>
      </c>
      <c r="B472" s="105" t="s">
        <v>289</v>
      </c>
      <c r="C472" s="110">
        <v>65000</v>
      </c>
      <c r="D472" s="150">
        <v>0</v>
      </c>
      <c r="E472" s="36">
        <v>65000</v>
      </c>
    </row>
    <row r="473" spans="1:5" ht="15.75" customHeight="1" thickBot="1" x14ac:dyDescent="0.3">
      <c r="A473" s="108">
        <v>3232</v>
      </c>
      <c r="B473" s="105" t="s">
        <v>283</v>
      </c>
      <c r="C473" s="110">
        <v>4370</v>
      </c>
      <c r="D473" s="150">
        <v>0</v>
      </c>
      <c r="E473" s="36">
        <v>4370</v>
      </c>
    </row>
    <row r="474" spans="1:5" ht="15.75" customHeight="1" thickBot="1" x14ac:dyDescent="0.3">
      <c r="A474" s="108">
        <v>3233</v>
      </c>
      <c r="B474" s="105" t="s">
        <v>112</v>
      </c>
      <c r="C474" s="110">
        <v>6000</v>
      </c>
      <c r="D474" s="150">
        <v>0</v>
      </c>
      <c r="E474" s="36">
        <v>6000</v>
      </c>
    </row>
    <row r="475" spans="1:5" ht="15.75" customHeight="1" thickBot="1" x14ac:dyDescent="0.3">
      <c r="A475" s="108">
        <v>3237</v>
      </c>
      <c r="B475" s="105" t="s">
        <v>115</v>
      </c>
      <c r="C475" s="110">
        <v>75000</v>
      </c>
      <c r="D475" s="151">
        <v>40000</v>
      </c>
      <c r="E475" s="36">
        <v>115000</v>
      </c>
    </row>
    <row r="476" spans="1:5" ht="15.75" thickBot="1" x14ac:dyDescent="0.3">
      <c r="A476" s="108">
        <v>3238</v>
      </c>
      <c r="B476" s="105" t="s">
        <v>116</v>
      </c>
      <c r="C476" s="110">
        <v>60000</v>
      </c>
      <c r="D476" s="150">
        <v>0</v>
      </c>
      <c r="E476" s="36">
        <v>60000</v>
      </c>
    </row>
    <row r="477" spans="1:5" ht="15.75" thickBot="1" x14ac:dyDescent="0.3">
      <c r="A477" s="108"/>
      <c r="B477" s="105"/>
      <c r="C477" s="113"/>
      <c r="D477" s="156"/>
      <c r="E477" s="324"/>
    </row>
    <row r="478" spans="1:5" ht="30.75" customHeight="1" thickBot="1" x14ac:dyDescent="0.3">
      <c r="A478" s="687" t="s">
        <v>273</v>
      </c>
      <c r="B478" s="688"/>
      <c r="C478" s="205">
        <f>SUM(C467)</f>
        <v>229950</v>
      </c>
      <c r="D478" s="322">
        <f t="shared" ref="D478:E478" si="124">SUM(D467)</f>
        <v>54000</v>
      </c>
      <c r="E478" s="181">
        <f t="shared" si="124"/>
        <v>283950</v>
      </c>
    </row>
    <row r="479" spans="1:5" ht="15.75" customHeight="1" thickBot="1" x14ac:dyDescent="0.3">
      <c r="A479" s="164">
        <v>36</v>
      </c>
      <c r="B479" s="170" t="s">
        <v>290</v>
      </c>
      <c r="C479" s="111">
        <f>SUM(C480)</f>
        <v>10000</v>
      </c>
      <c r="D479" s="111">
        <f t="shared" ref="D479:E480" si="125">SUM(D480)</f>
        <v>0</v>
      </c>
      <c r="E479" s="157">
        <f t="shared" si="125"/>
        <v>10000</v>
      </c>
    </row>
    <row r="480" spans="1:5" ht="15.75" customHeight="1" thickBot="1" x14ac:dyDescent="0.3">
      <c r="A480" s="109">
        <v>363</v>
      </c>
      <c r="B480" s="104" t="s">
        <v>135</v>
      </c>
      <c r="C480" s="111">
        <f>SUM(C481)</f>
        <v>10000</v>
      </c>
      <c r="D480" s="111">
        <f t="shared" si="125"/>
        <v>0</v>
      </c>
      <c r="E480" s="340">
        <f t="shared" si="125"/>
        <v>10000</v>
      </c>
    </row>
    <row r="481" spans="1:6" ht="15.75" customHeight="1" thickBot="1" x14ac:dyDescent="0.3">
      <c r="A481" s="25">
        <v>3631</v>
      </c>
      <c r="B481" s="162" t="s">
        <v>136</v>
      </c>
      <c r="C481" s="168">
        <v>10000</v>
      </c>
      <c r="D481" s="165">
        <v>0</v>
      </c>
      <c r="E481" s="51">
        <v>10000</v>
      </c>
    </row>
    <row r="482" spans="1:6" ht="28.5" customHeight="1" thickBot="1" x14ac:dyDescent="0.3">
      <c r="A482" s="679" t="s">
        <v>291</v>
      </c>
      <c r="B482" s="680"/>
      <c r="C482" s="299">
        <f>SUM(C479)</f>
        <v>10000</v>
      </c>
      <c r="D482" s="299">
        <f t="shared" ref="D482:E482" si="126">SUM(D479)</f>
        <v>0</v>
      </c>
      <c r="E482" s="181">
        <f t="shared" si="126"/>
        <v>10000</v>
      </c>
    </row>
    <row r="483" spans="1:6" ht="15.75" customHeight="1" thickBot="1" x14ac:dyDescent="0.3">
      <c r="A483" s="109">
        <v>42</v>
      </c>
      <c r="B483" s="208" t="s">
        <v>292</v>
      </c>
      <c r="C483" s="204">
        <f>SUM(C484)</f>
        <v>0</v>
      </c>
      <c r="D483" s="435">
        <f t="shared" ref="D483:E483" si="127">SUM(D484)</f>
        <v>6000</v>
      </c>
      <c r="E483" s="171">
        <f t="shared" si="127"/>
        <v>6000</v>
      </c>
    </row>
    <row r="484" spans="1:6" ht="15.75" thickBot="1" x14ac:dyDescent="0.3">
      <c r="A484" s="109">
        <v>422</v>
      </c>
      <c r="B484" s="104" t="s">
        <v>149</v>
      </c>
      <c r="C484" s="112">
        <f>SUM(C485:C486)</f>
        <v>0</v>
      </c>
      <c r="D484" s="111">
        <f t="shared" ref="D484:E484" si="128">SUM(D485:D486)</f>
        <v>6000</v>
      </c>
      <c r="E484" s="175">
        <f t="shared" si="128"/>
        <v>6000</v>
      </c>
    </row>
    <row r="485" spans="1:6" ht="15.75" customHeight="1" thickBot="1" x14ac:dyDescent="0.3">
      <c r="A485" s="108">
        <v>4221</v>
      </c>
      <c r="B485" s="105" t="s">
        <v>293</v>
      </c>
      <c r="C485" s="113">
        <v>0</v>
      </c>
      <c r="D485" s="151">
        <v>1000</v>
      </c>
      <c r="E485" s="36">
        <v>1000</v>
      </c>
    </row>
    <row r="486" spans="1:6" ht="15.75" customHeight="1" thickBot="1" x14ac:dyDescent="0.3">
      <c r="A486" s="108">
        <v>4222</v>
      </c>
      <c r="B486" s="105" t="s">
        <v>151</v>
      </c>
      <c r="C486" s="113">
        <v>0</v>
      </c>
      <c r="D486" s="151">
        <v>5000</v>
      </c>
      <c r="E486" s="51">
        <v>5000</v>
      </c>
    </row>
    <row r="487" spans="1:6" ht="31.5" customHeight="1" thickBot="1" x14ac:dyDescent="0.3">
      <c r="A487" s="687" t="s">
        <v>294</v>
      </c>
      <c r="B487" s="688"/>
      <c r="C487" s="434">
        <f>SUM(C483)</f>
        <v>0</v>
      </c>
      <c r="D487" s="434">
        <f t="shared" ref="D487:E487" si="129">SUM(D483)</f>
        <v>6000</v>
      </c>
      <c r="E487" s="181">
        <f t="shared" si="129"/>
        <v>6000</v>
      </c>
    </row>
    <row r="488" spans="1:6" x14ac:dyDescent="0.25">
      <c r="A488" s="669"/>
      <c r="B488" s="670"/>
      <c r="C488" s="670"/>
      <c r="D488" s="670"/>
      <c r="E488" s="671"/>
    </row>
    <row r="489" spans="1:6" ht="15.75" thickBot="1" x14ac:dyDescent="0.3">
      <c r="A489" s="672"/>
      <c r="B489" s="673"/>
      <c r="C489" s="673"/>
      <c r="D489" s="673"/>
      <c r="E489" s="674"/>
    </row>
    <row r="490" spans="1:6" ht="31.5" customHeight="1" thickBot="1" x14ac:dyDescent="0.3">
      <c r="A490" s="407" t="s">
        <v>382</v>
      </c>
      <c r="B490" s="408" t="s">
        <v>295</v>
      </c>
      <c r="C490" s="144">
        <f>SUM(C493,C514,C537,C556,C579,C603,C617,C648)</f>
        <v>4435750</v>
      </c>
      <c r="D490" s="144">
        <f t="shared" ref="D490:E490" si="130">SUM(D493,D514,D537,D556,D579,D603,D617,D648)</f>
        <v>-1233750</v>
      </c>
      <c r="E490" s="144">
        <f t="shared" si="130"/>
        <v>3202000</v>
      </c>
      <c r="F490" s="321"/>
    </row>
    <row r="491" spans="1:6" x14ac:dyDescent="0.25">
      <c r="A491" s="770"/>
      <c r="B491" s="710"/>
      <c r="C491" s="710"/>
      <c r="D491" s="710"/>
      <c r="E491" s="707"/>
    </row>
    <row r="492" spans="1:6" ht="15.75" thickBot="1" x14ac:dyDescent="0.3">
      <c r="A492" s="770"/>
      <c r="B492" s="710"/>
      <c r="C492" s="710"/>
      <c r="D492" s="710"/>
      <c r="E492" s="707"/>
    </row>
    <row r="493" spans="1:6" ht="34.5" customHeight="1" thickBot="1" x14ac:dyDescent="0.3">
      <c r="A493" s="160" t="s">
        <v>383</v>
      </c>
      <c r="B493" s="303" t="s">
        <v>446</v>
      </c>
      <c r="C493" s="161">
        <f>SUM(C507,C511)</f>
        <v>343000</v>
      </c>
      <c r="D493" s="161">
        <f t="shared" ref="D493:E493" si="131">SUM(D507,D511)</f>
        <v>-95000</v>
      </c>
      <c r="E493" s="161">
        <f t="shared" si="131"/>
        <v>248000</v>
      </c>
      <c r="F493" s="321"/>
    </row>
    <row r="494" spans="1:6" x14ac:dyDescent="0.25">
      <c r="A494" s="657"/>
      <c r="B494" s="655"/>
      <c r="C494" s="655"/>
      <c r="D494" s="655"/>
      <c r="E494" s="656"/>
    </row>
    <row r="495" spans="1:6" ht="15.75" thickBot="1" x14ac:dyDescent="0.3">
      <c r="A495" s="658"/>
      <c r="B495" s="659"/>
      <c r="C495" s="659"/>
      <c r="D495" s="655"/>
      <c r="E495" s="656"/>
    </row>
    <row r="496" spans="1:6" ht="15.75" thickBot="1" x14ac:dyDescent="0.3">
      <c r="A496" s="109">
        <v>32</v>
      </c>
      <c r="B496" s="104" t="s">
        <v>272</v>
      </c>
      <c r="C496" s="111">
        <f>SUM(C497,C499)</f>
        <v>43000</v>
      </c>
      <c r="D496" s="111">
        <f t="shared" ref="D496:E496" si="132">SUM(D497,D499)</f>
        <v>0</v>
      </c>
      <c r="E496" s="157">
        <f t="shared" si="132"/>
        <v>43000</v>
      </c>
    </row>
    <row r="497" spans="1:5" ht="15.75" customHeight="1" thickBot="1" x14ac:dyDescent="0.3">
      <c r="A497" s="109">
        <v>322</v>
      </c>
      <c r="B497" s="104" t="s">
        <v>102</v>
      </c>
      <c r="C497" s="111">
        <f>SUM(C498)</f>
        <v>13000</v>
      </c>
      <c r="D497" s="111">
        <f t="shared" ref="D497:E497" si="133">SUM(D498)</f>
        <v>0</v>
      </c>
      <c r="E497" s="340">
        <f t="shared" si="133"/>
        <v>13000</v>
      </c>
    </row>
    <row r="498" spans="1:5" ht="15.75" customHeight="1" thickBot="1" x14ac:dyDescent="0.3">
      <c r="A498" s="108">
        <v>3224</v>
      </c>
      <c r="B498" s="105" t="s">
        <v>296</v>
      </c>
      <c r="C498" s="110">
        <v>13000</v>
      </c>
      <c r="D498" s="150">
        <v>0</v>
      </c>
      <c r="E498" s="51">
        <v>13000</v>
      </c>
    </row>
    <row r="499" spans="1:5" ht="15.75" thickBot="1" x14ac:dyDescent="0.3">
      <c r="A499" s="109">
        <v>323</v>
      </c>
      <c r="B499" s="104" t="s">
        <v>109</v>
      </c>
      <c r="C499" s="111">
        <f>SUM(C500)</f>
        <v>30000</v>
      </c>
      <c r="D499" s="111">
        <f t="shared" ref="D499:E499" si="134">SUM(D500)</f>
        <v>0</v>
      </c>
      <c r="E499" s="175">
        <f t="shared" si="134"/>
        <v>30000</v>
      </c>
    </row>
    <row r="500" spans="1:5" ht="15.75" customHeight="1" thickBot="1" x14ac:dyDescent="0.3">
      <c r="A500" s="108">
        <v>3232</v>
      </c>
      <c r="B500" s="105" t="s">
        <v>111</v>
      </c>
      <c r="C500" s="110">
        <v>30000</v>
      </c>
      <c r="D500" s="150">
        <v>0</v>
      </c>
      <c r="E500" s="51">
        <v>30000</v>
      </c>
    </row>
    <row r="501" spans="1:5" ht="15.75" customHeight="1" thickBot="1" x14ac:dyDescent="0.3">
      <c r="A501" s="109">
        <v>42</v>
      </c>
      <c r="B501" s="104" t="s">
        <v>297</v>
      </c>
      <c r="C501" s="111">
        <f>SUM(C502)</f>
        <v>50000</v>
      </c>
      <c r="D501" s="111">
        <f t="shared" ref="D501:E501" si="135">SUM(D502)</f>
        <v>-45000</v>
      </c>
      <c r="E501" s="157">
        <f t="shared" si="135"/>
        <v>5000</v>
      </c>
    </row>
    <row r="502" spans="1:5" ht="15.75" thickBot="1" x14ac:dyDescent="0.3">
      <c r="A502" s="109">
        <v>421</v>
      </c>
      <c r="B502" s="104" t="s">
        <v>145</v>
      </c>
      <c r="C502" s="111">
        <f>SUM(C503)</f>
        <v>50000</v>
      </c>
      <c r="D502" s="111">
        <f t="shared" ref="D502:E502" si="136">SUM(D503)</f>
        <v>-45000</v>
      </c>
      <c r="E502" s="340">
        <f t="shared" si="136"/>
        <v>5000</v>
      </c>
    </row>
    <row r="503" spans="1:5" ht="15.75" customHeight="1" thickBot="1" x14ac:dyDescent="0.3">
      <c r="A503" s="108">
        <v>4213</v>
      </c>
      <c r="B503" s="105" t="s">
        <v>298</v>
      </c>
      <c r="C503" s="110">
        <v>50000</v>
      </c>
      <c r="D503" s="151">
        <v>-45000</v>
      </c>
      <c r="E503" s="51">
        <v>5000</v>
      </c>
    </row>
    <row r="504" spans="1:5" ht="15.75" customHeight="1" thickBot="1" x14ac:dyDescent="0.3">
      <c r="A504" s="109">
        <v>45</v>
      </c>
      <c r="B504" s="104" t="s">
        <v>299</v>
      </c>
      <c r="C504" s="111">
        <f>SUM(C505)</f>
        <v>100000</v>
      </c>
      <c r="D504" s="111">
        <f t="shared" ref="D504:E505" si="137">SUM(D505)</f>
        <v>-50000</v>
      </c>
      <c r="E504" s="175">
        <f t="shared" si="137"/>
        <v>50000</v>
      </c>
    </row>
    <row r="505" spans="1:5" ht="15.75" customHeight="1" thickBot="1" x14ac:dyDescent="0.3">
      <c r="A505" s="109">
        <v>451</v>
      </c>
      <c r="B505" s="104" t="s">
        <v>159</v>
      </c>
      <c r="C505" s="111">
        <f>SUM(C506)</f>
        <v>100000</v>
      </c>
      <c r="D505" s="111">
        <f t="shared" si="137"/>
        <v>-50000</v>
      </c>
      <c r="E505" s="175">
        <f t="shared" si="137"/>
        <v>50000</v>
      </c>
    </row>
    <row r="506" spans="1:5" ht="15.75" customHeight="1" thickBot="1" x14ac:dyDescent="0.3">
      <c r="A506" s="25">
        <v>4511</v>
      </c>
      <c r="B506" s="162" t="s">
        <v>159</v>
      </c>
      <c r="C506" s="168">
        <v>100000</v>
      </c>
      <c r="D506" s="180">
        <v>-50000</v>
      </c>
      <c r="E506" s="51">
        <v>50000</v>
      </c>
    </row>
    <row r="507" spans="1:5" ht="30.75" customHeight="1" thickBot="1" x14ac:dyDescent="0.3">
      <c r="A507" s="768" t="s">
        <v>300</v>
      </c>
      <c r="B507" s="769"/>
      <c r="C507" s="337">
        <f>SUM(C496,C501,C504)</f>
        <v>193000</v>
      </c>
      <c r="D507" s="181">
        <f t="shared" ref="D507:E507" si="138">SUM(D496,D501,D504)</f>
        <v>-95000</v>
      </c>
      <c r="E507" s="203">
        <f t="shared" si="138"/>
        <v>98000</v>
      </c>
    </row>
    <row r="508" spans="1:5" ht="15.75" customHeight="1" thickBot="1" x14ac:dyDescent="0.3">
      <c r="A508" s="164">
        <v>42</v>
      </c>
      <c r="B508" s="163" t="s">
        <v>297</v>
      </c>
      <c r="C508" s="336">
        <f>SUM(C509)</f>
        <v>150000</v>
      </c>
      <c r="D508" s="175">
        <f t="shared" ref="D508:E509" si="139">SUM(D509)</f>
        <v>0</v>
      </c>
      <c r="E508" s="175">
        <f t="shared" si="139"/>
        <v>150000</v>
      </c>
    </row>
    <row r="509" spans="1:5" ht="15.75" thickBot="1" x14ac:dyDescent="0.3">
      <c r="A509" s="109">
        <v>421</v>
      </c>
      <c r="B509" s="125" t="s">
        <v>145</v>
      </c>
      <c r="C509" s="111">
        <f>SUM(C510)</f>
        <v>150000</v>
      </c>
      <c r="D509" s="452">
        <f t="shared" si="139"/>
        <v>0</v>
      </c>
      <c r="E509" s="175">
        <f t="shared" si="139"/>
        <v>150000</v>
      </c>
    </row>
    <row r="510" spans="1:5" ht="15.75" customHeight="1" thickBot="1" x14ac:dyDescent="0.3">
      <c r="A510" s="108">
        <v>4213</v>
      </c>
      <c r="B510" s="105" t="s">
        <v>298</v>
      </c>
      <c r="C510" s="110">
        <v>150000</v>
      </c>
      <c r="D510" s="451">
        <v>0</v>
      </c>
      <c r="E510" s="51">
        <v>150000</v>
      </c>
    </row>
    <row r="511" spans="1:5" ht="30" customHeight="1" thickBot="1" x14ac:dyDescent="0.3">
      <c r="A511" s="667" t="s">
        <v>291</v>
      </c>
      <c r="B511" s="668"/>
      <c r="C511" s="166">
        <f>SUM(C508)</f>
        <v>150000</v>
      </c>
      <c r="D511" s="181">
        <f t="shared" ref="D511:E511" si="140">SUM(D508)</f>
        <v>0</v>
      </c>
      <c r="E511" s="181">
        <f t="shared" si="140"/>
        <v>150000</v>
      </c>
    </row>
    <row r="512" spans="1:5" x14ac:dyDescent="0.25">
      <c r="A512" s="691"/>
      <c r="B512" s="692"/>
      <c r="C512" s="692"/>
      <c r="D512" s="693"/>
      <c r="E512" s="694"/>
    </row>
    <row r="513" spans="1:6" ht="15.75" thickBot="1" x14ac:dyDescent="0.3">
      <c r="A513" s="696"/>
      <c r="B513" s="697"/>
      <c r="C513" s="697"/>
      <c r="D513" s="693"/>
      <c r="E513" s="694"/>
    </row>
    <row r="514" spans="1:6" ht="36.75" customHeight="1" thickBot="1" x14ac:dyDescent="0.3">
      <c r="A514" s="301" t="s">
        <v>384</v>
      </c>
      <c r="B514" s="302" t="s">
        <v>301</v>
      </c>
      <c r="C514" s="176">
        <f>SUM(C526,C530,C534)</f>
        <v>308000</v>
      </c>
      <c r="D514" s="176">
        <f t="shared" ref="D514:E514" si="141">SUM(D526,D530,D534)</f>
        <v>-40000</v>
      </c>
      <c r="E514" s="159">
        <f t="shared" si="141"/>
        <v>268000</v>
      </c>
      <c r="F514" s="321"/>
    </row>
    <row r="515" spans="1:6" x14ac:dyDescent="0.25">
      <c r="A515" s="653"/>
      <c r="B515" s="654"/>
      <c r="C515" s="654"/>
      <c r="D515" s="655"/>
      <c r="E515" s="656"/>
    </row>
    <row r="516" spans="1:6" ht="15.75" thickBot="1" x14ac:dyDescent="0.3">
      <c r="A516" s="658"/>
      <c r="B516" s="659"/>
      <c r="C516" s="659"/>
      <c r="D516" s="655"/>
      <c r="E516" s="656"/>
    </row>
    <row r="517" spans="1:6" ht="15.75" thickBot="1" x14ac:dyDescent="0.3">
      <c r="A517" s="109">
        <v>32</v>
      </c>
      <c r="B517" s="104" t="s">
        <v>272</v>
      </c>
      <c r="C517" s="111">
        <f>SUM(C518,C521)</f>
        <v>93000</v>
      </c>
      <c r="D517" s="111">
        <f t="shared" ref="D517:E517" si="142">SUM(D518,D521)</f>
        <v>10000</v>
      </c>
      <c r="E517" s="175">
        <f t="shared" si="142"/>
        <v>103000</v>
      </c>
    </row>
    <row r="518" spans="1:6" ht="15.75" customHeight="1" thickBot="1" x14ac:dyDescent="0.3">
      <c r="A518" s="109">
        <v>322</v>
      </c>
      <c r="B518" s="104" t="s">
        <v>102</v>
      </c>
      <c r="C518" s="111">
        <f>SUM(C519:C520)</f>
        <v>53000</v>
      </c>
      <c r="D518" s="111">
        <f t="shared" ref="D518:E518" si="143">SUM(D519:D520)</f>
        <v>10000</v>
      </c>
      <c r="E518" s="175">
        <f t="shared" si="143"/>
        <v>63000</v>
      </c>
    </row>
    <row r="519" spans="1:6" ht="15.75" thickBot="1" x14ac:dyDescent="0.3">
      <c r="A519" s="108">
        <v>3223</v>
      </c>
      <c r="B519" s="105" t="s">
        <v>105</v>
      </c>
      <c r="C519" s="110">
        <v>45000</v>
      </c>
      <c r="D519" s="150">
        <v>0</v>
      </c>
      <c r="E519" s="36">
        <v>45000</v>
      </c>
    </row>
    <row r="520" spans="1:6" ht="15.75" customHeight="1" thickBot="1" x14ac:dyDescent="0.3">
      <c r="A520" s="108">
        <v>3224</v>
      </c>
      <c r="B520" s="105" t="s">
        <v>296</v>
      </c>
      <c r="C520" s="110">
        <v>8000</v>
      </c>
      <c r="D520" s="151">
        <v>10000</v>
      </c>
      <c r="E520" s="51">
        <v>18000</v>
      </c>
    </row>
    <row r="521" spans="1:6" ht="15.75" thickBot="1" x14ac:dyDescent="0.3">
      <c r="A521" s="109">
        <v>323</v>
      </c>
      <c r="B521" s="104" t="s">
        <v>109</v>
      </c>
      <c r="C521" s="111">
        <f>SUM(C522)</f>
        <v>40000</v>
      </c>
      <c r="D521" s="111">
        <f t="shared" ref="D521:E521" si="144">SUM(D522)</f>
        <v>0</v>
      </c>
      <c r="E521" s="175">
        <f t="shared" si="144"/>
        <v>40000</v>
      </c>
    </row>
    <row r="522" spans="1:6" ht="15.75" customHeight="1" thickBot="1" x14ac:dyDescent="0.3">
      <c r="A522" s="108">
        <v>3232</v>
      </c>
      <c r="B522" s="105" t="s">
        <v>111</v>
      </c>
      <c r="C522" s="110">
        <v>40000</v>
      </c>
      <c r="D522" s="150">
        <v>0</v>
      </c>
      <c r="E522" s="51">
        <v>40000</v>
      </c>
    </row>
    <row r="523" spans="1:6" ht="15.75" customHeight="1" thickBot="1" x14ac:dyDescent="0.3">
      <c r="A523" s="109">
        <v>42</v>
      </c>
      <c r="B523" s="104" t="s">
        <v>297</v>
      </c>
      <c r="C523" s="111">
        <f>SUM(C524)</f>
        <v>50000</v>
      </c>
      <c r="D523" s="111">
        <f t="shared" ref="D523:E524" si="145">SUM(D524)</f>
        <v>0</v>
      </c>
      <c r="E523" s="175">
        <f t="shared" si="145"/>
        <v>50000</v>
      </c>
    </row>
    <row r="524" spans="1:6" ht="15.75" thickBot="1" x14ac:dyDescent="0.3">
      <c r="A524" s="109">
        <v>421</v>
      </c>
      <c r="B524" s="104" t="s">
        <v>145</v>
      </c>
      <c r="C524" s="111">
        <f>SUM(C525)</f>
        <v>50000</v>
      </c>
      <c r="D524" s="111">
        <f t="shared" si="145"/>
        <v>0</v>
      </c>
      <c r="E524" s="175">
        <f t="shared" si="145"/>
        <v>50000</v>
      </c>
    </row>
    <row r="525" spans="1:6" ht="15.75" customHeight="1" thickBot="1" x14ac:dyDescent="0.3">
      <c r="A525" s="25">
        <v>4214</v>
      </c>
      <c r="B525" s="162" t="s">
        <v>148</v>
      </c>
      <c r="C525" s="168">
        <v>50000</v>
      </c>
      <c r="D525" s="165">
        <v>0</v>
      </c>
      <c r="E525" s="51">
        <v>50000</v>
      </c>
    </row>
    <row r="526" spans="1:6" ht="31.5" customHeight="1" thickBot="1" x14ac:dyDescent="0.3">
      <c r="A526" s="679" t="s">
        <v>300</v>
      </c>
      <c r="B526" s="680"/>
      <c r="C526" s="202">
        <f>SUM(C517,C523)</f>
        <v>143000</v>
      </c>
      <c r="D526" s="202">
        <f t="shared" ref="D526:E526" si="146">SUM(D517,D523)</f>
        <v>10000</v>
      </c>
      <c r="E526" s="181">
        <f t="shared" si="146"/>
        <v>153000</v>
      </c>
    </row>
    <row r="527" spans="1:6" ht="15.75" customHeight="1" thickBot="1" x14ac:dyDescent="0.3">
      <c r="A527" s="109">
        <v>42</v>
      </c>
      <c r="B527" s="125" t="s">
        <v>297</v>
      </c>
      <c r="C527" s="169">
        <f>SUM(C528)</f>
        <v>50000</v>
      </c>
      <c r="D527" s="169">
        <f t="shared" ref="D527:E528" si="147">SUM(D528)</f>
        <v>-50000</v>
      </c>
      <c r="E527" s="430">
        <f t="shared" si="147"/>
        <v>0</v>
      </c>
    </row>
    <row r="528" spans="1:6" ht="15.75" thickBot="1" x14ac:dyDescent="0.3">
      <c r="A528" s="109">
        <v>421</v>
      </c>
      <c r="B528" s="104" t="s">
        <v>145</v>
      </c>
      <c r="C528" s="110">
        <f>SUM(C529)</f>
        <v>50000</v>
      </c>
      <c r="D528" s="110">
        <f t="shared" si="147"/>
        <v>-50000</v>
      </c>
      <c r="E528" s="430">
        <f t="shared" si="147"/>
        <v>0</v>
      </c>
    </row>
    <row r="529" spans="1:6" ht="15.75" customHeight="1" thickBot="1" x14ac:dyDescent="0.3">
      <c r="A529" s="108">
        <v>4214</v>
      </c>
      <c r="B529" s="105" t="s">
        <v>148</v>
      </c>
      <c r="C529" s="110">
        <v>50000</v>
      </c>
      <c r="D529" s="151">
        <v>-50000</v>
      </c>
      <c r="E529" s="353">
        <v>0</v>
      </c>
    </row>
    <row r="530" spans="1:6" ht="29.25" customHeight="1" thickBot="1" x14ac:dyDescent="0.3">
      <c r="A530" s="687" t="s">
        <v>291</v>
      </c>
      <c r="B530" s="688"/>
      <c r="C530" s="166">
        <f>SUM(C527)</f>
        <v>50000</v>
      </c>
      <c r="D530" s="166">
        <f t="shared" ref="D530:E530" si="148">SUM(D527)</f>
        <v>-50000</v>
      </c>
      <c r="E530" s="181">
        <f t="shared" si="148"/>
        <v>0</v>
      </c>
    </row>
    <row r="531" spans="1:6" ht="15.75" thickBot="1" x14ac:dyDescent="0.3">
      <c r="A531" s="455">
        <v>32</v>
      </c>
      <c r="B531" s="454" t="s">
        <v>272</v>
      </c>
      <c r="C531" s="409">
        <f>SUM(C532)</f>
        <v>115000</v>
      </c>
      <c r="D531" s="409">
        <f t="shared" ref="D531:E532" si="149">SUM(D532)</f>
        <v>0</v>
      </c>
      <c r="E531" s="450">
        <f t="shared" si="149"/>
        <v>115000</v>
      </c>
    </row>
    <row r="532" spans="1:6" ht="15.75" customHeight="1" thickBot="1" x14ac:dyDescent="0.3">
      <c r="A532" s="411">
        <v>322</v>
      </c>
      <c r="B532" s="412" t="s">
        <v>102</v>
      </c>
      <c r="C532" s="413">
        <f>SUM(C533)</f>
        <v>115000</v>
      </c>
      <c r="D532" s="413">
        <f t="shared" si="149"/>
        <v>0</v>
      </c>
      <c r="E532" s="175">
        <f t="shared" si="149"/>
        <v>115000</v>
      </c>
    </row>
    <row r="533" spans="1:6" ht="15.75" thickBot="1" x14ac:dyDescent="0.3">
      <c r="A533" s="86">
        <v>3223</v>
      </c>
      <c r="B533" s="403" t="s">
        <v>105</v>
      </c>
      <c r="C533" s="404">
        <v>115000</v>
      </c>
      <c r="D533" s="405">
        <v>0</v>
      </c>
      <c r="E533" s="406">
        <v>115000</v>
      </c>
    </row>
    <row r="534" spans="1:6" ht="33" customHeight="1" thickBot="1" x14ac:dyDescent="0.3">
      <c r="A534" s="755" t="s">
        <v>294</v>
      </c>
      <c r="B534" s="756"/>
      <c r="C534" s="383">
        <f>SUM(C531)</f>
        <v>115000</v>
      </c>
      <c r="D534" s="383">
        <f t="shared" ref="D534:E534" si="150">SUM(D531)</f>
        <v>0</v>
      </c>
      <c r="E534" s="389">
        <f t="shared" si="150"/>
        <v>115000</v>
      </c>
    </row>
    <row r="535" spans="1:6" x14ac:dyDescent="0.25">
      <c r="A535" s="647"/>
      <c r="B535" s="648"/>
      <c r="C535" s="648"/>
      <c r="D535" s="649"/>
      <c r="E535" s="650"/>
    </row>
    <row r="536" spans="1:6" ht="15.75" thickBot="1" x14ac:dyDescent="0.3">
      <c r="A536" s="721"/>
      <c r="B536" s="652"/>
      <c r="C536" s="652"/>
      <c r="D536" s="649"/>
      <c r="E536" s="650"/>
    </row>
    <row r="537" spans="1:6" ht="34.5" customHeight="1" thickBot="1" x14ac:dyDescent="0.3">
      <c r="A537" s="339" t="s">
        <v>447</v>
      </c>
      <c r="B537" s="338" t="s">
        <v>302</v>
      </c>
      <c r="C537" s="323">
        <f>SUM(C541,C545,C549,C553)</f>
        <v>491000</v>
      </c>
      <c r="D537" s="159">
        <f t="shared" ref="D537:E537" si="151">SUM(D541,D545,D549,D553)</f>
        <v>-19000</v>
      </c>
      <c r="E537" s="159">
        <f t="shared" si="151"/>
        <v>472000</v>
      </c>
      <c r="F537" s="321"/>
    </row>
    <row r="538" spans="1:6" ht="15.75" thickBot="1" x14ac:dyDescent="0.3">
      <c r="A538" s="109">
        <v>32</v>
      </c>
      <c r="B538" s="104" t="s">
        <v>272</v>
      </c>
      <c r="C538" s="111">
        <f>SUM(C539)</f>
        <v>61000</v>
      </c>
      <c r="D538" s="111">
        <f t="shared" ref="D538:E539" si="152">SUM(D539)</f>
        <v>0</v>
      </c>
      <c r="E538" s="175">
        <f t="shared" si="152"/>
        <v>61000</v>
      </c>
    </row>
    <row r="539" spans="1:6" ht="15.75" thickBot="1" x14ac:dyDescent="0.3">
      <c r="A539" s="109">
        <v>323</v>
      </c>
      <c r="B539" s="104" t="s">
        <v>109</v>
      </c>
      <c r="C539" s="111">
        <f>SUM(C540)</f>
        <v>61000</v>
      </c>
      <c r="D539" s="111">
        <f t="shared" si="152"/>
        <v>0</v>
      </c>
      <c r="E539" s="175">
        <f t="shared" si="152"/>
        <v>61000</v>
      </c>
    </row>
    <row r="540" spans="1:6" ht="15.75" customHeight="1" thickBot="1" x14ac:dyDescent="0.3">
      <c r="A540" s="25">
        <v>3237</v>
      </c>
      <c r="B540" s="162" t="s">
        <v>115</v>
      </c>
      <c r="C540" s="168">
        <v>61000</v>
      </c>
      <c r="D540" s="165">
        <v>0</v>
      </c>
      <c r="E540" s="51">
        <v>61000</v>
      </c>
    </row>
    <row r="541" spans="1:6" ht="22.5" customHeight="1" thickBot="1" x14ac:dyDescent="0.3">
      <c r="A541" s="679" t="s">
        <v>273</v>
      </c>
      <c r="B541" s="680"/>
      <c r="C541" s="202">
        <f>SUM(C538)</f>
        <v>61000</v>
      </c>
      <c r="D541" s="202">
        <f t="shared" ref="D541:E541" si="153">SUM(D538)</f>
        <v>0</v>
      </c>
      <c r="E541" s="181">
        <f t="shared" si="153"/>
        <v>61000</v>
      </c>
    </row>
    <row r="542" spans="1:6" ht="15.75" thickBot="1" x14ac:dyDescent="0.3">
      <c r="A542" s="109">
        <v>32</v>
      </c>
      <c r="B542" s="208" t="s">
        <v>272</v>
      </c>
      <c r="C542" s="305">
        <f>SUM(C543)</f>
        <v>20000</v>
      </c>
      <c r="D542" s="305">
        <f t="shared" ref="D542:E543" si="154">SUM(D543)</f>
        <v>-19000</v>
      </c>
      <c r="E542" s="175">
        <f t="shared" si="154"/>
        <v>1000</v>
      </c>
    </row>
    <row r="543" spans="1:6" ht="15.75" thickBot="1" x14ac:dyDescent="0.3">
      <c r="A543" s="109">
        <v>323</v>
      </c>
      <c r="B543" s="104" t="s">
        <v>109</v>
      </c>
      <c r="C543" s="110">
        <f>SUM(C544)</f>
        <v>20000</v>
      </c>
      <c r="D543" s="110">
        <f t="shared" si="154"/>
        <v>-19000</v>
      </c>
      <c r="E543" s="430">
        <f t="shared" si="154"/>
        <v>1000</v>
      </c>
    </row>
    <row r="544" spans="1:6" ht="15.75" customHeight="1" thickBot="1" x14ac:dyDescent="0.3">
      <c r="A544" s="108">
        <v>3237</v>
      </c>
      <c r="B544" s="105" t="s">
        <v>115</v>
      </c>
      <c r="C544" s="110">
        <v>20000</v>
      </c>
      <c r="D544" s="151">
        <v>-19000</v>
      </c>
      <c r="E544" s="51">
        <v>1000</v>
      </c>
    </row>
    <row r="545" spans="1:6" ht="30" customHeight="1" thickBot="1" x14ac:dyDescent="0.3">
      <c r="A545" s="667" t="s">
        <v>448</v>
      </c>
      <c r="B545" s="668"/>
      <c r="C545" s="198">
        <f>SUM(C542)</f>
        <v>20000</v>
      </c>
      <c r="D545" s="198">
        <f t="shared" ref="D545:E545" si="155">SUM(D542)</f>
        <v>-19000</v>
      </c>
      <c r="E545" s="181">
        <f t="shared" si="155"/>
        <v>1000</v>
      </c>
    </row>
    <row r="546" spans="1:6" ht="15.75" customHeight="1" thickBot="1" x14ac:dyDescent="0.3">
      <c r="A546" s="109">
        <v>42</v>
      </c>
      <c r="B546" s="104" t="s">
        <v>297</v>
      </c>
      <c r="C546" s="172">
        <f>SUM(C547)</f>
        <v>220000</v>
      </c>
      <c r="D546" s="172">
        <f t="shared" ref="D546:E547" si="156">SUM(D547)</f>
        <v>0</v>
      </c>
      <c r="E546" s="341">
        <f t="shared" si="156"/>
        <v>220000</v>
      </c>
    </row>
    <row r="547" spans="1:6" ht="15.75" customHeight="1" thickBot="1" x14ac:dyDescent="0.3">
      <c r="A547" s="109">
        <v>426</v>
      </c>
      <c r="B547" s="104" t="s">
        <v>155</v>
      </c>
      <c r="C547" s="111">
        <f>SUM(C548)</f>
        <v>220000</v>
      </c>
      <c r="D547" s="111">
        <f t="shared" si="156"/>
        <v>0</v>
      </c>
      <c r="E547" s="175">
        <f t="shared" si="156"/>
        <v>220000</v>
      </c>
    </row>
    <row r="548" spans="1:6" ht="15.75" customHeight="1" thickBot="1" x14ac:dyDescent="0.3">
      <c r="A548" s="108">
        <v>4263</v>
      </c>
      <c r="B548" s="105" t="s">
        <v>303</v>
      </c>
      <c r="C548" s="110">
        <v>220000</v>
      </c>
      <c r="D548" s="150">
        <v>0</v>
      </c>
      <c r="E548" s="51">
        <v>220000</v>
      </c>
    </row>
    <row r="549" spans="1:6" ht="32.25" customHeight="1" thickBot="1" x14ac:dyDescent="0.3">
      <c r="A549" s="667" t="s">
        <v>300</v>
      </c>
      <c r="B549" s="668"/>
      <c r="C549" s="198">
        <f>SUM(C546)</f>
        <v>220000</v>
      </c>
      <c r="D549" s="198">
        <f t="shared" ref="D549:E549" si="157">SUM(D546)</f>
        <v>0</v>
      </c>
      <c r="E549" s="181">
        <f t="shared" si="157"/>
        <v>220000</v>
      </c>
    </row>
    <row r="550" spans="1:6" ht="15.75" customHeight="1" thickBot="1" x14ac:dyDescent="0.3">
      <c r="A550" s="109">
        <v>42</v>
      </c>
      <c r="B550" s="104" t="s">
        <v>297</v>
      </c>
      <c r="C550" s="111">
        <f>SUM(C551)</f>
        <v>190000</v>
      </c>
      <c r="D550" s="111">
        <f t="shared" ref="D550:E551" si="158">SUM(D551)</f>
        <v>0</v>
      </c>
      <c r="E550" s="175">
        <f t="shared" si="158"/>
        <v>190000</v>
      </c>
    </row>
    <row r="551" spans="1:6" ht="15.75" customHeight="1" thickBot="1" x14ac:dyDescent="0.3">
      <c r="A551" s="109">
        <v>426</v>
      </c>
      <c r="B551" s="104" t="s">
        <v>155</v>
      </c>
      <c r="C551" s="111">
        <f>SUM(C552)</f>
        <v>190000</v>
      </c>
      <c r="D551" s="111">
        <f t="shared" si="158"/>
        <v>0</v>
      </c>
      <c r="E551" s="175">
        <f t="shared" si="158"/>
        <v>190000</v>
      </c>
    </row>
    <row r="552" spans="1:6" ht="15.75" customHeight="1" thickBot="1" x14ac:dyDescent="0.3">
      <c r="A552" s="25">
        <v>4263</v>
      </c>
      <c r="B552" s="162" t="s">
        <v>303</v>
      </c>
      <c r="C552" s="168">
        <v>190000</v>
      </c>
      <c r="D552" s="165">
        <v>0</v>
      </c>
      <c r="E552" s="51">
        <v>190000</v>
      </c>
    </row>
    <row r="553" spans="1:6" ht="24.75" customHeight="1" thickBot="1" x14ac:dyDescent="0.3">
      <c r="A553" s="679" t="s">
        <v>291</v>
      </c>
      <c r="B553" s="680"/>
      <c r="C553" s="202">
        <f>SUM(C550)</f>
        <v>190000</v>
      </c>
      <c r="D553" s="202">
        <f t="shared" ref="D553:E553" si="159">SUM(D550)</f>
        <v>0</v>
      </c>
      <c r="E553" s="181">
        <f t="shared" si="159"/>
        <v>190000</v>
      </c>
    </row>
    <row r="554" spans="1:6" x14ac:dyDescent="0.25">
      <c r="A554" s="763"/>
      <c r="B554" s="764"/>
      <c r="C554" s="764"/>
      <c r="D554" s="764"/>
      <c r="E554" s="765"/>
    </row>
    <row r="555" spans="1:6" ht="15.75" thickBot="1" x14ac:dyDescent="0.3">
      <c r="A555" s="766"/>
      <c r="B555" s="767"/>
      <c r="C555" s="767"/>
      <c r="D555" s="764"/>
      <c r="E555" s="765"/>
    </row>
    <row r="556" spans="1:6" ht="30.75" customHeight="1" thickBot="1" x14ac:dyDescent="0.3">
      <c r="A556" s="213" t="s">
        <v>385</v>
      </c>
      <c r="B556" s="306" t="s">
        <v>304</v>
      </c>
      <c r="C556" s="174">
        <f>SUM(C566,C572,C576)</f>
        <v>228300</v>
      </c>
      <c r="D556" s="174">
        <f t="shared" ref="D556:E556" si="160">SUM(D566,D572,D576)</f>
        <v>60000</v>
      </c>
      <c r="E556" s="144">
        <f t="shared" si="160"/>
        <v>288300</v>
      </c>
      <c r="F556" s="321"/>
    </row>
    <row r="557" spans="1:6" s="321" customFormat="1" x14ac:dyDescent="0.25">
      <c r="A557" s="757"/>
      <c r="B557" s="758"/>
      <c r="C557" s="758"/>
      <c r="D557" s="759"/>
      <c r="E557" s="760"/>
    </row>
    <row r="558" spans="1:6" ht="15.75" thickBot="1" x14ac:dyDescent="0.3">
      <c r="A558" s="761"/>
      <c r="B558" s="762"/>
      <c r="C558" s="762"/>
      <c r="D558" s="759"/>
      <c r="E558" s="760"/>
    </row>
    <row r="559" spans="1:6" ht="15.75" thickBot="1" x14ac:dyDescent="0.3">
      <c r="A559" s="109">
        <v>32</v>
      </c>
      <c r="B559" s="104" t="s">
        <v>272</v>
      </c>
      <c r="C559" s="111">
        <f>SUM(C560,C563)</f>
        <v>48300</v>
      </c>
      <c r="D559" s="111">
        <f t="shared" ref="D559:E559" si="161">SUM(D560,D563)</f>
        <v>-20000</v>
      </c>
      <c r="E559" s="157">
        <f t="shared" si="161"/>
        <v>28300</v>
      </c>
    </row>
    <row r="560" spans="1:6" ht="15.75" customHeight="1" thickBot="1" x14ac:dyDescent="0.3">
      <c r="A560" s="109">
        <v>322</v>
      </c>
      <c r="B560" s="104" t="s">
        <v>102</v>
      </c>
      <c r="C560" s="111">
        <f>SUM(C561:C562)</f>
        <v>8300</v>
      </c>
      <c r="D560" s="111">
        <f t="shared" ref="D560:E560" si="162">SUM(D561:D562)</f>
        <v>0</v>
      </c>
      <c r="E560" s="340">
        <f t="shared" si="162"/>
        <v>8300</v>
      </c>
    </row>
    <row r="561" spans="1:5" ht="15.75" customHeight="1" thickBot="1" x14ac:dyDescent="0.3">
      <c r="A561" s="108">
        <v>3224</v>
      </c>
      <c r="B561" s="105" t="s">
        <v>305</v>
      </c>
      <c r="C561" s="110">
        <v>4300</v>
      </c>
      <c r="D561" s="150">
        <v>0</v>
      </c>
      <c r="E561" s="36">
        <v>4300</v>
      </c>
    </row>
    <row r="562" spans="1:5" ht="15.75" customHeight="1" thickBot="1" x14ac:dyDescent="0.3">
      <c r="A562" s="108">
        <v>3225</v>
      </c>
      <c r="B562" s="105" t="s">
        <v>306</v>
      </c>
      <c r="C562" s="110">
        <v>4000</v>
      </c>
      <c r="D562" s="150">
        <v>0</v>
      </c>
      <c r="E562" s="51">
        <v>4000</v>
      </c>
    </row>
    <row r="563" spans="1:5" ht="15.75" thickBot="1" x14ac:dyDescent="0.3">
      <c r="A563" s="109">
        <v>323</v>
      </c>
      <c r="B563" s="104" t="s">
        <v>109</v>
      </c>
      <c r="C563" s="111">
        <f>SUM(C564:C565)</f>
        <v>40000</v>
      </c>
      <c r="D563" s="111">
        <f t="shared" ref="D563:E563" si="163">SUM(D564:D565)</f>
        <v>-20000</v>
      </c>
      <c r="E563" s="175">
        <f t="shared" si="163"/>
        <v>20000</v>
      </c>
    </row>
    <row r="564" spans="1:5" ht="15.75" customHeight="1" thickBot="1" x14ac:dyDescent="0.3">
      <c r="A564" s="108">
        <v>3232</v>
      </c>
      <c r="B564" s="105" t="s">
        <v>283</v>
      </c>
      <c r="C564" s="110">
        <v>20000</v>
      </c>
      <c r="D564" s="151">
        <v>-20000</v>
      </c>
      <c r="E564" s="114">
        <v>0</v>
      </c>
    </row>
    <row r="565" spans="1:5" ht="15.75" thickBot="1" x14ac:dyDescent="0.3">
      <c r="A565" s="108">
        <v>3234</v>
      </c>
      <c r="B565" s="105" t="s">
        <v>113</v>
      </c>
      <c r="C565" s="110">
        <v>20000</v>
      </c>
      <c r="D565" s="150">
        <v>0</v>
      </c>
      <c r="E565" s="51">
        <v>20000</v>
      </c>
    </row>
    <row r="566" spans="1:5" ht="25.5" customHeight="1" thickBot="1" x14ac:dyDescent="0.3">
      <c r="A566" s="687" t="s">
        <v>273</v>
      </c>
      <c r="B566" s="688"/>
      <c r="C566" s="205">
        <f>SUM(C559)</f>
        <v>48300</v>
      </c>
      <c r="D566" s="447">
        <f t="shared" ref="D566:E566" si="164">SUM(D559)</f>
        <v>-20000</v>
      </c>
      <c r="E566" s="181">
        <f t="shared" si="164"/>
        <v>28300</v>
      </c>
    </row>
    <row r="567" spans="1:5" ht="15.75" thickBot="1" x14ac:dyDescent="0.3">
      <c r="A567" s="164">
        <v>32</v>
      </c>
      <c r="B567" s="170" t="s">
        <v>272</v>
      </c>
      <c r="C567" s="111">
        <f>SUM(C568,C570)</f>
        <v>140000</v>
      </c>
      <c r="D567" s="111">
        <f t="shared" ref="D567:E567" si="165">SUM(D568,D570)</f>
        <v>50000</v>
      </c>
      <c r="E567" s="175">
        <f t="shared" si="165"/>
        <v>190000</v>
      </c>
    </row>
    <row r="568" spans="1:5" ht="15.75" customHeight="1" thickBot="1" x14ac:dyDescent="0.3">
      <c r="A568" s="109">
        <v>322</v>
      </c>
      <c r="B568" s="104" t="s">
        <v>102</v>
      </c>
      <c r="C568" s="111">
        <f>SUM(C569)</f>
        <v>60000</v>
      </c>
      <c r="D568" s="111">
        <f t="shared" ref="D568:E568" si="166">SUM(D569)</f>
        <v>0</v>
      </c>
      <c r="E568" s="175">
        <f t="shared" si="166"/>
        <v>60000</v>
      </c>
    </row>
    <row r="569" spans="1:5" ht="15.75" thickBot="1" x14ac:dyDescent="0.3">
      <c r="A569" s="108">
        <v>3223</v>
      </c>
      <c r="B569" s="105" t="s">
        <v>307</v>
      </c>
      <c r="C569" s="110">
        <v>60000</v>
      </c>
      <c r="D569" s="150">
        <v>0</v>
      </c>
      <c r="E569" s="51">
        <v>60000</v>
      </c>
    </row>
    <row r="570" spans="1:5" ht="15.75" thickBot="1" x14ac:dyDescent="0.3">
      <c r="A570" s="109">
        <v>323</v>
      </c>
      <c r="B570" s="104" t="s">
        <v>109</v>
      </c>
      <c r="C570" s="111">
        <f>SUM(C571)</f>
        <v>80000</v>
      </c>
      <c r="D570" s="111">
        <f t="shared" ref="D570:E570" si="167">SUM(D571)</f>
        <v>50000</v>
      </c>
      <c r="E570" s="175">
        <f t="shared" si="167"/>
        <v>130000</v>
      </c>
    </row>
    <row r="571" spans="1:5" ht="15.75" customHeight="1" thickBot="1" x14ac:dyDescent="0.3">
      <c r="A571" s="108">
        <v>3232</v>
      </c>
      <c r="B571" s="105" t="s">
        <v>283</v>
      </c>
      <c r="C571" s="110">
        <v>80000</v>
      </c>
      <c r="D571" s="151">
        <v>50000</v>
      </c>
      <c r="E571" s="51">
        <v>130000</v>
      </c>
    </row>
    <row r="572" spans="1:5" ht="30" customHeight="1" thickBot="1" x14ac:dyDescent="0.3">
      <c r="A572" s="667" t="s">
        <v>300</v>
      </c>
      <c r="B572" s="668"/>
      <c r="C572" s="198">
        <f>SUM(C567)</f>
        <v>140000</v>
      </c>
      <c r="D572" s="198">
        <f t="shared" ref="D572:E572" si="168">SUM(D567)</f>
        <v>50000</v>
      </c>
      <c r="E572" s="181">
        <f t="shared" si="168"/>
        <v>190000</v>
      </c>
    </row>
    <row r="573" spans="1:5" ht="15.75" customHeight="1" thickBot="1" x14ac:dyDescent="0.3">
      <c r="A573" s="109">
        <v>42</v>
      </c>
      <c r="B573" s="104" t="s">
        <v>297</v>
      </c>
      <c r="C573" s="111">
        <f>SUM(C574)</f>
        <v>40000</v>
      </c>
      <c r="D573" s="111">
        <f t="shared" ref="D573:E574" si="169">SUM(D574)</f>
        <v>30000</v>
      </c>
      <c r="E573" s="175">
        <f t="shared" si="169"/>
        <v>70000</v>
      </c>
    </row>
    <row r="574" spans="1:5" ht="15.75" thickBot="1" x14ac:dyDescent="0.3">
      <c r="A574" s="109">
        <v>421</v>
      </c>
      <c r="B574" s="104" t="s">
        <v>145</v>
      </c>
      <c r="C574" s="111">
        <f>SUM(C575)</f>
        <v>40000</v>
      </c>
      <c r="D574" s="111">
        <f t="shared" si="169"/>
        <v>30000</v>
      </c>
      <c r="E574" s="175">
        <f t="shared" si="169"/>
        <v>70000</v>
      </c>
    </row>
    <row r="575" spans="1:5" ht="15.75" thickBot="1" x14ac:dyDescent="0.3">
      <c r="A575" s="25">
        <v>4212</v>
      </c>
      <c r="B575" s="162" t="s">
        <v>308</v>
      </c>
      <c r="C575" s="168">
        <v>40000</v>
      </c>
      <c r="D575" s="180">
        <v>30000</v>
      </c>
      <c r="E575" s="51">
        <v>70000</v>
      </c>
    </row>
    <row r="576" spans="1:5" ht="30" customHeight="1" thickBot="1" x14ac:dyDescent="0.3">
      <c r="A576" s="679" t="s">
        <v>294</v>
      </c>
      <c r="B576" s="680"/>
      <c r="C576" s="202">
        <f>SUM(C573)</f>
        <v>40000</v>
      </c>
      <c r="D576" s="202">
        <f t="shared" ref="D576:E576" si="170">SUM(D573)</f>
        <v>30000</v>
      </c>
      <c r="E576" s="181">
        <f t="shared" si="170"/>
        <v>70000</v>
      </c>
    </row>
    <row r="577" spans="1:6" x14ac:dyDescent="0.25">
      <c r="A577" s="721"/>
      <c r="B577" s="649"/>
      <c r="C577" s="649"/>
      <c r="D577" s="649"/>
      <c r="E577" s="650"/>
    </row>
    <row r="578" spans="1:6" ht="15.75" thickBot="1" x14ac:dyDescent="0.3">
      <c r="A578" s="651"/>
      <c r="B578" s="652"/>
      <c r="C578" s="652"/>
      <c r="D578" s="649"/>
      <c r="E578" s="650"/>
    </row>
    <row r="579" spans="1:6" ht="33.75" customHeight="1" thickBot="1" x14ac:dyDescent="0.3">
      <c r="A579" s="300" t="s">
        <v>386</v>
      </c>
      <c r="B579" s="307" t="s">
        <v>309</v>
      </c>
      <c r="C579" s="177">
        <f>SUM(C585,C593,C600)</f>
        <v>1330000</v>
      </c>
      <c r="D579" s="177">
        <f t="shared" ref="D579:E579" si="171">SUM(D585,D593,D600)</f>
        <v>-680000</v>
      </c>
      <c r="E579" s="161">
        <f t="shared" si="171"/>
        <v>650000</v>
      </c>
      <c r="F579" s="321"/>
    </row>
    <row r="580" spans="1:6" x14ac:dyDescent="0.25">
      <c r="A580" s="653"/>
      <c r="B580" s="654"/>
      <c r="C580" s="654"/>
      <c r="D580" s="655"/>
      <c r="E580" s="656"/>
    </row>
    <row r="581" spans="1:6" ht="15.75" thickBot="1" x14ac:dyDescent="0.3">
      <c r="A581" s="658"/>
      <c r="B581" s="659"/>
      <c r="C581" s="659"/>
      <c r="D581" s="655"/>
      <c r="E581" s="656"/>
    </row>
    <row r="582" spans="1:6" ht="15.75" thickBot="1" x14ac:dyDescent="0.3">
      <c r="A582" s="109">
        <v>32</v>
      </c>
      <c r="B582" s="104" t="s">
        <v>272</v>
      </c>
      <c r="C582" s="111">
        <f>SUM(C583)</f>
        <v>20000</v>
      </c>
      <c r="D582" s="111">
        <f t="shared" ref="D582:E583" si="172">SUM(D583)</f>
        <v>-20000</v>
      </c>
      <c r="E582" s="175">
        <f t="shared" si="172"/>
        <v>0</v>
      </c>
    </row>
    <row r="583" spans="1:6" ht="15.75" customHeight="1" thickBot="1" x14ac:dyDescent="0.3">
      <c r="A583" s="109">
        <v>322</v>
      </c>
      <c r="B583" s="104" t="s">
        <v>102</v>
      </c>
      <c r="C583" s="111">
        <f>SUM(C584)</f>
        <v>20000</v>
      </c>
      <c r="D583" s="111">
        <f t="shared" si="172"/>
        <v>-20000</v>
      </c>
      <c r="E583" s="175">
        <f t="shared" si="172"/>
        <v>0</v>
      </c>
    </row>
    <row r="584" spans="1:6" ht="15.75" customHeight="1" thickBot="1" x14ac:dyDescent="0.3">
      <c r="A584" s="108">
        <v>3224</v>
      </c>
      <c r="B584" s="105" t="s">
        <v>296</v>
      </c>
      <c r="C584" s="110">
        <v>20000</v>
      </c>
      <c r="D584" s="180">
        <v>-20000</v>
      </c>
      <c r="E584" s="120">
        <v>0</v>
      </c>
    </row>
    <row r="585" spans="1:6" ht="27" customHeight="1" thickBot="1" x14ac:dyDescent="0.3">
      <c r="A585" s="687" t="s">
        <v>273</v>
      </c>
      <c r="B585" s="688"/>
      <c r="C585" s="205">
        <f>SUM(C582)</f>
        <v>20000</v>
      </c>
      <c r="D585" s="322">
        <f t="shared" ref="D585:E585" si="173">SUM(D582)</f>
        <v>-20000</v>
      </c>
      <c r="E585" s="181">
        <f t="shared" si="173"/>
        <v>0</v>
      </c>
    </row>
    <row r="586" spans="1:6" ht="15.75" thickBot="1" x14ac:dyDescent="0.3">
      <c r="A586" s="179">
        <v>32</v>
      </c>
      <c r="B586" s="115" t="s">
        <v>272</v>
      </c>
      <c r="C586" s="111">
        <f>SUM(C587)</f>
        <v>160000</v>
      </c>
      <c r="D586" s="111">
        <f t="shared" ref="D586:E586" si="174">SUM(D587)</f>
        <v>-10000</v>
      </c>
      <c r="E586" s="175">
        <f t="shared" si="174"/>
        <v>150000</v>
      </c>
    </row>
    <row r="587" spans="1:6" ht="15.75" thickBot="1" x14ac:dyDescent="0.3">
      <c r="A587" s="109">
        <v>323</v>
      </c>
      <c r="B587" s="104" t="s">
        <v>109</v>
      </c>
      <c r="C587" s="111">
        <f>SUM(C588:C589)</f>
        <v>160000</v>
      </c>
      <c r="D587" s="111">
        <f t="shared" ref="D587:E587" si="175">SUM(D588:D589)</f>
        <v>-10000</v>
      </c>
      <c r="E587" s="175">
        <f t="shared" si="175"/>
        <v>150000</v>
      </c>
    </row>
    <row r="588" spans="1:6" ht="15.75" customHeight="1" thickBot="1" x14ac:dyDescent="0.3">
      <c r="A588" s="108">
        <v>3232</v>
      </c>
      <c r="B588" s="105" t="s">
        <v>283</v>
      </c>
      <c r="C588" s="110">
        <v>40000</v>
      </c>
      <c r="D588" s="150">
        <v>0</v>
      </c>
      <c r="E588" s="36">
        <v>40000</v>
      </c>
    </row>
    <row r="589" spans="1:6" ht="15.75" thickBot="1" x14ac:dyDescent="0.3">
      <c r="A589" s="108">
        <v>3239</v>
      </c>
      <c r="B589" s="105" t="s">
        <v>117</v>
      </c>
      <c r="C589" s="110">
        <v>120000</v>
      </c>
      <c r="D589" s="151">
        <v>-10000</v>
      </c>
      <c r="E589" s="51">
        <v>110000</v>
      </c>
    </row>
    <row r="590" spans="1:6" ht="15.75" customHeight="1" thickBot="1" x14ac:dyDescent="0.3">
      <c r="A590" s="109">
        <v>45</v>
      </c>
      <c r="B590" s="104" t="s">
        <v>310</v>
      </c>
      <c r="C590" s="111">
        <f>SUM(C591)</f>
        <v>50000</v>
      </c>
      <c r="D590" s="111">
        <f t="shared" ref="D590:E591" si="176">SUM(D591)</f>
        <v>-50000</v>
      </c>
      <c r="E590" s="175">
        <f t="shared" si="176"/>
        <v>0</v>
      </c>
    </row>
    <row r="591" spans="1:6" ht="15.75" customHeight="1" thickBot="1" x14ac:dyDescent="0.3">
      <c r="A591" s="109">
        <v>451</v>
      </c>
      <c r="B591" s="104" t="s">
        <v>311</v>
      </c>
      <c r="C591" s="111">
        <f>SUM(C592)</f>
        <v>50000</v>
      </c>
      <c r="D591" s="111">
        <f t="shared" si="176"/>
        <v>-50000</v>
      </c>
      <c r="E591" s="175">
        <f t="shared" si="176"/>
        <v>0</v>
      </c>
    </row>
    <row r="592" spans="1:6" ht="15.75" customHeight="1" thickBot="1" x14ac:dyDescent="0.3">
      <c r="A592" s="108">
        <v>4511</v>
      </c>
      <c r="B592" s="105" t="s">
        <v>311</v>
      </c>
      <c r="C592" s="110">
        <v>50000</v>
      </c>
      <c r="D592" s="151">
        <v>-50000</v>
      </c>
      <c r="E592" s="324">
        <v>0</v>
      </c>
    </row>
    <row r="593" spans="1:6" ht="30" customHeight="1" thickBot="1" x14ac:dyDescent="0.3">
      <c r="A593" s="667" t="s">
        <v>300</v>
      </c>
      <c r="B593" s="668"/>
      <c r="C593" s="198">
        <f>SUM(C586,C590)</f>
        <v>210000</v>
      </c>
      <c r="D593" s="198">
        <f t="shared" ref="D593:E593" si="177">SUM(D586,D590)</f>
        <v>-60000</v>
      </c>
      <c r="E593" s="181">
        <f t="shared" si="177"/>
        <v>150000</v>
      </c>
    </row>
    <row r="594" spans="1:6" ht="15.75" customHeight="1" thickBot="1" x14ac:dyDescent="0.3">
      <c r="A594" s="109">
        <v>42</v>
      </c>
      <c r="B594" s="104" t="s">
        <v>297</v>
      </c>
      <c r="C594" s="111">
        <f>SUM(C595)</f>
        <v>550000</v>
      </c>
      <c r="D594" s="111">
        <f t="shared" ref="D594:E595" si="178">SUM(D595)</f>
        <v>-50000</v>
      </c>
      <c r="E594" s="175">
        <f t="shared" si="178"/>
        <v>500000</v>
      </c>
    </row>
    <row r="595" spans="1:6" ht="15.75" thickBot="1" x14ac:dyDescent="0.3">
      <c r="A595" s="109">
        <v>421</v>
      </c>
      <c r="B595" s="104" t="s">
        <v>145</v>
      </c>
      <c r="C595" s="111">
        <f>SUM(C596)</f>
        <v>550000</v>
      </c>
      <c r="D595" s="111">
        <f t="shared" si="178"/>
        <v>-50000</v>
      </c>
      <c r="E595" s="175">
        <f t="shared" si="178"/>
        <v>500000</v>
      </c>
    </row>
    <row r="596" spans="1:6" ht="15.75" customHeight="1" thickBot="1" x14ac:dyDescent="0.3">
      <c r="A596" s="108">
        <v>4214</v>
      </c>
      <c r="B596" s="105" t="s">
        <v>148</v>
      </c>
      <c r="C596" s="110">
        <v>550000</v>
      </c>
      <c r="D596" s="151">
        <v>-50000</v>
      </c>
      <c r="E596" s="51">
        <v>500000</v>
      </c>
    </row>
    <row r="597" spans="1:6" ht="15.75" customHeight="1" thickBot="1" x14ac:dyDescent="0.3">
      <c r="A597" s="109">
        <v>45</v>
      </c>
      <c r="B597" s="104" t="s">
        <v>310</v>
      </c>
      <c r="C597" s="111">
        <f>SUM(C598)</f>
        <v>550000</v>
      </c>
      <c r="D597" s="111">
        <f t="shared" ref="D597:E598" si="179">SUM(D598)</f>
        <v>-550000</v>
      </c>
      <c r="E597" s="175">
        <f t="shared" si="179"/>
        <v>0</v>
      </c>
    </row>
    <row r="598" spans="1:6" ht="15.75" customHeight="1" thickBot="1" x14ac:dyDescent="0.3">
      <c r="A598" s="109">
        <v>451</v>
      </c>
      <c r="B598" s="104" t="s">
        <v>311</v>
      </c>
      <c r="C598" s="111">
        <f>SUM(C599)</f>
        <v>550000</v>
      </c>
      <c r="D598" s="111">
        <f t="shared" si="179"/>
        <v>-550000</v>
      </c>
      <c r="E598" s="175">
        <f t="shared" si="179"/>
        <v>0</v>
      </c>
    </row>
    <row r="599" spans="1:6" ht="15.75" customHeight="1" thickBot="1" x14ac:dyDescent="0.3">
      <c r="A599" s="108">
        <v>4511</v>
      </c>
      <c r="B599" s="105" t="s">
        <v>311</v>
      </c>
      <c r="C599" s="110">
        <v>550000</v>
      </c>
      <c r="D599" s="178">
        <v>-550000</v>
      </c>
      <c r="E599" s="324">
        <v>0</v>
      </c>
    </row>
    <row r="600" spans="1:6" ht="28.5" customHeight="1" thickBot="1" x14ac:dyDescent="0.3">
      <c r="A600" s="667" t="s">
        <v>291</v>
      </c>
      <c r="B600" s="668"/>
      <c r="C600" s="166">
        <f>SUM(C594,C597)</f>
        <v>1100000</v>
      </c>
      <c r="D600" s="181">
        <f t="shared" ref="D600:E600" si="180">SUM(D594,D597)</f>
        <v>-600000</v>
      </c>
      <c r="E600" s="181">
        <f t="shared" si="180"/>
        <v>500000</v>
      </c>
    </row>
    <row r="601" spans="1:6" x14ac:dyDescent="0.25">
      <c r="A601" s="647"/>
      <c r="B601" s="648"/>
      <c r="C601" s="648"/>
      <c r="D601" s="649"/>
      <c r="E601" s="650"/>
    </row>
    <row r="602" spans="1:6" ht="15.75" thickBot="1" x14ac:dyDescent="0.3">
      <c r="A602" s="651"/>
      <c r="B602" s="652"/>
      <c r="C602" s="652"/>
      <c r="D602" s="649"/>
      <c r="E602" s="650"/>
    </row>
    <row r="603" spans="1:6" ht="36" customHeight="1" thickBot="1" x14ac:dyDescent="0.3">
      <c r="A603" s="300" t="s">
        <v>387</v>
      </c>
      <c r="B603" s="307" t="s">
        <v>312</v>
      </c>
      <c r="C603" s="176">
        <f>SUM(C614)</f>
        <v>760000</v>
      </c>
      <c r="D603" s="176">
        <f t="shared" ref="D603:E603" si="181">SUM(D614)</f>
        <v>0</v>
      </c>
      <c r="E603" s="159">
        <f t="shared" si="181"/>
        <v>760000</v>
      </c>
      <c r="F603" s="321"/>
    </row>
    <row r="604" spans="1:6" x14ac:dyDescent="0.25">
      <c r="A604" s="653"/>
      <c r="B604" s="654"/>
      <c r="C604" s="654"/>
      <c r="D604" s="655"/>
      <c r="E604" s="656"/>
    </row>
    <row r="605" spans="1:6" ht="15.75" thickBot="1" x14ac:dyDescent="0.3">
      <c r="A605" s="658"/>
      <c r="B605" s="659"/>
      <c r="C605" s="659"/>
      <c r="D605" s="655"/>
      <c r="E605" s="656"/>
    </row>
    <row r="606" spans="1:6" ht="15.75" thickBot="1" x14ac:dyDescent="0.3">
      <c r="A606" s="109">
        <v>32</v>
      </c>
      <c r="B606" s="104" t="s">
        <v>272</v>
      </c>
      <c r="C606" s="111">
        <f>SUM(C607)</f>
        <v>10000</v>
      </c>
      <c r="D606" s="111">
        <f t="shared" ref="D606:E607" si="182">SUM(D607)</f>
        <v>0</v>
      </c>
      <c r="E606" s="175">
        <f t="shared" si="182"/>
        <v>10000</v>
      </c>
    </row>
    <row r="607" spans="1:6" ht="15.75" thickBot="1" x14ac:dyDescent="0.3">
      <c r="A607" s="109">
        <v>323</v>
      </c>
      <c r="B607" s="104" t="s">
        <v>109</v>
      </c>
      <c r="C607" s="111">
        <f>SUM(C608)</f>
        <v>10000</v>
      </c>
      <c r="D607" s="111">
        <f t="shared" si="182"/>
        <v>0</v>
      </c>
      <c r="E607" s="175">
        <f t="shared" si="182"/>
        <v>10000</v>
      </c>
    </row>
    <row r="608" spans="1:6" ht="15.75" customHeight="1" thickBot="1" x14ac:dyDescent="0.3">
      <c r="A608" s="108">
        <v>3232</v>
      </c>
      <c r="B608" s="105" t="s">
        <v>283</v>
      </c>
      <c r="C608" s="110">
        <v>10000</v>
      </c>
      <c r="D608" s="150">
        <v>0</v>
      </c>
      <c r="E608" s="51">
        <v>10000</v>
      </c>
    </row>
    <row r="609" spans="1:6" ht="15.75" customHeight="1" thickBot="1" x14ac:dyDescent="0.3">
      <c r="A609" s="109">
        <v>42</v>
      </c>
      <c r="B609" s="104" t="s">
        <v>297</v>
      </c>
      <c r="C609" s="111">
        <f>SUM(C610,C612)</f>
        <v>750000</v>
      </c>
      <c r="D609" s="111">
        <f t="shared" ref="D609:E609" si="183">SUM(D610,D612)</f>
        <v>0</v>
      </c>
      <c r="E609" s="175">
        <f t="shared" si="183"/>
        <v>750000</v>
      </c>
    </row>
    <row r="610" spans="1:6" ht="15.75" thickBot="1" x14ac:dyDescent="0.3">
      <c r="A610" s="109">
        <v>421</v>
      </c>
      <c r="B610" s="104" t="s">
        <v>145</v>
      </c>
      <c r="C610" s="111">
        <f>SUM(C611)</f>
        <v>500000</v>
      </c>
      <c r="D610" s="111">
        <f t="shared" ref="D610:E610" si="184">SUM(D611)</f>
        <v>0</v>
      </c>
      <c r="E610" s="175">
        <f t="shared" si="184"/>
        <v>500000</v>
      </c>
    </row>
    <row r="611" spans="1:6" ht="15.75" customHeight="1" thickBot="1" x14ac:dyDescent="0.3">
      <c r="A611" s="108">
        <v>4214</v>
      </c>
      <c r="B611" s="105" t="s">
        <v>148</v>
      </c>
      <c r="C611" s="110">
        <v>500000</v>
      </c>
      <c r="D611" s="150">
        <v>0</v>
      </c>
      <c r="E611" s="51">
        <v>500000</v>
      </c>
    </row>
    <row r="612" spans="1:6" ht="15.75" customHeight="1" thickBot="1" x14ac:dyDescent="0.3">
      <c r="A612" s="109">
        <v>426</v>
      </c>
      <c r="B612" s="104" t="s">
        <v>155</v>
      </c>
      <c r="C612" s="111">
        <f>SUM(C613)</f>
        <v>250000</v>
      </c>
      <c r="D612" s="111">
        <f t="shared" ref="D612:E612" si="185">SUM(D613)</f>
        <v>0</v>
      </c>
      <c r="E612" s="175">
        <f t="shared" si="185"/>
        <v>250000</v>
      </c>
    </row>
    <row r="613" spans="1:6" ht="15.75" customHeight="1" thickBot="1" x14ac:dyDescent="0.3">
      <c r="A613" s="108">
        <v>4263</v>
      </c>
      <c r="B613" s="105" t="s">
        <v>313</v>
      </c>
      <c r="C613" s="110">
        <v>250000</v>
      </c>
      <c r="D613" s="165">
        <v>0</v>
      </c>
      <c r="E613" s="36">
        <v>250000</v>
      </c>
    </row>
    <row r="614" spans="1:6" ht="33.75" customHeight="1" thickBot="1" x14ac:dyDescent="0.3">
      <c r="A614" s="667" t="s">
        <v>300</v>
      </c>
      <c r="B614" s="668"/>
      <c r="C614" s="198">
        <f>SUM(C606,C609)</f>
        <v>760000</v>
      </c>
      <c r="D614" s="181">
        <f>SUM(D606,D609)</f>
        <v>0</v>
      </c>
      <c r="E614" s="210">
        <v>760000</v>
      </c>
    </row>
    <row r="615" spans="1:6" s="321" customFormat="1" x14ac:dyDescent="0.25">
      <c r="A615" s="647"/>
      <c r="B615" s="648"/>
      <c r="C615" s="648"/>
      <c r="D615" s="649"/>
      <c r="E615" s="754"/>
    </row>
    <row r="616" spans="1:6" ht="15.75" thickBot="1" x14ac:dyDescent="0.3">
      <c r="A616" s="651"/>
      <c r="B616" s="652"/>
      <c r="C616" s="652"/>
      <c r="D616" s="649"/>
      <c r="E616" s="650"/>
    </row>
    <row r="617" spans="1:6" ht="35.25" customHeight="1" thickBot="1" x14ac:dyDescent="0.3">
      <c r="A617" s="153" t="s">
        <v>388</v>
      </c>
      <c r="B617" s="328" t="s">
        <v>314</v>
      </c>
      <c r="C617" s="329">
        <f>SUM(C623,C628,C637,C641,C645)</f>
        <v>810750</v>
      </c>
      <c r="D617" s="329">
        <f t="shared" ref="D617:E617" si="186">SUM(D623,D628,D637,D641,D645)</f>
        <v>-309750</v>
      </c>
      <c r="E617" s="410">
        <f t="shared" si="186"/>
        <v>501000</v>
      </c>
      <c r="F617" s="321"/>
    </row>
    <row r="618" spans="1:6" s="321" customFormat="1" x14ac:dyDescent="0.25">
      <c r="A618" s="722"/>
      <c r="B618" s="723"/>
      <c r="C618" s="723"/>
      <c r="D618" s="723"/>
      <c r="E618" s="724"/>
    </row>
    <row r="619" spans="1:6" ht="15.75" thickBot="1" x14ac:dyDescent="0.3">
      <c r="A619" s="725"/>
      <c r="B619" s="726"/>
      <c r="C619" s="726"/>
      <c r="D619" s="726"/>
      <c r="E619" s="727"/>
    </row>
    <row r="620" spans="1:6" ht="24.75" customHeight="1" thickBot="1" x14ac:dyDescent="0.3">
      <c r="A620" s="82">
        <v>32</v>
      </c>
      <c r="B620" s="83" t="s">
        <v>272</v>
      </c>
      <c r="C620" s="391">
        <f>SUM(C621)</f>
        <v>0</v>
      </c>
      <c r="D620" s="390">
        <f t="shared" ref="D620:E620" si="187">SUM(D621)</f>
        <v>250</v>
      </c>
      <c r="E620" s="193">
        <f t="shared" si="187"/>
        <v>250</v>
      </c>
      <c r="F620" s="321"/>
    </row>
    <row r="621" spans="1:6" ht="15.75" thickBot="1" x14ac:dyDescent="0.3">
      <c r="A621" s="82">
        <v>322</v>
      </c>
      <c r="B621" s="83" t="s">
        <v>102</v>
      </c>
      <c r="C621" s="121">
        <f>SUM(C622)</f>
        <v>0</v>
      </c>
      <c r="D621" s="392">
        <f t="shared" ref="D621:E621" si="188">SUM(D622)</f>
        <v>250</v>
      </c>
      <c r="E621" s="400">
        <f t="shared" si="188"/>
        <v>250</v>
      </c>
      <c r="F621" s="321"/>
    </row>
    <row r="622" spans="1:6" ht="15.75" thickBot="1" x14ac:dyDescent="0.3">
      <c r="A622" s="100">
        <v>3223</v>
      </c>
      <c r="B622" s="101" t="s">
        <v>105</v>
      </c>
      <c r="C622" s="123">
        <v>0</v>
      </c>
      <c r="D622" s="401">
        <v>250</v>
      </c>
      <c r="E622" s="102">
        <v>250</v>
      </c>
    </row>
    <row r="623" spans="1:6" ht="29.25" customHeight="1" thickBot="1" x14ac:dyDescent="0.3">
      <c r="A623" s="752" t="s">
        <v>271</v>
      </c>
      <c r="B623" s="753"/>
      <c r="C623" s="211">
        <f>SUM(C620)</f>
        <v>0</v>
      </c>
      <c r="D623" s="211">
        <f t="shared" ref="D623:E623" si="189">SUM(D620)</f>
        <v>250</v>
      </c>
      <c r="E623" s="211">
        <f t="shared" si="189"/>
        <v>250</v>
      </c>
    </row>
    <row r="624" spans="1:6" ht="15.75" thickBot="1" x14ac:dyDescent="0.3">
      <c r="A624" s="164">
        <v>32</v>
      </c>
      <c r="B624" s="170" t="s">
        <v>272</v>
      </c>
      <c r="C624" s="157">
        <f>SUM(C625)</f>
        <v>8000</v>
      </c>
      <c r="D624" s="157">
        <f t="shared" ref="D624:E624" si="190">SUM(D625)</f>
        <v>0</v>
      </c>
      <c r="E624" s="157">
        <f t="shared" si="190"/>
        <v>8000</v>
      </c>
    </row>
    <row r="625" spans="1:5" ht="15.75" thickBot="1" x14ac:dyDescent="0.3">
      <c r="A625" s="109">
        <v>323</v>
      </c>
      <c r="B625" s="104" t="s">
        <v>109</v>
      </c>
      <c r="C625" s="182">
        <f>SUM(C626:C627)</f>
        <v>8000</v>
      </c>
      <c r="D625" s="182">
        <f t="shared" ref="D625:E625" si="191">SUM(D626:D627)</f>
        <v>0</v>
      </c>
      <c r="E625" s="182">
        <f t="shared" si="191"/>
        <v>8000</v>
      </c>
    </row>
    <row r="626" spans="1:5" ht="15.75" customHeight="1" thickBot="1" x14ac:dyDescent="0.3">
      <c r="A626" s="108">
        <v>3231</v>
      </c>
      <c r="B626" s="105" t="s">
        <v>315</v>
      </c>
      <c r="C626" s="183">
        <v>3000</v>
      </c>
      <c r="D626" s="114">
        <v>0</v>
      </c>
      <c r="E626" s="36">
        <v>3000</v>
      </c>
    </row>
    <row r="627" spans="1:5" ht="15.75" customHeight="1" thickBot="1" x14ac:dyDescent="0.3">
      <c r="A627" s="108">
        <v>3232</v>
      </c>
      <c r="B627" s="105" t="s">
        <v>111</v>
      </c>
      <c r="C627" s="184">
        <v>5000</v>
      </c>
      <c r="D627" s="114">
        <v>0</v>
      </c>
      <c r="E627" s="51">
        <v>5000</v>
      </c>
    </row>
    <row r="628" spans="1:5" ht="26.25" customHeight="1" thickBot="1" x14ac:dyDescent="0.3">
      <c r="A628" s="687" t="s">
        <v>273</v>
      </c>
      <c r="B628" s="751"/>
      <c r="C628" s="166">
        <f>SUM(C624)</f>
        <v>8000</v>
      </c>
      <c r="D628" s="166">
        <f t="shared" ref="D628:E628" si="192">SUM(D624)</f>
        <v>0</v>
      </c>
      <c r="E628" s="181">
        <f t="shared" si="192"/>
        <v>8000</v>
      </c>
    </row>
    <row r="629" spans="1:5" ht="15.75" thickBot="1" x14ac:dyDescent="0.3">
      <c r="A629" s="164">
        <v>32</v>
      </c>
      <c r="B629" s="170" t="s">
        <v>272</v>
      </c>
      <c r="C629" s="111">
        <f>SUM(C630,C633)</f>
        <v>252750</v>
      </c>
      <c r="D629" s="111">
        <f t="shared" ref="D629:E629" si="193">SUM(D630,D633)</f>
        <v>0</v>
      </c>
      <c r="E629" s="175">
        <f t="shared" si="193"/>
        <v>252750</v>
      </c>
    </row>
    <row r="630" spans="1:5" ht="15.75" customHeight="1" thickBot="1" x14ac:dyDescent="0.3">
      <c r="A630" s="109">
        <v>322</v>
      </c>
      <c r="B630" s="104" t="s">
        <v>102</v>
      </c>
      <c r="C630" s="111">
        <f>SUM(C631:C632)</f>
        <v>48750</v>
      </c>
      <c r="D630" s="111">
        <f t="shared" ref="D630:E630" si="194">SUM(D631:D632)</f>
        <v>0</v>
      </c>
      <c r="E630" s="175">
        <f t="shared" si="194"/>
        <v>48750</v>
      </c>
    </row>
    <row r="631" spans="1:5" ht="15.75" thickBot="1" x14ac:dyDescent="0.3">
      <c r="A631" s="108">
        <v>3223</v>
      </c>
      <c r="B631" s="105" t="s">
        <v>105</v>
      </c>
      <c r="C631" s="110">
        <v>8750</v>
      </c>
      <c r="D631" s="150">
        <v>0</v>
      </c>
      <c r="E631" s="36">
        <v>8750</v>
      </c>
    </row>
    <row r="632" spans="1:5" ht="15.75" customHeight="1" thickBot="1" x14ac:dyDescent="0.3">
      <c r="A632" s="108">
        <v>3224</v>
      </c>
      <c r="B632" s="105" t="s">
        <v>316</v>
      </c>
      <c r="C632" s="110">
        <v>40000</v>
      </c>
      <c r="D632" s="150">
        <v>0</v>
      </c>
      <c r="E632" s="51">
        <v>40000</v>
      </c>
    </row>
    <row r="633" spans="1:5" ht="15.75" thickBot="1" x14ac:dyDescent="0.3">
      <c r="A633" s="109">
        <v>323</v>
      </c>
      <c r="B633" s="104" t="s">
        <v>109</v>
      </c>
      <c r="C633" s="111">
        <f>SUM(C634:C636)</f>
        <v>204000</v>
      </c>
      <c r="D633" s="111">
        <f t="shared" ref="D633:E633" si="195">SUM(D634:D636)</f>
        <v>0</v>
      </c>
      <c r="E633" s="175">
        <f t="shared" si="195"/>
        <v>204000</v>
      </c>
    </row>
    <row r="634" spans="1:5" ht="15.75" customHeight="1" thickBot="1" x14ac:dyDescent="0.3">
      <c r="A634" s="108">
        <v>3232</v>
      </c>
      <c r="B634" s="105" t="s">
        <v>111</v>
      </c>
      <c r="C634" s="110">
        <v>30000</v>
      </c>
      <c r="D634" s="150">
        <v>0</v>
      </c>
      <c r="E634" s="36">
        <v>30000</v>
      </c>
    </row>
    <row r="635" spans="1:5" ht="15.75" thickBot="1" x14ac:dyDescent="0.3">
      <c r="A635" s="108">
        <v>3234</v>
      </c>
      <c r="B635" s="105" t="s">
        <v>113</v>
      </c>
      <c r="C635" s="110">
        <v>170000</v>
      </c>
      <c r="D635" s="150">
        <v>0</v>
      </c>
      <c r="E635" s="36">
        <v>170000</v>
      </c>
    </row>
    <row r="636" spans="1:5" ht="15.75" thickBot="1" x14ac:dyDescent="0.3">
      <c r="A636" s="108">
        <v>3239</v>
      </c>
      <c r="B636" s="105" t="s">
        <v>117</v>
      </c>
      <c r="C636" s="110">
        <v>4000</v>
      </c>
      <c r="D636" s="150">
        <v>0</v>
      </c>
      <c r="E636" s="51">
        <v>4000</v>
      </c>
    </row>
    <row r="637" spans="1:5" ht="33" customHeight="1" thickBot="1" x14ac:dyDescent="0.3">
      <c r="A637" s="667" t="s">
        <v>300</v>
      </c>
      <c r="B637" s="668"/>
      <c r="C637" s="198">
        <f>SUM(C629)</f>
        <v>252750</v>
      </c>
      <c r="D637" s="198">
        <f t="shared" ref="D637:E637" si="196">SUM(D629)</f>
        <v>0</v>
      </c>
      <c r="E637" s="181">
        <f t="shared" si="196"/>
        <v>252750</v>
      </c>
    </row>
    <row r="638" spans="1:5" ht="15.75" customHeight="1" thickBot="1" x14ac:dyDescent="0.3">
      <c r="A638" s="109">
        <v>42</v>
      </c>
      <c r="B638" s="104" t="s">
        <v>297</v>
      </c>
      <c r="C638" s="111">
        <f>SUM(C639)</f>
        <v>450000</v>
      </c>
      <c r="D638" s="111">
        <f t="shared" ref="D638:E639" si="197">SUM(D639)</f>
        <v>-260000</v>
      </c>
      <c r="E638" s="175">
        <f t="shared" si="197"/>
        <v>190000</v>
      </c>
    </row>
    <row r="639" spans="1:5" ht="15.75" thickBot="1" x14ac:dyDescent="0.3">
      <c r="A639" s="109">
        <v>421</v>
      </c>
      <c r="B639" s="104" t="s">
        <v>145</v>
      </c>
      <c r="C639" s="111">
        <f>SUM(C640)</f>
        <v>450000</v>
      </c>
      <c r="D639" s="111">
        <f t="shared" si="197"/>
        <v>-260000</v>
      </c>
      <c r="E639" s="175">
        <f t="shared" si="197"/>
        <v>190000</v>
      </c>
    </row>
    <row r="640" spans="1:5" ht="15.75" customHeight="1" thickBot="1" x14ac:dyDescent="0.3">
      <c r="A640" s="108">
        <v>4214</v>
      </c>
      <c r="B640" s="105" t="s">
        <v>148</v>
      </c>
      <c r="C640" s="110">
        <v>450000</v>
      </c>
      <c r="D640" s="151">
        <v>-260000</v>
      </c>
      <c r="E640" s="51">
        <v>190000</v>
      </c>
    </row>
    <row r="641" spans="1:6" ht="30" customHeight="1" thickBot="1" x14ac:dyDescent="0.3">
      <c r="A641" s="687" t="s">
        <v>291</v>
      </c>
      <c r="B641" s="688"/>
      <c r="C641" s="205">
        <f>SUM(C638)</f>
        <v>450000</v>
      </c>
      <c r="D641" s="330">
        <f t="shared" ref="D641:E641" si="198">SUM(D638)</f>
        <v>-260000</v>
      </c>
      <c r="E641" s="181">
        <f t="shared" si="198"/>
        <v>190000</v>
      </c>
    </row>
    <row r="642" spans="1:6" ht="15.75" customHeight="1" thickBot="1" x14ac:dyDescent="0.3">
      <c r="A642" s="164">
        <v>42</v>
      </c>
      <c r="B642" s="170" t="s">
        <v>297</v>
      </c>
      <c r="C642" s="111">
        <f>SUM(C643)</f>
        <v>100000</v>
      </c>
      <c r="D642" s="111">
        <f t="shared" ref="D642:E643" si="199">SUM(D643)</f>
        <v>-50000</v>
      </c>
      <c r="E642" s="175">
        <f t="shared" si="199"/>
        <v>50000</v>
      </c>
    </row>
    <row r="643" spans="1:6" ht="15.75" thickBot="1" x14ac:dyDescent="0.3">
      <c r="A643" s="109">
        <v>421</v>
      </c>
      <c r="B643" s="104" t="s">
        <v>145</v>
      </c>
      <c r="C643" s="111">
        <f>SUM(C644)</f>
        <v>100000</v>
      </c>
      <c r="D643" s="111">
        <f t="shared" si="199"/>
        <v>-50000</v>
      </c>
      <c r="E643" s="175">
        <f t="shared" si="199"/>
        <v>50000</v>
      </c>
    </row>
    <row r="644" spans="1:6" ht="15.75" customHeight="1" thickBot="1" x14ac:dyDescent="0.3">
      <c r="A644" s="108">
        <v>4214</v>
      </c>
      <c r="B644" s="105" t="s">
        <v>148</v>
      </c>
      <c r="C644" s="110">
        <v>100000</v>
      </c>
      <c r="D644" s="151">
        <v>-50000</v>
      </c>
      <c r="E644" s="51">
        <v>50000</v>
      </c>
    </row>
    <row r="645" spans="1:6" ht="34.5" customHeight="1" thickBot="1" x14ac:dyDescent="0.3">
      <c r="A645" s="667" t="s">
        <v>317</v>
      </c>
      <c r="B645" s="668"/>
      <c r="C645" s="198">
        <f>SUM(C642)</f>
        <v>100000</v>
      </c>
      <c r="D645" s="198">
        <f t="shared" ref="D645:E645" si="200">SUM(D642)</f>
        <v>-50000</v>
      </c>
      <c r="E645" s="181">
        <f t="shared" si="200"/>
        <v>50000</v>
      </c>
    </row>
    <row r="646" spans="1:6" x14ac:dyDescent="0.25">
      <c r="A646" s="653"/>
      <c r="B646" s="654"/>
      <c r="C646" s="654"/>
      <c r="D646" s="655"/>
      <c r="E646" s="656"/>
    </row>
    <row r="647" spans="1:6" ht="15.75" thickBot="1" x14ac:dyDescent="0.3">
      <c r="A647" s="658"/>
      <c r="B647" s="659"/>
      <c r="C647" s="659"/>
      <c r="D647" s="659"/>
      <c r="E647" s="656"/>
    </row>
    <row r="648" spans="1:6" ht="35.25" customHeight="1" thickBot="1" x14ac:dyDescent="0.3">
      <c r="A648" s="327" t="s">
        <v>389</v>
      </c>
      <c r="B648" s="328" t="s">
        <v>318</v>
      </c>
      <c r="C648" s="329">
        <f>SUM(C659,C663)</f>
        <v>164700</v>
      </c>
      <c r="D648" s="329">
        <f t="shared" ref="D648:E648" si="201">SUM(D659,D663)</f>
        <v>-150000</v>
      </c>
      <c r="E648" s="154">
        <f t="shared" si="201"/>
        <v>14700</v>
      </c>
      <c r="F648" s="321"/>
    </row>
    <row r="649" spans="1:6" x14ac:dyDescent="0.25">
      <c r="A649" s="653"/>
      <c r="B649" s="654"/>
      <c r="C649" s="654"/>
      <c r="D649" s="654"/>
      <c r="E649" s="656"/>
    </row>
    <row r="650" spans="1:6" ht="15.75" thickBot="1" x14ac:dyDescent="0.3">
      <c r="A650" s="658"/>
      <c r="B650" s="659"/>
      <c r="C650" s="659"/>
      <c r="D650" s="655"/>
      <c r="E650" s="656"/>
    </row>
    <row r="651" spans="1:6" ht="15.75" thickBot="1" x14ac:dyDescent="0.3">
      <c r="A651" s="109">
        <v>32</v>
      </c>
      <c r="B651" s="104" t="s">
        <v>272</v>
      </c>
      <c r="C651" s="111">
        <f>SUM(C652,C654)</f>
        <v>14700</v>
      </c>
      <c r="D651" s="111">
        <f t="shared" ref="D651:E651" si="202">SUM(D652,D654)</f>
        <v>0</v>
      </c>
      <c r="E651" s="175">
        <f t="shared" si="202"/>
        <v>14700</v>
      </c>
    </row>
    <row r="652" spans="1:6" ht="15.75" customHeight="1" thickBot="1" x14ac:dyDescent="0.3">
      <c r="A652" s="109">
        <v>322</v>
      </c>
      <c r="B652" s="104" t="s">
        <v>102</v>
      </c>
      <c r="C652" s="111">
        <v>4700</v>
      </c>
      <c r="D652" s="149">
        <v>0</v>
      </c>
      <c r="E652" s="40">
        <v>4700</v>
      </c>
    </row>
    <row r="653" spans="1:6" ht="15.75" customHeight="1" thickBot="1" x14ac:dyDescent="0.3">
      <c r="A653" s="108">
        <v>3224</v>
      </c>
      <c r="B653" s="105" t="s">
        <v>296</v>
      </c>
      <c r="C653" s="110">
        <v>4700</v>
      </c>
      <c r="D653" s="150">
        <v>0</v>
      </c>
      <c r="E653" s="51">
        <v>4700</v>
      </c>
    </row>
    <row r="654" spans="1:6" ht="15.75" thickBot="1" x14ac:dyDescent="0.3">
      <c r="A654" s="109">
        <v>323</v>
      </c>
      <c r="B654" s="104" t="s">
        <v>109</v>
      </c>
      <c r="C654" s="111">
        <f>SUM(C655)</f>
        <v>10000</v>
      </c>
      <c r="D654" s="111">
        <f t="shared" ref="D654:E654" si="203">SUM(D655)</f>
        <v>0</v>
      </c>
      <c r="E654" s="175">
        <f t="shared" si="203"/>
        <v>10000</v>
      </c>
    </row>
    <row r="655" spans="1:6" ht="15.75" customHeight="1" thickBot="1" x14ac:dyDescent="0.3">
      <c r="A655" s="108">
        <v>3232</v>
      </c>
      <c r="B655" s="105" t="s">
        <v>111</v>
      </c>
      <c r="C655" s="110">
        <v>10000</v>
      </c>
      <c r="D655" s="150">
        <v>0</v>
      </c>
      <c r="E655" s="51">
        <v>10000</v>
      </c>
    </row>
    <row r="656" spans="1:6" ht="15.75" customHeight="1" thickBot="1" x14ac:dyDescent="0.3">
      <c r="A656" s="109">
        <v>42</v>
      </c>
      <c r="B656" s="104" t="s">
        <v>297</v>
      </c>
      <c r="C656" s="111">
        <f>SUM(C657)</f>
        <v>50000</v>
      </c>
      <c r="D656" s="111">
        <f t="shared" ref="D656:E657" si="204">SUM(D657)</f>
        <v>-50000</v>
      </c>
      <c r="E656" s="175">
        <f t="shared" si="204"/>
        <v>0</v>
      </c>
    </row>
    <row r="657" spans="1:6" ht="15.75" thickBot="1" x14ac:dyDescent="0.3">
      <c r="A657" s="109">
        <v>421</v>
      </c>
      <c r="B657" s="104" t="s">
        <v>145</v>
      </c>
      <c r="C657" s="111">
        <f>SUM(C658)</f>
        <v>50000</v>
      </c>
      <c r="D657" s="111">
        <f t="shared" si="204"/>
        <v>-50000</v>
      </c>
      <c r="E657" s="175">
        <f t="shared" si="204"/>
        <v>0</v>
      </c>
    </row>
    <row r="658" spans="1:6" ht="15.75" customHeight="1" thickBot="1" x14ac:dyDescent="0.3">
      <c r="A658" s="108">
        <v>4214</v>
      </c>
      <c r="B658" s="105" t="s">
        <v>148</v>
      </c>
      <c r="C658" s="110">
        <v>50000</v>
      </c>
      <c r="D658" s="151">
        <v>-50000</v>
      </c>
      <c r="E658" s="326">
        <v>0</v>
      </c>
    </row>
    <row r="659" spans="1:6" ht="30" customHeight="1" thickBot="1" x14ac:dyDescent="0.3">
      <c r="A659" s="687" t="s">
        <v>300</v>
      </c>
      <c r="B659" s="688"/>
      <c r="C659" s="382">
        <f>SUM(C651,C656)</f>
        <v>64700</v>
      </c>
      <c r="D659" s="382">
        <f t="shared" ref="D659:E659" si="205">SUM(D651,D656)</f>
        <v>-50000</v>
      </c>
      <c r="E659" s="388">
        <f t="shared" si="205"/>
        <v>14700</v>
      </c>
      <c r="F659" s="201"/>
    </row>
    <row r="660" spans="1:6" ht="15.75" customHeight="1" thickBot="1" x14ac:dyDescent="0.3">
      <c r="A660" s="411">
        <v>42</v>
      </c>
      <c r="B660" s="412" t="s">
        <v>297</v>
      </c>
      <c r="C660" s="413">
        <f>SUM(C661)</f>
        <v>100000</v>
      </c>
      <c r="D660" s="413">
        <f t="shared" ref="D660:E661" si="206">SUM(D661)</f>
        <v>-100000</v>
      </c>
      <c r="E660" s="175">
        <f t="shared" si="206"/>
        <v>0</v>
      </c>
    </row>
    <row r="661" spans="1:6" ht="15.75" thickBot="1" x14ac:dyDescent="0.3">
      <c r="A661" s="411">
        <v>421</v>
      </c>
      <c r="B661" s="412" t="s">
        <v>145</v>
      </c>
      <c r="C661" s="413">
        <f>SUM(C662)</f>
        <v>100000</v>
      </c>
      <c r="D661" s="413">
        <f t="shared" si="206"/>
        <v>-100000</v>
      </c>
      <c r="E661" s="175">
        <f t="shared" si="206"/>
        <v>0</v>
      </c>
    </row>
    <row r="662" spans="1:6" ht="15.75" customHeight="1" thickBot="1" x14ac:dyDescent="0.3">
      <c r="A662" s="108">
        <v>4214</v>
      </c>
      <c r="B662" s="414" t="s">
        <v>148</v>
      </c>
      <c r="C662" s="169">
        <v>100000</v>
      </c>
      <c r="D662" s="178">
        <v>-100000</v>
      </c>
      <c r="E662" s="326">
        <v>0</v>
      </c>
    </row>
    <row r="663" spans="1:6" ht="28.5" customHeight="1" thickBot="1" x14ac:dyDescent="0.3">
      <c r="A663" s="667" t="s">
        <v>291</v>
      </c>
      <c r="B663" s="668"/>
      <c r="C663" s="185">
        <f>SUM(C660)</f>
        <v>100000</v>
      </c>
      <c r="D663" s="330">
        <f t="shared" ref="D663:E663" si="207">SUM(D660)</f>
        <v>-100000</v>
      </c>
      <c r="E663" s="181">
        <f t="shared" si="207"/>
        <v>0</v>
      </c>
    </row>
    <row r="664" spans="1:6" x14ac:dyDescent="0.25">
      <c r="A664" s="647"/>
      <c r="B664" s="648"/>
      <c r="C664" s="648"/>
      <c r="D664" s="648"/>
      <c r="E664" s="650"/>
    </row>
    <row r="665" spans="1:6" x14ac:dyDescent="0.25">
      <c r="A665" s="721"/>
      <c r="B665" s="649"/>
      <c r="C665" s="649"/>
      <c r="D665" s="649"/>
      <c r="E665" s="650"/>
    </row>
    <row r="666" spans="1:6" ht="15.75" thickBot="1" x14ac:dyDescent="0.3">
      <c r="A666" s="651"/>
      <c r="B666" s="652"/>
      <c r="C666" s="652"/>
      <c r="D666" s="652"/>
      <c r="E666" s="650"/>
    </row>
    <row r="667" spans="1:6" ht="38.25" customHeight="1" thickBot="1" x14ac:dyDescent="0.3">
      <c r="A667" s="186" t="s">
        <v>390</v>
      </c>
      <c r="B667" s="309" t="s">
        <v>319</v>
      </c>
      <c r="C667" s="187">
        <f>SUM(C670,C683,C692)</f>
        <v>418000</v>
      </c>
      <c r="D667" s="187">
        <f t="shared" ref="D667:E667" si="208">SUM(D670,D683,D692)</f>
        <v>53000</v>
      </c>
      <c r="E667" s="368">
        <f t="shared" si="208"/>
        <v>471000</v>
      </c>
      <c r="F667" s="321"/>
    </row>
    <row r="668" spans="1:6" x14ac:dyDescent="0.25">
      <c r="A668" s="745"/>
      <c r="B668" s="746"/>
      <c r="C668" s="746"/>
      <c r="D668" s="746"/>
      <c r="E668" s="747"/>
    </row>
    <row r="669" spans="1:6" ht="15.75" thickBot="1" x14ac:dyDescent="0.3">
      <c r="A669" s="748"/>
      <c r="B669" s="749"/>
      <c r="C669" s="749"/>
      <c r="D669" s="750"/>
      <c r="E669" s="747"/>
    </row>
    <row r="670" spans="1:6" ht="36.75" customHeight="1" thickBot="1" x14ac:dyDescent="0.3">
      <c r="A670" s="300" t="s">
        <v>391</v>
      </c>
      <c r="B670" s="307" t="s">
        <v>320</v>
      </c>
      <c r="C670" s="176">
        <f>SUM(C680)</f>
        <v>320000</v>
      </c>
      <c r="D670" s="176">
        <f t="shared" ref="D670:E670" si="209">SUM(D680)</f>
        <v>50000</v>
      </c>
      <c r="E670" s="159">
        <f t="shared" si="209"/>
        <v>370000</v>
      </c>
      <c r="F670" s="321"/>
    </row>
    <row r="671" spans="1:6" x14ac:dyDescent="0.25">
      <c r="A671" s="653"/>
      <c r="B671" s="654"/>
      <c r="C671" s="654"/>
      <c r="D671" s="655"/>
      <c r="E671" s="656"/>
    </row>
    <row r="672" spans="1:6" ht="15.75" thickBot="1" x14ac:dyDescent="0.3">
      <c r="A672" s="658"/>
      <c r="B672" s="659"/>
      <c r="C672" s="659"/>
      <c r="D672" s="655"/>
      <c r="E672" s="656"/>
    </row>
    <row r="673" spans="1:6" ht="15.75" thickBot="1" x14ac:dyDescent="0.3">
      <c r="A673" s="109">
        <v>32</v>
      </c>
      <c r="B673" s="104" t="s">
        <v>272</v>
      </c>
      <c r="C673" s="111">
        <f>SUM(C674)</f>
        <v>320000</v>
      </c>
      <c r="D673" s="111">
        <f t="shared" ref="D673:E673" si="210">SUM(D674)</f>
        <v>0</v>
      </c>
      <c r="E673" s="175">
        <f t="shared" si="210"/>
        <v>320000</v>
      </c>
    </row>
    <row r="674" spans="1:6" ht="15.75" thickBot="1" x14ac:dyDescent="0.3">
      <c r="A674" s="109">
        <v>323</v>
      </c>
      <c r="B674" s="104" t="s">
        <v>109</v>
      </c>
      <c r="C674" s="111">
        <f>SUM(C675:C676)</f>
        <v>320000</v>
      </c>
      <c r="D674" s="111">
        <f t="shared" ref="D674:E674" si="211">SUM(D675:D676)</f>
        <v>0</v>
      </c>
      <c r="E674" s="175">
        <f t="shared" si="211"/>
        <v>320000</v>
      </c>
    </row>
    <row r="675" spans="1:6" ht="15.75" customHeight="1" thickBot="1" x14ac:dyDescent="0.3">
      <c r="A675" s="108">
        <v>3232</v>
      </c>
      <c r="B675" s="105" t="s">
        <v>111</v>
      </c>
      <c r="C675" s="110">
        <v>20000</v>
      </c>
      <c r="D675" s="150">
        <v>0</v>
      </c>
      <c r="E675" s="36">
        <v>20000</v>
      </c>
    </row>
    <row r="676" spans="1:6" ht="15.75" thickBot="1" x14ac:dyDescent="0.3">
      <c r="A676" s="108">
        <v>3234</v>
      </c>
      <c r="B676" s="105" t="s">
        <v>113</v>
      </c>
      <c r="C676" s="110">
        <v>300000</v>
      </c>
      <c r="D676" s="150">
        <v>0</v>
      </c>
      <c r="E676" s="51">
        <v>300000</v>
      </c>
    </row>
    <row r="677" spans="1:6" ht="15.75" customHeight="1" thickBot="1" x14ac:dyDescent="0.3">
      <c r="A677" s="109">
        <v>42</v>
      </c>
      <c r="B677" s="104" t="s">
        <v>297</v>
      </c>
      <c r="C677" s="112">
        <f>SUM(C678)</f>
        <v>0</v>
      </c>
      <c r="D677" s="111">
        <f t="shared" ref="D677:E678" si="212">SUM(D678)</f>
        <v>50000</v>
      </c>
      <c r="E677" s="175">
        <f t="shared" si="212"/>
        <v>50000</v>
      </c>
    </row>
    <row r="678" spans="1:6" ht="15.75" thickBot="1" x14ac:dyDescent="0.3">
      <c r="A678" s="109">
        <v>422</v>
      </c>
      <c r="B678" s="104" t="s">
        <v>149</v>
      </c>
      <c r="C678" s="112">
        <f>SUM(C679)</f>
        <v>0</v>
      </c>
      <c r="D678" s="112">
        <f t="shared" si="212"/>
        <v>50000</v>
      </c>
      <c r="E678" s="171">
        <f t="shared" si="212"/>
        <v>50000</v>
      </c>
    </row>
    <row r="679" spans="1:6" ht="15.75" customHeight="1" thickBot="1" x14ac:dyDescent="0.3">
      <c r="A679" s="108">
        <v>4227</v>
      </c>
      <c r="B679" s="105" t="s">
        <v>321</v>
      </c>
      <c r="C679" s="113">
        <v>0</v>
      </c>
      <c r="D679" s="151">
        <v>50000</v>
      </c>
      <c r="E679" s="51">
        <v>50000</v>
      </c>
    </row>
    <row r="680" spans="1:6" ht="33.75" customHeight="1" thickBot="1" x14ac:dyDescent="0.3">
      <c r="A680" s="667" t="s">
        <v>300</v>
      </c>
      <c r="B680" s="668"/>
      <c r="C680" s="198">
        <f>SUM(C673,C677)</f>
        <v>320000</v>
      </c>
      <c r="D680" s="198">
        <f t="shared" ref="D680:E680" si="213">SUM(D673,D677)</f>
        <v>50000</v>
      </c>
      <c r="E680" s="181">
        <f t="shared" si="213"/>
        <v>370000</v>
      </c>
    </row>
    <row r="681" spans="1:6" x14ac:dyDescent="0.25">
      <c r="A681" s="647"/>
      <c r="B681" s="648"/>
      <c r="C681" s="648"/>
      <c r="D681" s="649"/>
      <c r="E681" s="650"/>
    </row>
    <row r="682" spans="1:6" ht="15.75" thickBot="1" x14ac:dyDescent="0.3">
      <c r="A682" s="651"/>
      <c r="B682" s="652"/>
      <c r="C682" s="652"/>
      <c r="D682" s="652"/>
      <c r="E682" s="650"/>
    </row>
    <row r="683" spans="1:6" ht="35.25" customHeight="1" thickBot="1" x14ac:dyDescent="0.3">
      <c r="A683" s="327" t="s">
        <v>392</v>
      </c>
      <c r="B683" s="328" t="s">
        <v>322</v>
      </c>
      <c r="C683" s="329">
        <f>SUM(C689)</f>
        <v>18000</v>
      </c>
      <c r="D683" s="329">
        <f t="shared" ref="D683:E683" si="214">SUM(D689)</f>
        <v>0</v>
      </c>
      <c r="E683" s="154">
        <f t="shared" si="214"/>
        <v>18000</v>
      </c>
      <c r="F683" s="321"/>
    </row>
    <row r="684" spans="1:6" x14ac:dyDescent="0.25">
      <c r="A684" s="653"/>
      <c r="B684" s="654"/>
      <c r="C684" s="654"/>
      <c r="D684" s="654"/>
      <c r="E684" s="656"/>
    </row>
    <row r="685" spans="1:6" ht="15.75" thickBot="1" x14ac:dyDescent="0.3">
      <c r="A685" s="658"/>
      <c r="B685" s="659"/>
      <c r="C685" s="659"/>
      <c r="D685" s="655"/>
      <c r="E685" s="656"/>
    </row>
    <row r="686" spans="1:6" ht="15.75" thickBot="1" x14ac:dyDescent="0.3">
      <c r="A686" s="109">
        <v>32</v>
      </c>
      <c r="B686" s="104" t="s">
        <v>272</v>
      </c>
      <c r="C686" s="111">
        <f>SUM(C687)</f>
        <v>18000</v>
      </c>
      <c r="D686" s="111">
        <f t="shared" ref="D686:E687" si="215">SUM(D687)</f>
        <v>0</v>
      </c>
      <c r="E686" s="175">
        <f t="shared" si="215"/>
        <v>18000</v>
      </c>
    </row>
    <row r="687" spans="1:6" ht="15.75" thickBot="1" x14ac:dyDescent="0.3">
      <c r="A687" s="109">
        <v>323</v>
      </c>
      <c r="B687" s="104" t="s">
        <v>109</v>
      </c>
      <c r="C687" s="111">
        <f>SUM(C688)</f>
        <v>18000</v>
      </c>
      <c r="D687" s="111">
        <f t="shared" si="215"/>
        <v>0</v>
      </c>
      <c r="E687" s="175">
        <f t="shared" si="215"/>
        <v>18000</v>
      </c>
    </row>
    <row r="688" spans="1:6" ht="15.75" thickBot="1" x14ac:dyDescent="0.3">
      <c r="A688" s="108">
        <v>3234</v>
      </c>
      <c r="B688" s="105" t="s">
        <v>113</v>
      </c>
      <c r="C688" s="110">
        <v>18000</v>
      </c>
      <c r="D688" s="156">
        <v>0</v>
      </c>
      <c r="E688" s="51">
        <v>18000</v>
      </c>
    </row>
    <row r="689" spans="1:6" ht="28.5" customHeight="1" thickBot="1" x14ac:dyDescent="0.3">
      <c r="A689" s="667" t="s">
        <v>273</v>
      </c>
      <c r="B689" s="668"/>
      <c r="C689" s="185">
        <f>SUM(C686)</f>
        <v>18000</v>
      </c>
      <c r="D689" s="330">
        <f t="shared" ref="D689:E689" si="216">SUM(D686)</f>
        <v>0</v>
      </c>
      <c r="E689" s="181">
        <f t="shared" si="216"/>
        <v>18000</v>
      </c>
    </row>
    <row r="690" spans="1:6" x14ac:dyDescent="0.25">
      <c r="A690" s="647"/>
      <c r="B690" s="648"/>
      <c r="C690" s="648"/>
      <c r="D690" s="648"/>
      <c r="E690" s="650"/>
    </row>
    <row r="691" spans="1:6" ht="15.75" thickBot="1" x14ac:dyDescent="0.3">
      <c r="A691" s="651"/>
      <c r="B691" s="652"/>
      <c r="C691" s="652"/>
      <c r="D691" s="652"/>
      <c r="E691" s="650"/>
    </row>
    <row r="692" spans="1:6" ht="36.75" customHeight="1" thickBot="1" x14ac:dyDescent="0.3">
      <c r="A692" s="310" t="s">
        <v>393</v>
      </c>
      <c r="B692" s="311" t="s">
        <v>323</v>
      </c>
      <c r="C692" s="207">
        <f>SUM(C698,C702,C706)</f>
        <v>80000</v>
      </c>
      <c r="D692" s="323">
        <f t="shared" ref="D692:E692" si="217">SUM(D698,D702,D706)</f>
        <v>3000</v>
      </c>
      <c r="E692" s="159">
        <f t="shared" si="217"/>
        <v>83000</v>
      </c>
      <c r="F692" s="321"/>
    </row>
    <row r="693" spans="1:6" s="321" customFormat="1" x14ac:dyDescent="0.25">
      <c r="A693" s="653"/>
      <c r="B693" s="654"/>
      <c r="C693" s="654"/>
      <c r="D693" s="654"/>
      <c r="E693" s="656"/>
    </row>
    <row r="694" spans="1:6" s="321" customFormat="1" ht="15.75" thickBot="1" x14ac:dyDescent="0.3">
      <c r="A694" s="658"/>
      <c r="B694" s="659"/>
      <c r="C694" s="659"/>
      <c r="D694" s="655"/>
      <c r="E694" s="656"/>
    </row>
    <row r="695" spans="1:6" ht="15.75" thickBot="1" x14ac:dyDescent="0.3">
      <c r="A695" s="109">
        <v>32</v>
      </c>
      <c r="B695" s="104" t="s">
        <v>272</v>
      </c>
      <c r="C695" s="122">
        <f>SUM(C696)</f>
        <v>0</v>
      </c>
      <c r="D695" s="116">
        <f t="shared" ref="D695:E696" si="218">SUM(D696)</f>
        <v>23000</v>
      </c>
      <c r="E695" s="344">
        <f t="shared" si="218"/>
        <v>23000</v>
      </c>
    </row>
    <row r="696" spans="1:6" ht="15.75" customHeight="1" thickBot="1" x14ac:dyDescent="0.3">
      <c r="A696" s="109">
        <v>329</v>
      </c>
      <c r="B696" s="104" t="s">
        <v>270</v>
      </c>
      <c r="C696" s="112">
        <f>SUM(C697)</f>
        <v>0</v>
      </c>
      <c r="D696" s="112">
        <f t="shared" si="218"/>
        <v>23000</v>
      </c>
      <c r="E696" s="171">
        <f t="shared" si="218"/>
        <v>23000</v>
      </c>
    </row>
    <row r="697" spans="1:6" ht="15.75" thickBot="1" x14ac:dyDescent="0.3">
      <c r="A697" s="108">
        <v>3295</v>
      </c>
      <c r="B697" s="105" t="s">
        <v>324</v>
      </c>
      <c r="C697" s="113">
        <v>0</v>
      </c>
      <c r="D697" s="178">
        <v>23000</v>
      </c>
      <c r="E697" s="51">
        <v>23000</v>
      </c>
    </row>
    <row r="698" spans="1:6" ht="29.25" customHeight="1" thickBot="1" x14ac:dyDescent="0.3">
      <c r="A698" s="687" t="s">
        <v>325</v>
      </c>
      <c r="B698" s="688"/>
      <c r="C698" s="188">
        <f>SUM(C695)</f>
        <v>0</v>
      </c>
      <c r="D698" s="330">
        <f t="shared" ref="D698:E698" si="219">SUM(D695)</f>
        <v>23000</v>
      </c>
      <c r="E698" s="181">
        <f t="shared" si="219"/>
        <v>23000</v>
      </c>
    </row>
    <row r="699" spans="1:6" ht="15.75" thickBot="1" x14ac:dyDescent="0.3">
      <c r="A699" s="164">
        <v>32</v>
      </c>
      <c r="B699" s="170" t="s">
        <v>272</v>
      </c>
      <c r="C699" s="111">
        <f>SUM(C700)</f>
        <v>20000</v>
      </c>
      <c r="D699" s="111">
        <f t="shared" ref="D699:E700" si="220">SUM(D700)</f>
        <v>0</v>
      </c>
      <c r="E699" s="175">
        <f t="shared" si="220"/>
        <v>20000</v>
      </c>
    </row>
    <row r="700" spans="1:6" ht="15.75" thickBot="1" x14ac:dyDescent="0.3">
      <c r="A700" s="216">
        <v>323</v>
      </c>
      <c r="B700" s="385" t="s">
        <v>109</v>
      </c>
      <c r="C700" s="409">
        <f>SUM(C701)</f>
        <v>20000</v>
      </c>
      <c r="D700" s="409">
        <f t="shared" si="220"/>
        <v>0</v>
      </c>
      <c r="E700" s="175">
        <f t="shared" si="220"/>
        <v>20000</v>
      </c>
    </row>
    <row r="701" spans="1:6" ht="15.75" thickBot="1" x14ac:dyDescent="0.3">
      <c r="A701" s="86">
        <v>3234</v>
      </c>
      <c r="B701" s="403" t="s">
        <v>113</v>
      </c>
      <c r="C701" s="404">
        <v>20000</v>
      </c>
      <c r="D701" s="405">
        <v>0</v>
      </c>
      <c r="E701" s="406">
        <v>20000</v>
      </c>
    </row>
    <row r="702" spans="1:6" ht="30" customHeight="1" thickBot="1" x14ac:dyDescent="0.3">
      <c r="A702" s="679" t="s">
        <v>273</v>
      </c>
      <c r="B702" s="680"/>
      <c r="C702" s="202">
        <f>SUM(C699)</f>
        <v>20000</v>
      </c>
      <c r="D702" s="202">
        <f t="shared" ref="D702:E702" si="221">SUM(D699)</f>
        <v>0</v>
      </c>
      <c r="E702" s="181">
        <f t="shared" si="221"/>
        <v>20000</v>
      </c>
    </row>
    <row r="703" spans="1:6" ht="15.75" thickBot="1" x14ac:dyDescent="0.3">
      <c r="A703" s="415">
        <v>32</v>
      </c>
      <c r="B703" s="387" t="s">
        <v>272</v>
      </c>
      <c r="C703" s="305">
        <f>SUM(C704)</f>
        <v>60000</v>
      </c>
      <c r="D703" s="305">
        <f t="shared" ref="D703:E704" si="222">SUM(D704)</f>
        <v>-20000</v>
      </c>
      <c r="E703" s="402">
        <f t="shared" si="222"/>
        <v>40000</v>
      </c>
    </row>
    <row r="704" spans="1:6" ht="15.75" thickBot="1" x14ac:dyDescent="0.3">
      <c r="A704" s="109">
        <v>323</v>
      </c>
      <c r="B704" s="104" t="s">
        <v>109</v>
      </c>
      <c r="C704" s="111">
        <f>SUM(C705)</f>
        <v>60000</v>
      </c>
      <c r="D704" s="111">
        <f t="shared" si="222"/>
        <v>-20000</v>
      </c>
      <c r="E704" s="175">
        <f t="shared" si="222"/>
        <v>40000</v>
      </c>
    </row>
    <row r="705" spans="1:6" ht="15.75" thickBot="1" x14ac:dyDescent="0.3">
      <c r="A705" s="108">
        <v>3234</v>
      </c>
      <c r="B705" s="105" t="s">
        <v>113</v>
      </c>
      <c r="C705" s="110">
        <v>60000</v>
      </c>
      <c r="D705" s="151">
        <v>-20000</v>
      </c>
      <c r="E705" s="51">
        <v>40000</v>
      </c>
    </row>
    <row r="706" spans="1:6" ht="31.5" customHeight="1" thickBot="1" x14ac:dyDescent="0.3">
      <c r="A706" s="667" t="s">
        <v>300</v>
      </c>
      <c r="B706" s="668"/>
      <c r="C706" s="116">
        <f>SUM(C703)</f>
        <v>60000</v>
      </c>
      <c r="D706" s="116">
        <f t="shared" ref="D706:E706" si="223">SUM(D703)</f>
        <v>-20000</v>
      </c>
      <c r="E706" s="344">
        <f t="shared" si="223"/>
        <v>40000</v>
      </c>
    </row>
    <row r="707" spans="1:6" x14ac:dyDescent="0.25">
      <c r="A707" s="647"/>
      <c r="B707" s="648"/>
      <c r="C707" s="648"/>
      <c r="D707" s="649"/>
      <c r="E707" s="650"/>
    </row>
    <row r="708" spans="1:6" ht="15.75" thickBot="1" x14ac:dyDescent="0.3">
      <c r="A708" s="651"/>
      <c r="B708" s="652"/>
      <c r="C708" s="652"/>
      <c r="D708" s="652"/>
      <c r="E708" s="650"/>
    </row>
    <row r="709" spans="1:6" ht="39" customHeight="1" thickBot="1" x14ac:dyDescent="0.3">
      <c r="A709" s="158" t="s">
        <v>394</v>
      </c>
      <c r="B709" s="309" t="s">
        <v>326</v>
      </c>
      <c r="C709" s="139">
        <f>SUM(C712,C724,C733,C749,C758,C778,C787,C804,C812,C821,C830,C839,C848)</f>
        <v>1950000</v>
      </c>
      <c r="D709" s="329">
        <f t="shared" ref="D709:E709" si="224">SUM(D712,D724,D733,D749,D758,D778,D787,D804,D812,D821,D830,D839,D848)</f>
        <v>-723000</v>
      </c>
      <c r="E709" s="154">
        <f t="shared" si="224"/>
        <v>1227000</v>
      </c>
      <c r="F709" s="321"/>
    </row>
    <row r="710" spans="1:6" x14ac:dyDescent="0.25">
      <c r="A710" s="705"/>
      <c r="B710" s="706"/>
      <c r="C710" s="706"/>
      <c r="D710" s="706"/>
      <c r="E710" s="707"/>
    </row>
    <row r="711" spans="1:6" ht="15.75" thickBot="1" x14ac:dyDescent="0.3">
      <c r="A711" s="708"/>
      <c r="B711" s="709"/>
      <c r="C711" s="709"/>
      <c r="D711" s="710"/>
      <c r="E711" s="707"/>
    </row>
    <row r="712" spans="1:6" ht="35.25" customHeight="1" thickBot="1" x14ac:dyDescent="0.3">
      <c r="A712" s="300" t="s">
        <v>395</v>
      </c>
      <c r="B712" s="307" t="s">
        <v>327</v>
      </c>
      <c r="C712" s="176">
        <f>SUM(C721)</f>
        <v>26000</v>
      </c>
      <c r="D712" s="176">
        <f t="shared" ref="D712:E712" si="225">SUM(D721)</f>
        <v>2000</v>
      </c>
      <c r="E712" s="159">
        <f t="shared" si="225"/>
        <v>28000</v>
      </c>
      <c r="F712" s="321"/>
    </row>
    <row r="713" spans="1:6" x14ac:dyDescent="0.25">
      <c r="A713" s="653"/>
      <c r="B713" s="654"/>
      <c r="C713" s="654"/>
      <c r="D713" s="655"/>
      <c r="E713" s="656"/>
    </row>
    <row r="714" spans="1:6" ht="15.75" thickBot="1" x14ac:dyDescent="0.3">
      <c r="A714" s="658"/>
      <c r="B714" s="659"/>
      <c r="C714" s="659"/>
      <c r="D714" s="655"/>
      <c r="E714" s="656"/>
    </row>
    <row r="715" spans="1:6" ht="15.75" thickBot="1" x14ac:dyDescent="0.3">
      <c r="A715" s="109">
        <v>32</v>
      </c>
      <c r="B715" s="104" t="s">
        <v>272</v>
      </c>
      <c r="C715" s="112">
        <f>SUM(C716)</f>
        <v>0</v>
      </c>
      <c r="D715" s="111">
        <f t="shared" ref="D715:E716" si="226">SUM(D716)</f>
        <v>18000</v>
      </c>
      <c r="E715" s="175">
        <f t="shared" si="226"/>
        <v>18000</v>
      </c>
    </row>
    <row r="716" spans="1:6" ht="15.75" customHeight="1" thickBot="1" x14ac:dyDescent="0.3">
      <c r="A716" s="109">
        <v>329</v>
      </c>
      <c r="B716" s="104" t="s">
        <v>270</v>
      </c>
      <c r="C716" s="112">
        <f>SUM(C717)</f>
        <v>0</v>
      </c>
      <c r="D716" s="111">
        <f t="shared" si="226"/>
        <v>18000</v>
      </c>
      <c r="E716" s="175">
        <f t="shared" si="226"/>
        <v>18000</v>
      </c>
    </row>
    <row r="717" spans="1:6" ht="15.75" thickBot="1" x14ac:dyDescent="0.3">
      <c r="A717" s="108">
        <v>3294</v>
      </c>
      <c r="B717" s="105" t="s">
        <v>328</v>
      </c>
      <c r="C717" s="113">
        <v>0</v>
      </c>
      <c r="D717" s="151">
        <v>18000</v>
      </c>
      <c r="E717" s="51">
        <v>18000</v>
      </c>
    </row>
    <row r="718" spans="1:6" ht="15.75" thickBot="1" x14ac:dyDescent="0.3">
      <c r="A718" s="109">
        <v>38</v>
      </c>
      <c r="B718" s="104" t="s">
        <v>329</v>
      </c>
      <c r="C718" s="111">
        <f>SUM(C719)</f>
        <v>26000</v>
      </c>
      <c r="D718" s="111">
        <f t="shared" ref="D718:E719" si="227">SUM(D719)</f>
        <v>-16000</v>
      </c>
      <c r="E718" s="175">
        <f t="shared" si="227"/>
        <v>10000</v>
      </c>
    </row>
    <row r="719" spans="1:6" ht="15.75" thickBot="1" x14ac:dyDescent="0.3">
      <c r="A719" s="109">
        <v>381</v>
      </c>
      <c r="B719" s="104" t="s">
        <v>62</v>
      </c>
      <c r="C719" s="111">
        <f>SUM(C720)</f>
        <v>26000</v>
      </c>
      <c r="D719" s="111">
        <f t="shared" si="227"/>
        <v>-16000</v>
      </c>
      <c r="E719" s="175">
        <f t="shared" si="227"/>
        <v>10000</v>
      </c>
    </row>
    <row r="720" spans="1:6" ht="15.75" customHeight="1" thickBot="1" x14ac:dyDescent="0.3">
      <c r="A720" s="108">
        <v>3811</v>
      </c>
      <c r="B720" s="105" t="s">
        <v>142</v>
      </c>
      <c r="C720" s="110">
        <v>26000</v>
      </c>
      <c r="D720" s="178">
        <v>-16000</v>
      </c>
      <c r="E720" s="51">
        <v>10000</v>
      </c>
    </row>
    <row r="721" spans="1:6" ht="33.75" customHeight="1" thickBot="1" x14ac:dyDescent="0.3">
      <c r="A721" s="667" t="s">
        <v>325</v>
      </c>
      <c r="B721" s="668"/>
      <c r="C721" s="205">
        <f>SUM(C715,C718)</f>
        <v>26000</v>
      </c>
      <c r="D721" s="330">
        <f t="shared" ref="D721:E721" si="228">SUM(D715,D718)</f>
        <v>2000</v>
      </c>
      <c r="E721" s="181">
        <f t="shared" si="228"/>
        <v>28000</v>
      </c>
    </row>
    <row r="722" spans="1:6" x14ac:dyDescent="0.25">
      <c r="A722" s="647"/>
      <c r="B722" s="648"/>
      <c r="C722" s="648"/>
      <c r="D722" s="648"/>
      <c r="E722" s="650"/>
    </row>
    <row r="723" spans="1:6" ht="15.75" thickBot="1" x14ac:dyDescent="0.3">
      <c r="A723" s="651"/>
      <c r="B723" s="652"/>
      <c r="C723" s="652"/>
      <c r="D723" s="652"/>
      <c r="E723" s="650"/>
    </row>
    <row r="724" spans="1:6" ht="33" customHeight="1" thickBot="1" x14ac:dyDescent="0.3">
      <c r="A724" s="310" t="s">
        <v>396</v>
      </c>
      <c r="B724" s="311" t="s">
        <v>330</v>
      </c>
      <c r="C724" s="207">
        <f>SUM(C730)</f>
        <v>38000</v>
      </c>
      <c r="D724" s="323">
        <f t="shared" ref="D724:E724" si="229">SUM(D730)</f>
        <v>-15000</v>
      </c>
      <c r="E724" s="159">
        <f t="shared" si="229"/>
        <v>23000</v>
      </c>
    </row>
    <row r="725" spans="1:6" x14ac:dyDescent="0.25">
      <c r="A725" s="653"/>
      <c r="B725" s="654"/>
      <c r="C725" s="654"/>
      <c r="D725" s="654"/>
      <c r="E725" s="656"/>
    </row>
    <row r="726" spans="1:6" ht="15.75" thickBot="1" x14ac:dyDescent="0.3">
      <c r="A726" s="658"/>
      <c r="B726" s="659"/>
      <c r="C726" s="659"/>
      <c r="D726" s="655"/>
      <c r="E726" s="656"/>
    </row>
    <row r="727" spans="1:6" ht="15.75" thickBot="1" x14ac:dyDescent="0.3">
      <c r="A727" s="109">
        <v>38</v>
      </c>
      <c r="B727" s="104" t="s">
        <v>329</v>
      </c>
      <c r="C727" s="111">
        <f>SUM(C728)</f>
        <v>38000</v>
      </c>
      <c r="D727" s="111">
        <f t="shared" ref="D727:E728" si="230">SUM(D728)</f>
        <v>-15000</v>
      </c>
      <c r="E727" s="157">
        <f t="shared" si="230"/>
        <v>23000</v>
      </c>
    </row>
    <row r="728" spans="1:6" ht="15.75" thickBot="1" x14ac:dyDescent="0.3">
      <c r="A728" s="109">
        <v>381</v>
      </c>
      <c r="B728" s="104" t="s">
        <v>62</v>
      </c>
      <c r="C728" s="111">
        <f>SUM(C729)</f>
        <v>38000</v>
      </c>
      <c r="D728" s="111">
        <f t="shared" si="230"/>
        <v>-15000</v>
      </c>
      <c r="E728" s="340">
        <f t="shared" si="230"/>
        <v>23000</v>
      </c>
    </row>
    <row r="729" spans="1:6" ht="15.75" customHeight="1" thickBot="1" x14ac:dyDescent="0.3">
      <c r="A729" s="108">
        <v>3811</v>
      </c>
      <c r="B729" s="105" t="s">
        <v>142</v>
      </c>
      <c r="C729" s="110">
        <v>38000</v>
      </c>
      <c r="D729" s="178">
        <v>-15000</v>
      </c>
      <c r="E729" s="51">
        <v>23000</v>
      </c>
    </row>
    <row r="730" spans="1:6" ht="28.5" customHeight="1" thickBot="1" x14ac:dyDescent="0.3">
      <c r="A730" s="667" t="s">
        <v>325</v>
      </c>
      <c r="B730" s="668"/>
      <c r="C730" s="205">
        <f>SUM(C727)</f>
        <v>38000</v>
      </c>
      <c r="D730" s="330">
        <f t="shared" ref="D730:E730" si="231">SUM(D727)</f>
        <v>-15000</v>
      </c>
      <c r="E730" s="181">
        <f t="shared" si="231"/>
        <v>23000</v>
      </c>
    </row>
    <row r="731" spans="1:6" s="321" customFormat="1" x14ac:dyDescent="0.25">
      <c r="A731" s="691"/>
      <c r="B731" s="692"/>
      <c r="C731" s="692"/>
      <c r="D731" s="692"/>
      <c r="E731" s="694"/>
    </row>
    <row r="732" spans="1:6" ht="15.75" thickBot="1" x14ac:dyDescent="0.3">
      <c r="A732" s="696"/>
      <c r="B732" s="697"/>
      <c r="C732" s="697"/>
      <c r="D732" s="693"/>
      <c r="E732" s="694"/>
    </row>
    <row r="733" spans="1:6" ht="33" customHeight="1" thickBot="1" x14ac:dyDescent="0.3">
      <c r="A733" s="213" t="s">
        <v>397</v>
      </c>
      <c r="B733" s="306" t="s">
        <v>331</v>
      </c>
      <c r="C733" s="173">
        <f>SUM(C739,C746)</f>
        <v>385000</v>
      </c>
      <c r="D733" s="173">
        <f t="shared" ref="D733:E733" si="232">SUM(D739,D746)</f>
        <v>-150000</v>
      </c>
      <c r="E733" s="154">
        <f t="shared" si="232"/>
        <v>235000</v>
      </c>
      <c r="F733" s="321"/>
    </row>
    <row r="734" spans="1:6" x14ac:dyDescent="0.25">
      <c r="A734" s="653"/>
      <c r="B734" s="654"/>
      <c r="C734" s="654"/>
      <c r="D734" s="655"/>
      <c r="E734" s="656"/>
    </row>
    <row r="735" spans="1:6" ht="15.75" thickBot="1" x14ac:dyDescent="0.3">
      <c r="A735" s="658"/>
      <c r="B735" s="659"/>
      <c r="C735" s="659"/>
      <c r="D735" s="655"/>
      <c r="E735" s="656"/>
    </row>
    <row r="736" spans="1:6" ht="15.75" thickBot="1" x14ac:dyDescent="0.3">
      <c r="A736" s="109">
        <v>38</v>
      </c>
      <c r="B736" s="104" t="s">
        <v>329</v>
      </c>
      <c r="C736" s="111">
        <f>SUM(C737)</f>
        <v>5000</v>
      </c>
      <c r="D736" s="111">
        <f t="shared" ref="D736:E737" si="233">SUM(D737)</f>
        <v>0</v>
      </c>
      <c r="E736" s="175">
        <f t="shared" si="233"/>
        <v>5000</v>
      </c>
    </row>
    <row r="737" spans="1:6" ht="15.75" thickBot="1" x14ac:dyDescent="0.3">
      <c r="A737" s="109">
        <v>381</v>
      </c>
      <c r="B737" s="104" t="s">
        <v>62</v>
      </c>
      <c r="C737" s="111">
        <f>SUM(C738)</f>
        <v>5000</v>
      </c>
      <c r="D737" s="111">
        <f t="shared" si="233"/>
        <v>0</v>
      </c>
      <c r="E737" s="175">
        <f t="shared" si="233"/>
        <v>5000</v>
      </c>
    </row>
    <row r="738" spans="1:6" ht="15.75" customHeight="1" thickBot="1" x14ac:dyDescent="0.3">
      <c r="A738" s="108">
        <v>3811</v>
      </c>
      <c r="B738" s="105" t="s">
        <v>142</v>
      </c>
      <c r="C738" s="110">
        <v>5000</v>
      </c>
      <c r="D738" s="150">
        <v>0</v>
      </c>
      <c r="E738" s="51">
        <v>5000</v>
      </c>
    </row>
    <row r="739" spans="1:6" ht="27" customHeight="1" thickBot="1" x14ac:dyDescent="0.3">
      <c r="A739" s="687" t="s">
        <v>325</v>
      </c>
      <c r="B739" s="688"/>
      <c r="C739" s="205">
        <f>SUM(C736)</f>
        <v>5000</v>
      </c>
      <c r="D739" s="330">
        <f t="shared" ref="D739:E739" si="234">SUM(D736)</f>
        <v>0</v>
      </c>
      <c r="E739" s="181">
        <f t="shared" si="234"/>
        <v>5000</v>
      </c>
      <c r="F739" s="345"/>
    </row>
    <row r="740" spans="1:6" ht="15.75" thickBot="1" x14ac:dyDescent="0.3">
      <c r="A740" s="164">
        <v>32</v>
      </c>
      <c r="B740" s="170" t="s">
        <v>272</v>
      </c>
      <c r="C740" s="111">
        <f>SUM(C741)</f>
        <v>80000</v>
      </c>
      <c r="D740" s="111">
        <f t="shared" ref="D740:E741" si="235">SUM(D741)</f>
        <v>0</v>
      </c>
      <c r="E740" s="175">
        <f t="shared" si="235"/>
        <v>80000</v>
      </c>
    </row>
    <row r="741" spans="1:6" ht="15.75" thickBot="1" x14ac:dyDescent="0.3">
      <c r="A741" s="216">
        <v>323</v>
      </c>
      <c r="B741" s="385" t="s">
        <v>109</v>
      </c>
      <c r="C741" s="409">
        <f>SUM(C742)</f>
        <v>80000</v>
      </c>
      <c r="D741" s="409">
        <f t="shared" si="235"/>
        <v>0</v>
      </c>
      <c r="E741" s="175">
        <f t="shared" si="235"/>
        <v>80000</v>
      </c>
    </row>
    <row r="742" spans="1:6" ht="15.75" customHeight="1" thickBot="1" x14ac:dyDescent="0.3">
      <c r="A742" s="86">
        <v>3232</v>
      </c>
      <c r="B742" s="403" t="s">
        <v>111</v>
      </c>
      <c r="C742" s="404">
        <v>80000</v>
      </c>
      <c r="D742" s="405">
        <v>0</v>
      </c>
      <c r="E742" s="406">
        <v>80000</v>
      </c>
    </row>
    <row r="743" spans="1:6" ht="15.75" customHeight="1" thickBot="1" x14ac:dyDescent="0.3">
      <c r="A743" s="411">
        <v>42</v>
      </c>
      <c r="B743" s="412" t="s">
        <v>297</v>
      </c>
      <c r="C743" s="413">
        <f>SUM(C744)</f>
        <v>300000</v>
      </c>
      <c r="D743" s="413">
        <f t="shared" ref="D743:E744" si="236">SUM(D744)</f>
        <v>-150000</v>
      </c>
      <c r="E743" s="175">
        <f t="shared" si="236"/>
        <v>150000</v>
      </c>
    </row>
    <row r="744" spans="1:6" ht="15.75" thickBot="1" x14ac:dyDescent="0.3">
      <c r="A744" s="109">
        <v>421</v>
      </c>
      <c r="B744" s="386" t="s">
        <v>145</v>
      </c>
      <c r="C744" s="305">
        <f>SUM(C745)</f>
        <v>300000</v>
      </c>
      <c r="D744" s="305">
        <f t="shared" si="236"/>
        <v>-150000</v>
      </c>
      <c r="E744" s="175">
        <f t="shared" si="236"/>
        <v>150000</v>
      </c>
    </row>
    <row r="745" spans="1:6" ht="15.75" thickBot="1" x14ac:dyDescent="0.3">
      <c r="A745" s="108">
        <v>4212</v>
      </c>
      <c r="B745" s="105" t="s">
        <v>308</v>
      </c>
      <c r="C745" s="110">
        <v>300000</v>
      </c>
      <c r="D745" s="178">
        <v>-150000</v>
      </c>
      <c r="E745" s="51">
        <v>150000</v>
      </c>
    </row>
    <row r="746" spans="1:6" ht="27" customHeight="1" thickBot="1" x14ac:dyDescent="0.3">
      <c r="A746" s="667" t="s">
        <v>291</v>
      </c>
      <c r="B746" s="668"/>
      <c r="C746" s="205">
        <f>SUM(C740,C743)</f>
        <v>380000</v>
      </c>
      <c r="D746" s="330">
        <f t="shared" ref="D746:E746" si="237">SUM(D740,D743)</f>
        <v>-150000</v>
      </c>
      <c r="E746" s="181">
        <f t="shared" si="237"/>
        <v>230000</v>
      </c>
    </row>
    <row r="747" spans="1:6" x14ac:dyDescent="0.25">
      <c r="A747" s="647"/>
      <c r="B747" s="648"/>
      <c r="C747" s="648"/>
      <c r="D747" s="648"/>
      <c r="E747" s="650"/>
    </row>
    <row r="748" spans="1:6" ht="15.75" thickBot="1" x14ac:dyDescent="0.3">
      <c r="A748" s="651"/>
      <c r="B748" s="652"/>
      <c r="C748" s="652"/>
      <c r="D748" s="649"/>
      <c r="E748" s="650"/>
    </row>
    <row r="749" spans="1:6" ht="37.5" customHeight="1" thickBot="1" x14ac:dyDescent="0.3">
      <c r="A749" s="300" t="s">
        <v>398</v>
      </c>
      <c r="B749" s="307" t="s">
        <v>332</v>
      </c>
      <c r="C749" s="176">
        <f>SUM(C755)</f>
        <v>230000</v>
      </c>
      <c r="D749" s="176">
        <f t="shared" ref="D749:E749" si="238">SUM(D755)</f>
        <v>0</v>
      </c>
      <c r="E749" s="159">
        <f t="shared" si="238"/>
        <v>230000</v>
      </c>
      <c r="F749" s="321"/>
    </row>
    <row r="750" spans="1:6" x14ac:dyDescent="0.25">
      <c r="A750" s="653"/>
      <c r="B750" s="654"/>
      <c r="C750" s="654"/>
      <c r="D750" s="655"/>
      <c r="E750" s="656"/>
    </row>
    <row r="751" spans="1:6" ht="15.75" thickBot="1" x14ac:dyDescent="0.3">
      <c r="A751" s="658"/>
      <c r="B751" s="659"/>
      <c r="C751" s="659"/>
      <c r="D751" s="655"/>
      <c r="E751" s="656"/>
    </row>
    <row r="752" spans="1:6" ht="15.75" thickBot="1" x14ac:dyDescent="0.3">
      <c r="A752" s="109">
        <v>38</v>
      </c>
      <c r="B752" s="104" t="s">
        <v>329</v>
      </c>
      <c r="C752" s="111">
        <f>SUM(C753)</f>
        <v>230000</v>
      </c>
      <c r="D752" s="111">
        <f t="shared" ref="D752:E753" si="239">SUM(D753)</f>
        <v>0</v>
      </c>
      <c r="E752" s="175">
        <f t="shared" si="239"/>
        <v>230000</v>
      </c>
    </row>
    <row r="753" spans="1:6" ht="15.75" thickBot="1" x14ac:dyDescent="0.3">
      <c r="A753" s="109">
        <v>381</v>
      </c>
      <c r="B753" s="104" t="s">
        <v>62</v>
      </c>
      <c r="C753" s="111">
        <f>SUM(C754)</f>
        <v>230000</v>
      </c>
      <c r="D753" s="111">
        <f t="shared" si="239"/>
        <v>0</v>
      </c>
      <c r="E753" s="175">
        <f t="shared" si="239"/>
        <v>230000</v>
      </c>
    </row>
    <row r="754" spans="1:6" ht="15.75" customHeight="1" thickBot="1" x14ac:dyDescent="0.3">
      <c r="A754" s="108">
        <v>3811</v>
      </c>
      <c r="B754" s="105" t="s">
        <v>142</v>
      </c>
      <c r="C754" s="110">
        <v>230000</v>
      </c>
      <c r="D754" s="165">
        <v>0</v>
      </c>
      <c r="E754" s="51">
        <v>230000</v>
      </c>
    </row>
    <row r="755" spans="1:6" ht="30.75" customHeight="1" thickBot="1" x14ac:dyDescent="0.3">
      <c r="A755" s="667" t="s">
        <v>325</v>
      </c>
      <c r="B755" s="668"/>
      <c r="C755" s="205">
        <f>SUM(C752)</f>
        <v>230000</v>
      </c>
      <c r="D755" s="181">
        <f t="shared" ref="D755:E755" si="240">SUM(D752)</f>
        <v>0</v>
      </c>
      <c r="E755" s="181">
        <f t="shared" si="240"/>
        <v>230000</v>
      </c>
    </row>
    <row r="756" spans="1:6" x14ac:dyDescent="0.25">
      <c r="A756" s="647"/>
      <c r="B756" s="648"/>
      <c r="C756" s="648"/>
      <c r="D756" s="649"/>
      <c r="E756" s="650"/>
    </row>
    <row r="757" spans="1:6" ht="15.75" thickBot="1" x14ac:dyDescent="0.3">
      <c r="A757" s="651"/>
      <c r="B757" s="652"/>
      <c r="C757" s="652"/>
      <c r="D757" s="652"/>
      <c r="E757" s="650"/>
    </row>
    <row r="758" spans="1:6" ht="34.5" customHeight="1" thickBot="1" x14ac:dyDescent="0.3">
      <c r="A758" s="310" t="s">
        <v>399</v>
      </c>
      <c r="B758" s="311" t="s">
        <v>333</v>
      </c>
      <c r="C758" s="207">
        <f>SUM(C764,C771,C775)</f>
        <v>120000</v>
      </c>
      <c r="D758" s="323">
        <f t="shared" ref="D758:E758" si="241">SUM(D764,D771,D775)</f>
        <v>-50000</v>
      </c>
      <c r="E758" s="159">
        <f t="shared" si="241"/>
        <v>70000</v>
      </c>
      <c r="F758" s="321"/>
    </row>
    <row r="759" spans="1:6" x14ac:dyDescent="0.25">
      <c r="A759" s="653"/>
      <c r="B759" s="654"/>
      <c r="C759" s="654"/>
      <c r="D759" s="654"/>
      <c r="E759" s="656"/>
    </row>
    <row r="760" spans="1:6" ht="15.75" thickBot="1" x14ac:dyDescent="0.3">
      <c r="A760" s="658"/>
      <c r="B760" s="659"/>
      <c r="C760" s="659"/>
      <c r="D760" s="655"/>
      <c r="E760" s="656"/>
    </row>
    <row r="761" spans="1:6" ht="15.75" thickBot="1" x14ac:dyDescent="0.3">
      <c r="A761" s="109">
        <v>32</v>
      </c>
      <c r="B761" s="104" t="s">
        <v>272</v>
      </c>
      <c r="C761" s="111">
        <f>SUM(C762)</f>
        <v>20000</v>
      </c>
      <c r="D761" s="111">
        <f t="shared" ref="D761:E762" si="242">SUM(D762)</f>
        <v>0</v>
      </c>
      <c r="E761" s="175">
        <f t="shared" si="242"/>
        <v>20000</v>
      </c>
    </row>
    <row r="762" spans="1:6" ht="15.75" thickBot="1" x14ac:dyDescent="0.3">
      <c r="A762" s="109">
        <v>323</v>
      </c>
      <c r="B762" s="104" t="s">
        <v>109</v>
      </c>
      <c r="C762" s="111">
        <f>SUM(C763)</f>
        <v>20000</v>
      </c>
      <c r="D762" s="111">
        <f t="shared" si="242"/>
        <v>0</v>
      </c>
      <c r="E762" s="175">
        <f t="shared" si="242"/>
        <v>20000</v>
      </c>
    </row>
    <row r="763" spans="1:6" ht="15.75" customHeight="1" thickBot="1" x14ac:dyDescent="0.3">
      <c r="A763" s="108">
        <v>3232</v>
      </c>
      <c r="B763" s="105" t="s">
        <v>334</v>
      </c>
      <c r="C763" s="110">
        <v>20000</v>
      </c>
      <c r="D763" s="150">
        <v>0</v>
      </c>
      <c r="E763" s="51">
        <v>20000</v>
      </c>
    </row>
    <row r="764" spans="1:6" ht="30.75" customHeight="1" thickBot="1" x14ac:dyDescent="0.3">
      <c r="A764" s="667" t="s">
        <v>300</v>
      </c>
      <c r="B764" s="668"/>
      <c r="C764" s="198">
        <f>SUM(C761)</f>
        <v>20000</v>
      </c>
      <c r="D764" s="198">
        <f t="shared" ref="D764:E764" si="243">SUM(D761)</f>
        <v>0</v>
      </c>
      <c r="E764" s="181">
        <f t="shared" si="243"/>
        <v>20000</v>
      </c>
    </row>
    <row r="765" spans="1:6" ht="15.75" thickBot="1" x14ac:dyDescent="0.3">
      <c r="A765" s="109">
        <v>32</v>
      </c>
      <c r="B765" s="104" t="s">
        <v>272</v>
      </c>
      <c r="C765" s="111">
        <f>SUM(C766)</f>
        <v>80000</v>
      </c>
      <c r="D765" s="111">
        <f t="shared" ref="D765:E766" si="244">SUM(D766)</f>
        <v>-50000</v>
      </c>
      <c r="E765" s="175">
        <f t="shared" si="244"/>
        <v>30000</v>
      </c>
    </row>
    <row r="766" spans="1:6" ht="15.75" thickBot="1" x14ac:dyDescent="0.3">
      <c r="A766" s="109">
        <v>323</v>
      </c>
      <c r="B766" s="104" t="s">
        <v>109</v>
      </c>
      <c r="C766" s="111">
        <f>SUM(C767)</f>
        <v>80000</v>
      </c>
      <c r="D766" s="111">
        <f t="shared" si="244"/>
        <v>-50000</v>
      </c>
      <c r="E766" s="175">
        <f t="shared" si="244"/>
        <v>30000</v>
      </c>
    </row>
    <row r="767" spans="1:6" ht="15.75" customHeight="1" thickBot="1" x14ac:dyDescent="0.3">
      <c r="A767" s="108">
        <v>3232</v>
      </c>
      <c r="B767" s="105" t="s">
        <v>334</v>
      </c>
      <c r="C767" s="110">
        <v>80000</v>
      </c>
      <c r="D767" s="151">
        <v>-50000</v>
      </c>
      <c r="E767" s="51">
        <v>30000</v>
      </c>
    </row>
    <row r="768" spans="1:6" ht="15.75" thickBot="1" x14ac:dyDescent="0.3">
      <c r="A768" s="109">
        <v>38</v>
      </c>
      <c r="B768" s="104" t="s">
        <v>329</v>
      </c>
      <c r="C768" s="111">
        <f>SUM(C769)</f>
        <v>10000</v>
      </c>
      <c r="D768" s="111">
        <f t="shared" ref="D768:E769" si="245">SUM(D769)</f>
        <v>0</v>
      </c>
      <c r="E768" s="175">
        <f t="shared" si="245"/>
        <v>10000</v>
      </c>
    </row>
    <row r="769" spans="1:6" ht="15.75" thickBot="1" x14ac:dyDescent="0.3">
      <c r="A769" s="109">
        <v>381</v>
      </c>
      <c r="B769" s="104" t="s">
        <v>62</v>
      </c>
      <c r="C769" s="111">
        <f>SUM(C770)</f>
        <v>10000</v>
      </c>
      <c r="D769" s="111">
        <f t="shared" si="245"/>
        <v>0</v>
      </c>
      <c r="E769" s="175">
        <f t="shared" si="245"/>
        <v>10000</v>
      </c>
    </row>
    <row r="770" spans="1:6" ht="15.75" customHeight="1" thickBot="1" x14ac:dyDescent="0.3">
      <c r="A770" s="108">
        <v>3811</v>
      </c>
      <c r="B770" s="105" t="s">
        <v>142</v>
      </c>
      <c r="C770" s="110">
        <v>10000</v>
      </c>
      <c r="D770" s="150">
        <v>0</v>
      </c>
      <c r="E770" s="51">
        <v>10000</v>
      </c>
    </row>
    <row r="771" spans="1:6" ht="24.75" customHeight="1" thickBot="1" x14ac:dyDescent="0.3">
      <c r="A771" s="687" t="s">
        <v>291</v>
      </c>
      <c r="B771" s="688"/>
      <c r="C771" s="205">
        <f>SUM(C765,C768)</f>
        <v>90000</v>
      </c>
      <c r="D771" s="330">
        <f t="shared" ref="D771:E771" si="246">SUM(D765,D768)</f>
        <v>-50000</v>
      </c>
      <c r="E771" s="181">
        <f t="shared" si="246"/>
        <v>40000</v>
      </c>
    </row>
    <row r="772" spans="1:6" ht="15.75" thickBot="1" x14ac:dyDescent="0.3">
      <c r="A772" s="164">
        <v>38</v>
      </c>
      <c r="B772" s="170" t="s">
        <v>329</v>
      </c>
      <c r="C772" s="111">
        <f>SUM(C773)</f>
        <v>10000</v>
      </c>
      <c r="D772" s="111">
        <f t="shared" ref="D772:E773" si="247">SUM(D773)</f>
        <v>0</v>
      </c>
      <c r="E772" s="175">
        <f t="shared" si="247"/>
        <v>10000</v>
      </c>
    </row>
    <row r="773" spans="1:6" ht="15.75" thickBot="1" x14ac:dyDescent="0.3">
      <c r="A773" s="109">
        <v>381</v>
      </c>
      <c r="B773" s="104" t="s">
        <v>62</v>
      </c>
      <c r="C773" s="111">
        <f>SUM(C774)</f>
        <v>10000</v>
      </c>
      <c r="D773" s="111">
        <f t="shared" si="247"/>
        <v>0</v>
      </c>
      <c r="E773" s="175">
        <f t="shared" si="247"/>
        <v>10000</v>
      </c>
    </row>
    <row r="774" spans="1:6" ht="15.75" customHeight="1" thickBot="1" x14ac:dyDescent="0.3">
      <c r="A774" s="108">
        <v>3811</v>
      </c>
      <c r="B774" s="105" t="s">
        <v>142</v>
      </c>
      <c r="C774" s="110">
        <v>10000</v>
      </c>
      <c r="D774" s="165">
        <v>0</v>
      </c>
      <c r="E774" s="51">
        <v>10000</v>
      </c>
    </row>
    <row r="775" spans="1:6" ht="26.25" customHeight="1" thickBot="1" x14ac:dyDescent="0.3">
      <c r="A775" s="667" t="s">
        <v>325</v>
      </c>
      <c r="B775" s="668"/>
      <c r="C775" s="205">
        <f>SUM(C772)</f>
        <v>10000</v>
      </c>
      <c r="D775" s="181">
        <f t="shared" ref="D775:E775" si="248">SUM(D772)</f>
        <v>0</v>
      </c>
      <c r="E775" s="181">
        <f t="shared" si="248"/>
        <v>10000</v>
      </c>
    </row>
    <row r="776" spans="1:6" x14ac:dyDescent="0.25">
      <c r="A776" s="647"/>
      <c r="B776" s="648"/>
      <c r="C776" s="648"/>
      <c r="D776" s="649"/>
      <c r="E776" s="650"/>
    </row>
    <row r="777" spans="1:6" ht="15.75" thickBot="1" x14ac:dyDescent="0.3">
      <c r="A777" s="651"/>
      <c r="B777" s="652"/>
      <c r="C777" s="652"/>
      <c r="D777" s="649"/>
      <c r="E777" s="650"/>
    </row>
    <row r="778" spans="1:6" ht="34.5" customHeight="1" thickBot="1" x14ac:dyDescent="0.3">
      <c r="A778" s="213" t="s">
        <v>400</v>
      </c>
      <c r="B778" s="306" t="s">
        <v>335</v>
      </c>
      <c r="C778" s="173">
        <f>SUM(C784)</f>
        <v>110000</v>
      </c>
      <c r="D778" s="173">
        <f t="shared" ref="D778:E778" si="249">SUM(D784)</f>
        <v>-30000</v>
      </c>
      <c r="E778" s="154">
        <f t="shared" si="249"/>
        <v>80000</v>
      </c>
      <c r="F778" s="321"/>
    </row>
    <row r="779" spans="1:6" x14ac:dyDescent="0.25">
      <c r="A779" s="681"/>
      <c r="B779" s="682"/>
      <c r="C779" s="682"/>
      <c r="D779" s="683"/>
      <c r="E779" s="684"/>
    </row>
    <row r="780" spans="1:6" ht="15.75" thickBot="1" x14ac:dyDescent="0.3">
      <c r="A780" s="685"/>
      <c r="B780" s="686"/>
      <c r="C780" s="686"/>
      <c r="D780" s="683"/>
      <c r="E780" s="684"/>
    </row>
    <row r="781" spans="1:6" ht="15.75" thickBot="1" x14ac:dyDescent="0.3">
      <c r="A781" s="109">
        <v>38</v>
      </c>
      <c r="B781" s="104" t="s">
        <v>329</v>
      </c>
      <c r="C781" s="111">
        <f>SUM(C782)</f>
        <v>110000</v>
      </c>
      <c r="D781" s="111">
        <f t="shared" ref="D781:E782" si="250">SUM(D782)</f>
        <v>-30000</v>
      </c>
      <c r="E781" s="175">
        <f t="shared" si="250"/>
        <v>80000</v>
      </c>
    </row>
    <row r="782" spans="1:6" ht="15.75" thickBot="1" x14ac:dyDescent="0.3">
      <c r="A782" s="109">
        <v>381</v>
      </c>
      <c r="B782" s="104" t="s">
        <v>62</v>
      </c>
      <c r="C782" s="111">
        <f>SUM(C783)</f>
        <v>110000</v>
      </c>
      <c r="D782" s="111">
        <f t="shared" si="250"/>
        <v>-30000</v>
      </c>
      <c r="E782" s="175">
        <f t="shared" si="250"/>
        <v>80000</v>
      </c>
    </row>
    <row r="783" spans="1:6" ht="15.75" customHeight="1" thickBot="1" x14ac:dyDescent="0.3">
      <c r="A783" s="384">
        <v>3811</v>
      </c>
      <c r="B783" s="162" t="s">
        <v>142</v>
      </c>
      <c r="C783" s="168">
        <v>110000</v>
      </c>
      <c r="D783" s="180">
        <v>-30000</v>
      </c>
      <c r="E783" s="51">
        <v>80000</v>
      </c>
    </row>
    <row r="784" spans="1:6" ht="27" customHeight="1" thickBot="1" x14ac:dyDescent="0.3">
      <c r="A784" s="679" t="s">
        <v>325</v>
      </c>
      <c r="B784" s="680"/>
      <c r="C784" s="202">
        <f>SUM(C781)</f>
        <v>110000</v>
      </c>
      <c r="D784" s="202">
        <f t="shared" ref="D784:E784" si="251">SUM(D781)</f>
        <v>-30000</v>
      </c>
      <c r="E784" s="181">
        <f t="shared" si="251"/>
        <v>80000</v>
      </c>
    </row>
    <row r="785" spans="1:6" x14ac:dyDescent="0.25">
      <c r="A785" s="669"/>
      <c r="B785" s="670"/>
      <c r="C785" s="670"/>
      <c r="D785" s="670"/>
      <c r="E785" s="671"/>
    </row>
    <row r="786" spans="1:6" ht="15.75" thickBot="1" x14ac:dyDescent="0.3">
      <c r="A786" s="672"/>
      <c r="B786" s="673"/>
      <c r="C786" s="673"/>
      <c r="D786" s="673"/>
      <c r="E786" s="674"/>
    </row>
    <row r="787" spans="1:6" ht="35.25" customHeight="1" thickBot="1" x14ac:dyDescent="0.3">
      <c r="A787" s="153" t="s">
        <v>401</v>
      </c>
      <c r="B787" s="318" t="s">
        <v>336</v>
      </c>
      <c r="C787" s="200">
        <f>SUM(C793,C797,C801)</f>
        <v>493000</v>
      </c>
      <c r="D787" s="200">
        <f t="shared" ref="D787:E787" si="252">SUM(D793,D797,D801)</f>
        <v>-330000</v>
      </c>
      <c r="E787" s="416">
        <f t="shared" si="252"/>
        <v>163000</v>
      </c>
      <c r="F787" s="321"/>
    </row>
    <row r="788" spans="1:6" s="321" customFormat="1" x14ac:dyDescent="0.25">
      <c r="A788" s="653"/>
      <c r="B788" s="654"/>
      <c r="C788" s="654"/>
      <c r="D788" s="654"/>
      <c r="E788" s="656"/>
    </row>
    <row r="789" spans="1:6" ht="15.75" thickBot="1" x14ac:dyDescent="0.3">
      <c r="A789" s="658"/>
      <c r="B789" s="659"/>
      <c r="C789" s="659"/>
      <c r="D789" s="655"/>
      <c r="E789" s="656"/>
    </row>
    <row r="790" spans="1:6" ht="15.75" thickBot="1" x14ac:dyDescent="0.3">
      <c r="A790" s="109">
        <v>38</v>
      </c>
      <c r="B790" s="104" t="s">
        <v>329</v>
      </c>
      <c r="C790" s="111">
        <f>SUM(C791)</f>
        <v>243000</v>
      </c>
      <c r="D790" s="111">
        <f t="shared" ref="D790:E791" si="253">SUM(D791)</f>
        <v>-80000</v>
      </c>
      <c r="E790" s="175">
        <f t="shared" si="253"/>
        <v>163000</v>
      </c>
    </row>
    <row r="791" spans="1:6" ht="15.75" thickBot="1" x14ac:dyDescent="0.3">
      <c r="A791" s="109">
        <v>381</v>
      </c>
      <c r="B791" s="104" t="s">
        <v>62</v>
      </c>
      <c r="C791" s="111">
        <f>SUM(C792)</f>
        <v>243000</v>
      </c>
      <c r="D791" s="111">
        <f t="shared" si="253"/>
        <v>-80000</v>
      </c>
      <c r="E791" s="175">
        <f t="shared" si="253"/>
        <v>163000</v>
      </c>
    </row>
    <row r="792" spans="1:6" ht="15.75" customHeight="1" thickBot="1" x14ac:dyDescent="0.3">
      <c r="A792" s="108">
        <v>3811</v>
      </c>
      <c r="B792" s="105" t="s">
        <v>142</v>
      </c>
      <c r="C792" s="110">
        <v>243000</v>
      </c>
      <c r="D792" s="151">
        <v>-80000</v>
      </c>
      <c r="E792" s="51">
        <v>163000</v>
      </c>
    </row>
    <row r="793" spans="1:6" ht="24" customHeight="1" thickBot="1" x14ac:dyDescent="0.3">
      <c r="A793" s="687" t="s">
        <v>325</v>
      </c>
      <c r="B793" s="688"/>
      <c r="C793" s="185">
        <f>SUM(C790)</f>
        <v>243000</v>
      </c>
      <c r="D793" s="342">
        <f t="shared" ref="D793:E793" si="254">SUM(D790)</f>
        <v>-80000</v>
      </c>
      <c r="E793" s="181">
        <f t="shared" si="254"/>
        <v>163000</v>
      </c>
    </row>
    <row r="794" spans="1:6" ht="15.75" customHeight="1" thickBot="1" x14ac:dyDescent="0.3">
      <c r="A794" s="164">
        <v>45</v>
      </c>
      <c r="B794" s="170" t="s">
        <v>310</v>
      </c>
      <c r="C794" s="111">
        <f>SUM(C795)</f>
        <v>140000</v>
      </c>
      <c r="D794" s="111">
        <f t="shared" ref="D794:E795" si="255">SUM(D795)</f>
        <v>-140000</v>
      </c>
      <c r="E794" s="175">
        <f t="shared" si="255"/>
        <v>0</v>
      </c>
    </row>
    <row r="795" spans="1:6" ht="15.75" customHeight="1" thickBot="1" x14ac:dyDescent="0.3">
      <c r="A795" s="109">
        <v>451</v>
      </c>
      <c r="B795" s="104" t="s">
        <v>311</v>
      </c>
      <c r="C795" s="111">
        <f>SUM(C796)</f>
        <v>140000</v>
      </c>
      <c r="D795" s="111">
        <f t="shared" si="255"/>
        <v>-140000</v>
      </c>
      <c r="E795" s="175">
        <f t="shared" si="255"/>
        <v>0</v>
      </c>
    </row>
    <row r="796" spans="1:6" ht="15.75" customHeight="1" thickBot="1" x14ac:dyDescent="0.3">
      <c r="A796" s="108">
        <v>4511</v>
      </c>
      <c r="B796" s="105" t="s">
        <v>311</v>
      </c>
      <c r="C796" s="110">
        <v>140000</v>
      </c>
      <c r="D796" s="180">
        <v>-140000</v>
      </c>
      <c r="E796" s="120">
        <v>0</v>
      </c>
    </row>
    <row r="797" spans="1:6" ht="25.5" customHeight="1" thickBot="1" x14ac:dyDescent="0.3">
      <c r="A797" s="687" t="s">
        <v>291</v>
      </c>
      <c r="B797" s="688"/>
      <c r="C797" s="185">
        <f>SUM(C794)</f>
        <v>140000</v>
      </c>
      <c r="D797" s="342">
        <f t="shared" ref="D797:E797" si="256">SUM(D794)</f>
        <v>-140000</v>
      </c>
      <c r="E797" s="181">
        <f t="shared" si="256"/>
        <v>0</v>
      </c>
    </row>
    <row r="798" spans="1:6" ht="15.75" customHeight="1" thickBot="1" x14ac:dyDescent="0.3">
      <c r="A798" s="164">
        <v>45</v>
      </c>
      <c r="B798" s="170" t="s">
        <v>310</v>
      </c>
      <c r="C798" s="111">
        <f>SUM(C799)</f>
        <v>110000</v>
      </c>
      <c r="D798" s="111">
        <f t="shared" ref="D798:E799" si="257">SUM(D799)</f>
        <v>-110000</v>
      </c>
      <c r="E798" s="175">
        <f t="shared" si="257"/>
        <v>0</v>
      </c>
    </row>
    <row r="799" spans="1:6" ht="15.75" customHeight="1" thickBot="1" x14ac:dyDescent="0.3">
      <c r="A799" s="109">
        <v>451</v>
      </c>
      <c r="B799" s="104" t="s">
        <v>311</v>
      </c>
      <c r="C799" s="111">
        <f>SUM(C800)</f>
        <v>110000</v>
      </c>
      <c r="D799" s="111">
        <f t="shared" si="257"/>
        <v>-110000</v>
      </c>
      <c r="E799" s="175">
        <f t="shared" si="257"/>
        <v>0</v>
      </c>
    </row>
    <row r="800" spans="1:6" ht="15.75" customHeight="1" thickBot="1" x14ac:dyDescent="0.3">
      <c r="A800" s="108">
        <v>4511</v>
      </c>
      <c r="B800" s="105" t="s">
        <v>311</v>
      </c>
      <c r="C800" s="110">
        <v>110000</v>
      </c>
      <c r="D800" s="151">
        <v>-110000</v>
      </c>
      <c r="E800" s="343">
        <v>0</v>
      </c>
    </row>
    <row r="801" spans="1:6" ht="27.75" customHeight="1" thickBot="1" x14ac:dyDescent="0.3">
      <c r="A801" s="667" t="s">
        <v>317</v>
      </c>
      <c r="B801" s="668"/>
      <c r="C801" s="198">
        <f>SUM(C798)</f>
        <v>110000</v>
      </c>
      <c r="D801" s="198">
        <f t="shared" ref="D801:E801" si="258">SUM(D798)</f>
        <v>-110000</v>
      </c>
      <c r="E801" s="181">
        <f t="shared" si="258"/>
        <v>0</v>
      </c>
    </row>
    <row r="802" spans="1:6" x14ac:dyDescent="0.25">
      <c r="A802" s="647"/>
      <c r="B802" s="648"/>
      <c r="C802" s="648"/>
      <c r="D802" s="649"/>
      <c r="E802" s="650"/>
    </row>
    <row r="803" spans="1:6" ht="15.75" thickBot="1" x14ac:dyDescent="0.3">
      <c r="A803" s="651"/>
      <c r="B803" s="652"/>
      <c r="C803" s="652"/>
      <c r="D803" s="652"/>
      <c r="E803" s="650"/>
    </row>
    <row r="804" spans="1:6" ht="34.5" customHeight="1" thickBot="1" x14ac:dyDescent="0.3">
      <c r="A804" s="220" t="s">
        <v>402</v>
      </c>
      <c r="B804" s="308" t="s">
        <v>337</v>
      </c>
      <c r="C804" s="219">
        <f>SUM(C809)</f>
        <v>40000</v>
      </c>
      <c r="D804" s="329">
        <f t="shared" ref="D804:E804" si="259">SUM(D809)</f>
        <v>0</v>
      </c>
      <c r="E804" s="154">
        <f t="shared" si="259"/>
        <v>40000</v>
      </c>
      <c r="F804" s="321"/>
    </row>
    <row r="805" spans="1:6" ht="15.75" thickBot="1" x14ac:dyDescent="0.3">
      <c r="A805" s="675"/>
      <c r="B805" s="676"/>
      <c r="C805" s="676"/>
      <c r="D805" s="654"/>
      <c r="E805" s="656"/>
    </row>
    <row r="806" spans="1:6" ht="15.75" thickBot="1" x14ac:dyDescent="0.3">
      <c r="A806" s="109">
        <v>38</v>
      </c>
      <c r="B806" s="104" t="s">
        <v>338</v>
      </c>
      <c r="C806" s="111">
        <f>SUM(C807)</f>
        <v>40000</v>
      </c>
      <c r="D806" s="111">
        <f t="shared" ref="D806:E807" si="260">SUM(D807)</f>
        <v>0</v>
      </c>
      <c r="E806" s="175">
        <f t="shared" si="260"/>
        <v>40000</v>
      </c>
    </row>
    <row r="807" spans="1:6" ht="15.75" thickBot="1" x14ac:dyDescent="0.3">
      <c r="A807" s="109">
        <v>381</v>
      </c>
      <c r="B807" s="104" t="s">
        <v>62</v>
      </c>
      <c r="C807" s="111">
        <f>SUM(C808)</f>
        <v>40000</v>
      </c>
      <c r="D807" s="111">
        <f t="shared" si="260"/>
        <v>0</v>
      </c>
      <c r="E807" s="175">
        <f t="shared" si="260"/>
        <v>40000</v>
      </c>
    </row>
    <row r="808" spans="1:6" ht="15.75" customHeight="1" thickBot="1" x14ac:dyDescent="0.3">
      <c r="A808" s="108">
        <v>3811</v>
      </c>
      <c r="B808" s="105" t="s">
        <v>142</v>
      </c>
      <c r="C808" s="110">
        <v>40000</v>
      </c>
      <c r="D808" s="156">
        <v>0</v>
      </c>
      <c r="E808" s="51">
        <v>40000</v>
      </c>
    </row>
    <row r="809" spans="1:6" ht="23.25" customHeight="1" thickBot="1" x14ac:dyDescent="0.3">
      <c r="A809" s="667" t="s">
        <v>325</v>
      </c>
      <c r="B809" s="668"/>
      <c r="C809" s="185">
        <f>SUM(C806)</f>
        <v>40000</v>
      </c>
      <c r="D809" s="342">
        <f t="shared" ref="D809:E809" si="261">SUM(D806)</f>
        <v>0</v>
      </c>
      <c r="E809" s="181">
        <f t="shared" si="261"/>
        <v>40000</v>
      </c>
    </row>
    <row r="810" spans="1:6" x14ac:dyDescent="0.25">
      <c r="A810" s="647"/>
      <c r="B810" s="648"/>
      <c r="C810" s="648"/>
      <c r="D810" s="648"/>
      <c r="E810" s="650"/>
    </row>
    <row r="811" spans="1:6" ht="15.75" thickBot="1" x14ac:dyDescent="0.3">
      <c r="A811" s="651"/>
      <c r="B811" s="652"/>
      <c r="C811" s="652"/>
      <c r="D811" s="652"/>
      <c r="E811" s="650"/>
    </row>
    <row r="812" spans="1:6" ht="32.25" customHeight="1" thickBot="1" x14ac:dyDescent="0.3">
      <c r="A812" s="220" t="s">
        <v>403</v>
      </c>
      <c r="B812" s="308" t="s">
        <v>339</v>
      </c>
      <c r="C812" s="139">
        <f>SUM(C818)</f>
        <v>70000</v>
      </c>
      <c r="D812" s="329">
        <f t="shared" ref="D812:E812" si="262">SUM(D818)</f>
        <v>-20000</v>
      </c>
      <c r="E812" s="154">
        <f t="shared" si="262"/>
        <v>50000</v>
      </c>
      <c r="F812" s="321"/>
    </row>
    <row r="813" spans="1:6" x14ac:dyDescent="0.25">
      <c r="A813" s="653"/>
      <c r="B813" s="654"/>
      <c r="C813" s="654"/>
      <c r="D813" s="654"/>
      <c r="E813" s="656"/>
    </row>
    <row r="814" spans="1:6" ht="15.75" thickBot="1" x14ac:dyDescent="0.3">
      <c r="A814" s="658"/>
      <c r="B814" s="659"/>
      <c r="C814" s="659"/>
      <c r="D814" s="655"/>
      <c r="E814" s="656"/>
    </row>
    <row r="815" spans="1:6" ht="15.75" thickBot="1" x14ac:dyDescent="0.3">
      <c r="A815" s="109">
        <v>35</v>
      </c>
      <c r="B815" s="104" t="s">
        <v>340</v>
      </c>
      <c r="C815" s="111">
        <f>SUM(C816)</f>
        <v>70000</v>
      </c>
      <c r="D815" s="111">
        <f t="shared" ref="D815:E816" si="263">SUM(D816)</f>
        <v>-20000</v>
      </c>
      <c r="E815" s="175">
        <f t="shared" si="263"/>
        <v>50000</v>
      </c>
    </row>
    <row r="816" spans="1:6" ht="15.75" customHeight="1" thickBot="1" x14ac:dyDescent="0.3">
      <c r="A816" s="109">
        <v>352</v>
      </c>
      <c r="B816" s="104" t="s">
        <v>341</v>
      </c>
      <c r="C816" s="111">
        <f>SUM(C817)</f>
        <v>70000</v>
      </c>
      <c r="D816" s="111">
        <f t="shared" si="263"/>
        <v>-20000</v>
      </c>
      <c r="E816" s="175">
        <f t="shared" si="263"/>
        <v>50000</v>
      </c>
    </row>
    <row r="817" spans="1:6" ht="15.75" customHeight="1" thickBot="1" x14ac:dyDescent="0.3">
      <c r="A817" s="108">
        <v>3522</v>
      </c>
      <c r="B817" s="105" t="s">
        <v>342</v>
      </c>
      <c r="C817" s="110">
        <v>70000</v>
      </c>
      <c r="D817" s="151">
        <v>-20000</v>
      </c>
      <c r="E817" s="51">
        <v>50000</v>
      </c>
    </row>
    <row r="818" spans="1:6" ht="30.75" customHeight="1" thickBot="1" x14ac:dyDescent="0.3">
      <c r="A818" s="667" t="s">
        <v>300</v>
      </c>
      <c r="B818" s="668"/>
      <c r="C818" s="198">
        <f>SUM(C815)</f>
        <v>70000</v>
      </c>
      <c r="D818" s="198">
        <f t="shared" ref="D818:E818" si="264">SUM(D815)</f>
        <v>-20000</v>
      </c>
      <c r="E818" s="181">
        <f t="shared" si="264"/>
        <v>50000</v>
      </c>
    </row>
    <row r="819" spans="1:6" x14ac:dyDescent="0.25">
      <c r="A819" s="647"/>
      <c r="B819" s="648"/>
      <c r="C819" s="648"/>
      <c r="D819" s="649"/>
      <c r="E819" s="650"/>
    </row>
    <row r="820" spans="1:6" ht="15.75" thickBot="1" x14ac:dyDescent="0.3">
      <c r="A820" s="651"/>
      <c r="B820" s="652"/>
      <c r="C820" s="652"/>
      <c r="D820" s="649"/>
      <c r="E820" s="650"/>
    </row>
    <row r="821" spans="1:6" ht="33.75" customHeight="1" thickBot="1" x14ac:dyDescent="0.3">
      <c r="A821" s="304" t="s">
        <v>404</v>
      </c>
      <c r="B821" s="307" t="s">
        <v>343</v>
      </c>
      <c r="C821" s="176">
        <f>SUM(C827)</f>
        <v>182000</v>
      </c>
      <c r="D821" s="176">
        <f t="shared" ref="D821:E821" si="265">SUM(D827)</f>
        <v>-100000</v>
      </c>
      <c r="E821" s="159">
        <f t="shared" si="265"/>
        <v>82000</v>
      </c>
      <c r="F821" s="321"/>
    </row>
    <row r="822" spans="1:6" x14ac:dyDescent="0.25">
      <c r="A822" s="653"/>
      <c r="B822" s="654"/>
      <c r="C822" s="654"/>
      <c r="D822" s="655"/>
      <c r="E822" s="656"/>
    </row>
    <row r="823" spans="1:6" ht="15.75" thickBot="1" x14ac:dyDescent="0.3">
      <c r="A823" s="658"/>
      <c r="B823" s="659"/>
      <c r="C823" s="659"/>
      <c r="D823" s="655"/>
      <c r="E823" s="656"/>
    </row>
    <row r="824" spans="1:6" ht="15.75" thickBot="1" x14ac:dyDescent="0.3">
      <c r="A824" s="82">
        <v>38</v>
      </c>
      <c r="B824" s="106" t="s">
        <v>329</v>
      </c>
      <c r="C824" s="118">
        <f>SUM(C825)</f>
        <v>182000</v>
      </c>
      <c r="D824" s="118">
        <f t="shared" ref="D824:E825" si="266">SUM(D825)</f>
        <v>-100000</v>
      </c>
      <c r="E824" s="348">
        <f t="shared" si="266"/>
        <v>82000</v>
      </c>
    </row>
    <row r="825" spans="1:6" ht="15.75" thickBot="1" x14ac:dyDescent="0.3">
      <c r="A825" s="417">
        <v>381</v>
      </c>
      <c r="B825" s="418" t="s">
        <v>62</v>
      </c>
      <c r="C825" s="419">
        <f>SUM(C826)</f>
        <v>182000</v>
      </c>
      <c r="D825" s="419">
        <f t="shared" si="266"/>
        <v>-100000</v>
      </c>
      <c r="E825" s="348">
        <f t="shared" si="266"/>
        <v>82000</v>
      </c>
    </row>
    <row r="826" spans="1:6" ht="15.75" customHeight="1" thickBot="1" x14ac:dyDescent="0.3">
      <c r="A826" s="420">
        <v>3811</v>
      </c>
      <c r="B826" s="421" t="s">
        <v>142</v>
      </c>
      <c r="C826" s="422">
        <v>182000</v>
      </c>
      <c r="D826" s="423">
        <v>-100000</v>
      </c>
      <c r="E826" s="424">
        <v>82000</v>
      </c>
    </row>
    <row r="827" spans="1:6" ht="27.75" customHeight="1" thickBot="1" x14ac:dyDescent="0.3">
      <c r="A827" s="665" t="s">
        <v>325</v>
      </c>
      <c r="B827" s="666"/>
      <c r="C827" s="425">
        <f>SUM(C824)</f>
        <v>182000</v>
      </c>
      <c r="D827" s="425">
        <f t="shared" ref="D827:E827" si="267">SUM(D824)</f>
        <v>-100000</v>
      </c>
      <c r="E827" s="350">
        <f t="shared" si="267"/>
        <v>82000</v>
      </c>
    </row>
    <row r="828" spans="1:6" x14ac:dyDescent="0.25">
      <c r="A828" s="660"/>
      <c r="B828" s="661"/>
      <c r="C828" s="661"/>
      <c r="D828" s="661"/>
      <c r="E828" s="662"/>
    </row>
    <row r="829" spans="1:6" ht="15.75" thickBot="1" x14ac:dyDescent="0.3">
      <c r="A829" s="663"/>
      <c r="B829" s="664"/>
      <c r="C829" s="664"/>
      <c r="D829" s="664"/>
      <c r="E829" s="662"/>
    </row>
    <row r="830" spans="1:6" ht="35.25" customHeight="1" thickBot="1" x14ac:dyDescent="0.3">
      <c r="A830" s="220" t="s">
        <v>405</v>
      </c>
      <c r="B830" s="308" t="s">
        <v>344</v>
      </c>
      <c r="C830" s="139">
        <f>SUM(C836)</f>
        <v>3000</v>
      </c>
      <c r="D830" s="329">
        <f t="shared" ref="D830:E830" si="268">SUM(D836)</f>
        <v>0</v>
      </c>
      <c r="E830" s="154">
        <f t="shared" si="268"/>
        <v>3000</v>
      </c>
      <c r="F830" s="321"/>
    </row>
    <row r="831" spans="1:6" x14ac:dyDescent="0.25">
      <c r="A831" s="653"/>
      <c r="B831" s="654"/>
      <c r="C831" s="654"/>
      <c r="D831" s="654"/>
      <c r="E831" s="656"/>
    </row>
    <row r="832" spans="1:6" ht="15.75" thickBot="1" x14ac:dyDescent="0.3">
      <c r="A832" s="658"/>
      <c r="B832" s="659"/>
      <c r="C832" s="659"/>
      <c r="D832" s="655"/>
      <c r="E832" s="656"/>
    </row>
    <row r="833" spans="1:6" ht="15.75" thickBot="1" x14ac:dyDescent="0.3">
      <c r="A833" s="82">
        <v>38</v>
      </c>
      <c r="B833" s="106" t="s">
        <v>329</v>
      </c>
      <c r="C833" s="118">
        <f>SUM(C834)</f>
        <v>3000</v>
      </c>
      <c r="D833" s="118">
        <f t="shared" ref="D833:E834" si="269">SUM(D834)</f>
        <v>0</v>
      </c>
      <c r="E833" s="348">
        <f t="shared" si="269"/>
        <v>3000</v>
      </c>
    </row>
    <row r="834" spans="1:6" ht="15.75" thickBot="1" x14ac:dyDescent="0.3">
      <c r="A834" s="82">
        <v>381</v>
      </c>
      <c r="B834" s="106" t="s">
        <v>62</v>
      </c>
      <c r="C834" s="118">
        <f>SUM(C835)</f>
        <v>3000</v>
      </c>
      <c r="D834" s="118">
        <f t="shared" si="269"/>
        <v>0</v>
      </c>
      <c r="E834" s="348">
        <f t="shared" si="269"/>
        <v>3000</v>
      </c>
    </row>
    <row r="835" spans="1:6" ht="15.75" customHeight="1" thickBot="1" x14ac:dyDescent="0.3">
      <c r="A835" s="100">
        <v>3811</v>
      </c>
      <c r="B835" s="107" t="s">
        <v>142</v>
      </c>
      <c r="C835" s="119">
        <v>3000</v>
      </c>
      <c r="D835" s="194">
        <v>0</v>
      </c>
      <c r="E835" s="349">
        <v>3000</v>
      </c>
    </row>
    <row r="836" spans="1:6" ht="28.5" customHeight="1" thickBot="1" x14ac:dyDescent="0.3">
      <c r="A836" s="677" t="s">
        <v>325</v>
      </c>
      <c r="B836" s="678"/>
      <c r="C836" s="192">
        <f>SUM(C833)</f>
        <v>3000</v>
      </c>
      <c r="D836" s="192">
        <f t="shared" ref="D836:E836" si="270">SUM(D833)</f>
        <v>0</v>
      </c>
      <c r="E836" s="350">
        <f t="shared" si="270"/>
        <v>3000</v>
      </c>
    </row>
    <row r="837" spans="1:6" x14ac:dyDescent="0.25">
      <c r="A837" s="717"/>
      <c r="B837" s="718"/>
      <c r="C837" s="718"/>
      <c r="D837" s="718"/>
      <c r="E837" s="662"/>
    </row>
    <row r="838" spans="1:6" ht="15.75" thickBot="1" x14ac:dyDescent="0.3">
      <c r="A838" s="663"/>
      <c r="B838" s="664"/>
      <c r="C838" s="664"/>
      <c r="D838" s="664"/>
      <c r="E838" s="662"/>
    </row>
    <row r="839" spans="1:6" ht="37.5" customHeight="1" thickBot="1" x14ac:dyDescent="0.3">
      <c r="A839" s="220" t="s">
        <v>406</v>
      </c>
      <c r="B839" s="308" t="s">
        <v>345</v>
      </c>
      <c r="C839" s="139">
        <f>SUM(C845)</f>
        <v>108000</v>
      </c>
      <c r="D839" s="329">
        <f t="shared" ref="D839:E839" si="271">SUM(D845)</f>
        <v>-30000</v>
      </c>
      <c r="E839" s="154">
        <f t="shared" si="271"/>
        <v>78000</v>
      </c>
      <c r="F839" s="321"/>
    </row>
    <row r="840" spans="1:6" x14ac:dyDescent="0.25">
      <c r="A840" s="653"/>
      <c r="B840" s="654"/>
      <c r="C840" s="654"/>
      <c r="D840" s="654"/>
      <c r="E840" s="656"/>
    </row>
    <row r="841" spans="1:6" ht="15.75" thickBot="1" x14ac:dyDescent="0.3">
      <c r="A841" s="658"/>
      <c r="B841" s="659"/>
      <c r="C841" s="659"/>
      <c r="D841" s="655"/>
      <c r="E841" s="656"/>
    </row>
    <row r="842" spans="1:6" ht="15.75" customHeight="1" thickBot="1" x14ac:dyDescent="0.3">
      <c r="A842" s="82">
        <v>37</v>
      </c>
      <c r="B842" s="106" t="s">
        <v>346</v>
      </c>
      <c r="C842" s="118">
        <f>SUM(C843)</f>
        <v>108000</v>
      </c>
      <c r="D842" s="118">
        <f t="shared" ref="D842:E843" si="272">SUM(D843)</f>
        <v>-30000</v>
      </c>
      <c r="E842" s="348">
        <f t="shared" si="272"/>
        <v>78000</v>
      </c>
    </row>
    <row r="843" spans="1:6" ht="15.75" customHeight="1" thickBot="1" x14ac:dyDescent="0.3">
      <c r="A843" s="82">
        <v>372</v>
      </c>
      <c r="B843" s="106" t="s">
        <v>347</v>
      </c>
      <c r="C843" s="118">
        <f>SUM(C844)</f>
        <v>108000</v>
      </c>
      <c r="D843" s="118">
        <f t="shared" si="272"/>
        <v>-30000</v>
      </c>
      <c r="E843" s="348">
        <f t="shared" si="272"/>
        <v>78000</v>
      </c>
    </row>
    <row r="844" spans="1:6" ht="15.75" customHeight="1" thickBot="1" x14ac:dyDescent="0.3">
      <c r="A844" s="100">
        <v>3721</v>
      </c>
      <c r="B844" s="107" t="s">
        <v>348</v>
      </c>
      <c r="C844" s="119">
        <v>108000</v>
      </c>
      <c r="D844" s="191">
        <v>-30000</v>
      </c>
      <c r="E844" s="349">
        <v>78000</v>
      </c>
    </row>
    <row r="845" spans="1:6" ht="27" customHeight="1" thickBot="1" x14ac:dyDescent="0.3">
      <c r="A845" s="677" t="s">
        <v>325</v>
      </c>
      <c r="B845" s="678"/>
      <c r="C845" s="192">
        <f>SUM(C842)</f>
        <v>108000</v>
      </c>
      <c r="D845" s="192">
        <f t="shared" ref="D845:E845" si="273">SUM(D842)</f>
        <v>-30000</v>
      </c>
      <c r="E845" s="350">
        <f t="shared" si="273"/>
        <v>78000</v>
      </c>
    </row>
    <row r="846" spans="1:6" x14ac:dyDescent="0.25">
      <c r="A846" s="717"/>
      <c r="B846" s="718"/>
      <c r="C846" s="718"/>
      <c r="D846" s="718"/>
      <c r="E846" s="662"/>
    </row>
    <row r="847" spans="1:6" ht="15.75" thickBot="1" x14ac:dyDescent="0.3">
      <c r="A847" s="663"/>
      <c r="B847" s="664"/>
      <c r="C847" s="664"/>
      <c r="D847" s="664"/>
      <c r="E847" s="662"/>
    </row>
    <row r="848" spans="1:6" ht="33.75" customHeight="1" thickBot="1" x14ac:dyDescent="0.3">
      <c r="A848" s="220" t="s">
        <v>407</v>
      </c>
      <c r="B848" s="308" t="s">
        <v>349</v>
      </c>
      <c r="C848" s="139">
        <f>SUM(C855)</f>
        <v>145000</v>
      </c>
      <c r="D848" s="329">
        <f t="shared" ref="D848:E848" si="274">SUM(D855)</f>
        <v>0</v>
      </c>
      <c r="E848" s="154">
        <f t="shared" si="274"/>
        <v>145000</v>
      </c>
      <c r="F848" s="321"/>
    </row>
    <row r="849" spans="1:6" x14ac:dyDescent="0.25">
      <c r="A849" s="653"/>
      <c r="B849" s="654"/>
      <c r="C849" s="654"/>
      <c r="D849" s="654"/>
      <c r="E849" s="656"/>
    </row>
    <row r="850" spans="1:6" ht="15.75" thickBot="1" x14ac:dyDescent="0.3">
      <c r="A850" s="658"/>
      <c r="B850" s="659"/>
      <c r="C850" s="659"/>
      <c r="D850" s="655"/>
      <c r="E850" s="656"/>
    </row>
    <row r="851" spans="1:6" ht="15.75" customHeight="1" thickBot="1" x14ac:dyDescent="0.3">
      <c r="A851" s="82">
        <v>37</v>
      </c>
      <c r="B851" s="106" t="s">
        <v>350</v>
      </c>
      <c r="C851" s="118">
        <f>SUM(C852)</f>
        <v>145000</v>
      </c>
      <c r="D851" s="118">
        <f t="shared" ref="D851:E851" si="275">SUM(D852)</f>
        <v>0</v>
      </c>
      <c r="E851" s="348">
        <f t="shared" si="275"/>
        <v>145000</v>
      </c>
    </row>
    <row r="852" spans="1:6" ht="15.75" customHeight="1" thickBot="1" x14ac:dyDescent="0.3">
      <c r="A852" s="82">
        <v>372</v>
      </c>
      <c r="B852" s="106" t="s">
        <v>347</v>
      </c>
      <c r="C852" s="118">
        <f>SUM(C853:C854)</f>
        <v>145000</v>
      </c>
      <c r="D852" s="118">
        <f t="shared" ref="D852:E852" si="276">SUM(D853:D854)</f>
        <v>0</v>
      </c>
      <c r="E852" s="348">
        <f t="shared" si="276"/>
        <v>145000</v>
      </c>
    </row>
    <row r="853" spans="1:6" ht="15.75" customHeight="1" thickBot="1" x14ac:dyDescent="0.3">
      <c r="A853" s="100">
        <v>3721</v>
      </c>
      <c r="B853" s="107" t="s">
        <v>348</v>
      </c>
      <c r="C853" s="119">
        <v>100000</v>
      </c>
      <c r="D853" s="195">
        <v>0</v>
      </c>
      <c r="E853" s="103">
        <v>100000</v>
      </c>
    </row>
    <row r="854" spans="1:6" ht="15.75" customHeight="1" thickBot="1" x14ac:dyDescent="0.3">
      <c r="A854" s="100">
        <v>3722</v>
      </c>
      <c r="B854" s="107" t="s">
        <v>351</v>
      </c>
      <c r="C854" s="119">
        <v>45000</v>
      </c>
      <c r="D854" s="194">
        <v>0</v>
      </c>
      <c r="E854" s="349">
        <v>45000</v>
      </c>
    </row>
    <row r="855" spans="1:6" ht="28.5" customHeight="1" thickBot="1" x14ac:dyDescent="0.3">
      <c r="A855" s="677" t="s">
        <v>325</v>
      </c>
      <c r="B855" s="678"/>
      <c r="C855" s="192">
        <f>SUM(C851)</f>
        <v>145000</v>
      </c>
      <c r="D855" s="192">
        <f t="shared" ref="D855:E855" si="277">SUM(D851)</f>
        <v>0</v>
      </c>
      <c r="E855" s="350">
        <f t="shared" si="277"/>
        <v>145000</v>
      </c>
    </row>
    <row r="856" spans="1:6" x14ac:dyDescent="0.25">
      <c r="A856" s="698"/>
      <c r="B856" s="699"/>
      <c r="C856" s="699"/>
      <c r="D856" s="699"/>
      <c r="E856" s="700"/>
    </row>
    <row r="857" spans="1:6" x14ac:dyDescent="0.25">
      <c r="A857" s="701"/>
      <c r="B857" s="702"/>
      <c r="C857" s="702"/>
      <c r="D857" s="702"/>
      <c r="E857" s="700"/>
    </row>
    <row r="858" spans="1:6" ht="15.75" thickBot="1" x14ac:dyDescent="0.3">
      <c r="A858" s="703"/>
      <c r="B858" s="704"/>
      <c r="C858" s="704"/>
      <c r="D858" s="702"/>
      <c r="E858" s="700"/>
    </row>
    <row r="859" spans="1:6" ht="42.75" customHeight="1" thickBot="1" x14ac:dyDescent="0.3">
      <c r="A859" s="313" t="s">
        <v>408</v>
      </c>
      <c r="B859" s="314" t="s">
        <v>352</v>
      </c>
      <c r="C859" s="196">
        <f>SUM(C863)</f>
        <v>1751100</v>
      </c>
      <c r="D859" s="367">
        <f t="shared" ref="D859:E859" si="278">SUM(D863)</f>
        <v>20000</v>
      </c>
      <c r="E859" s="367">
        <f t="shared" si="278"/>
        <v>1771100</v>
      </c>
      <c r="F859" s="321"/>
    </row>
    <row r="860" spans="1:6" x14ac:dyDescent="0.25">
      <c r="A860" s="691"/>
      <c r="B860" s="692"/>
      <c r="C860" s="692"/>
      <c r="D860" s="693"/>
      <c r="E860" s="694"/>
    </row>
    <row r="861" spans="1:6" x14ac:dyDescent="0.25">
      <c r="A861" s="695"/>
      <c r="B861" s="693"/>
      <c r="C861" s="693"/>
      <c r="D861" s="693"/>
      <c r="E861" s="694"/>
    </row>
    <row r="862" spans="1:6" ht="15.75" thickBot="1" x14ac:dyDescent="0.3">
      <c r="A862" s="696"/>
      <c r="B862" s="697"/>
      <c r="C862" s="697"/>
      <c r="D862" s="697"/>
      <c r="E862" s="694"/>
    </row>
    <row r="863" spans="1:6" ht="32.25" thickBot="1" x14ac:dyDescent="0.3">
      <c r="A863" s="158" t="s">
        <v>409</v>
      </c>
      <c r="B863" s="309" t="s">
        <v>352</v>
      </c>
      <c r="C863" s="197">
        <f>SUM(C866,C907,C929)</f>
        <v>1751100</v>
      </c>
      <c r="D863" s="197">
        <f t="shared" ref="D863:E863" si="279">SUM(D866,D907,D929)</f>
        <v>20000</v>
      </c>
      <c r="E863" s="366">
        <f t="shared" si="279"/>
        <v>1771100</v>
      </c>
      <c r="F863" s="321"/>
    </row>
    <row r="864" spans="1:6" x14ac:dyDescent="0.25">
      <c r="A864" s="705"/>
      <c r="B864" s="706"/>
      <c r="C864" s="706"/>
      <c r="D864" s="706"/>
      <c r="E864" s="707"/>
    </row>
    <row r="865" spans="1:6" ht="15.75" thickBot="1" x14ac:dyDescent="0.3">
      <c r="A865" s="708"/>
      <c r="B865" s="709"/>
      <c r="C865" s="709"/>
      <c r="D865" s="710"/>
      <c r="E865" s="707"/>
    </row>
    <row r="866" spans="1:6" ht="33.75" customHeight="1" thickBot="1" x14ac:dyDescent="0.3">
      <c r="A866" s="426" t="s">
        <v>410</v>
      </c>
      <c r="B866" s="311" t="s">
        <v>353</v>
      </c>
      <c r="C866" s="427">
        <f>SUM(C879,C900,C904)</f>
        <v>1325800</v>
      </c>
      <c r="D866" s="427">
        <f t="shared" ref="D866:E866" si="280">SUM(D879,D900,D904)</f>
        <v>0</v>
      </c>
      <c r="E866" s="428">
        <f t="shared" si="280"/>
        <v>1325800</v>
      </c>
      <c r="F866" s="321"/>
    </row>
    <row r="867" spans="1:6" x14ac:dyDescent="0.25">
      <c r="A867" s="711"/>
      <c r="B867" s="712"/>
      <c r="C867" s="712"/>
      <c r="D867" s="712"/>
      <c r="E867" s="713"/>
    </row>
    <row r="868" spans="1:6" ht="15.75" thickBot="1" x14ac:dyDescent="0.3">
      <c r="A868" s="714"/>
      <c r="B868" s="715"/>
      <c r="C868" s="715"/>
      <c r="D868" s="715"/>
      <c r="E868" s="716"/>
    </row>
    <row r="869" spans="1:6" ht="15.75" customHeight="1" thickBot="1" x14ac:dyDescent="0.3">
      <c r="A869" s="411">
        <v>31</v>
      </c>
      <c r="B869" s="412" t="s">
        <v>267</v>
      </c>
      <c r="C869" s="413">
        <f>SUM(C870,C872,C874)</f>
        <v>1218000</v>
      </c>
      <c r="D869" s="413">
        <f t="shared" ref="D869:E869" si="281">SUM(D870,D872,D874)</f>
        <v>0</v>
      </c>
      <c r="E869" s="175">
        <f t="shared" si="281"/>
        <v>1218000</v>
      </c>
    </row>
    <row r="870" spans="1:6" ht="15.75" thickBot="1" x14ac:dyDescent="0.3">
      <c r="A870" s="109">
        <v>311</v>
      </c>
      <c r="B870" s="386" t="s">
        <v>86</v>
      </c>
      <c r="C870" s="305">
        <f>SUM(C871)</f>
        <v>1047000</v>
      </c>
      <c r="D870" s="305">
        <f t="shared" ref="D870:E870" si="282">SUM(D871)</f>
        <v>0</v>
      </c>
      <c r="E870" s="175">
        <f t="shared" si="282"/>
        <v>1047000</v>
      </c>
    </row>
    <row r="871" spans="1:6" ht="15.75" thickBot="1" x14ac:dyDescent="0.3">
      <c r="A871" s="108">
        <v>3111</v>
      </c>
      <c r="B871" s="105" t="s">
        <v>274</v>
      </c>
      <c r="C871" s="110">
        <v>1047000</v>
      </c>
      <c r="D871" s="150">
        <v>0</v>
      </c>
      <c r="E871" s="51">
        <v>1047000</v>
      </c>
    </row>
    <row r="872" spans="1:6" ht="15.75" customHeight="1" thickBot="1" x14ac:dyDescent="0.3">
      <c r="A872" s="109">
        <v>312</v>
      </c>
      <c r="B872" s="104" t="s">
        <v>89</v>
      </c>
      <c r="C872" s="111">
        <f>SUM(C873)</f>
        <v>15000</v>
      </c>
      <c r="D872" s="111">
        <f t="shared" ref="D872:E872" si="283">SUM(D873)</f>
        <v>0</v>
      </c>
      <c r="E872" s="175">
        <f t="shared" si="283"/>
        <v>15000</v>
      </c>
    </row>
    <row r="873" spans="1:6" ht="15.75" customHeight="1" thickBot="1" x14ac:dyDescent="0.3">
      <c r="A873" s="108">
        <v>3121</v>
      </c>
      <c r="B873" s="105" t="s">
        <v>89</v>
      </c>
      <c r="C873" s="110">
        <v>15000</v>
      </c>
      <c r="D873" s="150">
        <v>0</v>
      </c>
      <c r="E873" s="51">
        <v>15000</v>
      </c>
    </row>
    <row r="874" spans="1:6" ht="15.75" thickBot="1" x14ac:dyDescent="0.3">
      <c r="A874" s="109">
        <v>313</v>
      </c>
      <c r="B874" s="104" t="s">
        <v>93</v>
      </c>
      <c r="C874" s="111">
        <f>SUM(C875)</f>
        <v>156000</v>
      </c>
      <c r="D874" s="111">
        <f t="shared" ref="D874:E874" si="284">SUM(D875)</f>
        <v>0</v>
      </c>
      <c r="E874" s="175">
        <f t="shared" si="284"/>
        <v>156000</v>
      </c>
    </row>
    <row r="875" spans="1:6" ht="15.75" customHeight="1" thickBot="1" x14ac:dyDescent="0.3">
      <c r="A875" s="108">
        <v>3132</v>
      </c>
      <c r="B875" s="105" t="s">
        <v>354</v>
      </c>
      <c r="C875" s="110">
        <v>156000</v>
      </c>
      <c r="D875" s="150">
        <v>0</v>
      </c>
      <c r="E875" s="51">
        <v>156000</v>
      </c>
    </row>
    <row r="876" spans="1:6" ht="15.75" thickBot="1" x14ac:dyDescent="0.3">
      <c r="A876" s="109">
        <v>32</v>
      </c>
      <c r="B876" s="104" t="s">
        <v>272</v>
      </c>
      <c r="C876" s="111">
        <f>SUM(C877)</f>
        <v>15000</v>
      </c>
      <c r="D876" s="111">
        <f t="shared" ref="D876:E877" si="285">SUM(D877)</f>
        <v>0</v>
      </c>
      <c r="E876" s="175">
        <f t="shared" si="285"/>
        <v>15000</v>
      </c>
    </row>
    <row r="877" spans="1:6" ht="15.75" customHeight="1" thickBot="1" x14ac:dyDescent="0.3">
      <c r="A877" s="109">
        <v>321</v>
      </c>
      <c r="B877" s="104" t="s">
        <v>278</v>
      </c>
      <c r="C877" s="111">
        <f>SUM(C878)</f>
        <v>15000</v>
      </c>
      <c r="D877" s="111">
        <f t="shared" si="285"/>
        <v>0</v>
      </c>
      <c r="E877" s="175">
        <f t="shared" si="285"/>
        <v>15000</v>
      </c>
    </row>
    <row r="878" spans="1:6" ht="15.75" customHeight="1" thickBot="1" x14ac:dyDescent="0.3">
      <c r="A878" s="108">
        <v>3212</v>
      </c>
      <c r="B878" s="105" t="s">
        <v>355</v>
      </c>
      <c r="C878" s="110">
        <v>15000</v>
      </c>
      <c r="D878" s="156">
        <v>0</v>
      </c>
      <c r="E878" s="51">
        <v>15000</v>
      </c>
    </row>
    <row r="879" spans="1:6" ht="30" customHeight="1" thickBot="1" x14ac:dyDescent="0.3">
      <c r="A879" s="687" t="s">
        <v>325</v>
      </c>
      <c r="B879" s="688"/>
      <c r="C879" s="185">
        <f>SUM(C869,C876)</f>
        <v>1233000</v>
      </c>
      <c r="D879" s="342">
        <f t="shared" ref="D879:E879" si="286">SUM(D869,D876)</f>
        <v>0</v>
      </c>
      <c r="E879" s="181">
        <f t="shared" si="286"/>
        <v>1233000</v>
      </c>
    </row>
    <row r="880" spans="1:6" ht="15.75" thickBot="1" x14ac:dyDescent="0.3">
      <c r="A880" s="164">
        <v>32</v>
      </c>
      <c r="B880" s="170" t="s">
        <v>272</v>
      </c>
      <c r="C880" s="111">
        <f>SUM(C881,C884,C887,C892)</f>
        <v>87800</v>
      </c>
      <c r="D880" s="111">
        <f t="shared" ref="D880:E880" si="287">SUM(D881,D884,D887,D892)</f>
        <v>0</v>
      </c>
      <c r="E880" s="175">
        <f t="shared" si="287"/>
        <v>87800</v>
      </c>
      <c r="F880" s="321"/>
    </row>
    <row r="881" spans="1:5" ht="15.75" customHeight="1" thickBot="1" x14ac:dyDescent="0.3">
      <c r="A881" s="109">
        <v>321</v>
      </c>
      <c r="B881" s="104" t="s">
        <v>278</v>
      </c>
      <c r="C881" s="111">
        <f>SUM(C882:C883)</f>
        <v>14000</v>
      </c>
      <c r="D881" s="111">
        <f t="shared" ref="D881:E881" si="288">SUM(D882:D883)</f>
        <v>0</v>
      </c>
      <c r="E881" s="175">
        <f t="shared" si="288"/>
        <v>14000</v>
      </c>
    </row>
    <row r="882" spans="1:5" ht="15.75" thickBot="1" x14ac:dyDescent="0.3">
      <c r="A882" s="108">
        <v>3211</v>
      </c>
      <c r="B882" s="105" t="s">
        <v>98</v>
      </c>
      <c r="C882" s="110">
        <v>4000</v>
      </c>
      <c r="D882" s="150">
        <v>0</v>
      </c>
      <c r="E882" s="36">
        <v>4000</v>
      </c>
    </row>
    <row r="883" spans="1:5" ht="15.75" customHeight="1" thickBot="1" x14ac:dyDescent="0.3">
      <c r="A883" s="108">
        <v>3213</v>
      </c>
      <c r="B883" s="105" t="s">
        <v>100</v>
      </c>
      <c r="C883" s="110">
        <v>10000</v>
      </c>
      <c r="D883" s="150">
        <v>0</v>
      </c>
      <c r="E883" s="51">
        <v>10000</v>
      </c>
    </row>
    <row r="884" spans="1:5" ht="15.75" customHeight="1" thickBot="1" x14ac:dyDescent="0.3">
      <c r="A884" s="109">
        <v>322</v>
      </c>
      <c r="B884" s="104" t="s">
        <v>102</v>
      </c>
      <c r="C884" s="111">
        <f>SUM(C885:C886)</f>
        <v>17000</v>
      </c>
      <c r="D884" s="111">
        <f t="shared" ref="D884:E884" si="289">SUM(D885:D886)</f>
        <v>0</v>
      </c>
      <c r="E884" s="175">
        <f t="shared" si="289"/>
        <v>17000</v>
      </c>
    </row>
    <row r="885" spans="1:5" ht="15.75" customHeight="1" thickBot="1" x14ac:dyDescent="0.3">
      <c r="A885" s="108">
        <v>3221</v>
      </c>
      <c r="B885" s="105" t="s">
        <v>288</v>
      </c>
      <c r="C885" s="110">
        <v>14000</v>
      </c>
      <c r="D885" s="150">
        <v>0</v>
      </c>
      <c r="E885" s="36">
        <v>14000</v>
      </c>
    </row>
    <row r="886" spans="1:5" ht="15.75" customHeight="1" thickBot="1" x14ac:dyDescent="0.3">
      <c r="A886" s="108">
        <v>3227</v>
      </c>
      <c r="B886" s="105" t="s">
        <v>356</v>
      </c>
      <c r="C886" s="110">
        <v>3000</v>
      </c>
      <c r="D886" s="150">
        <v>0</v>
      </c>
      <c r="E886" s="51">
        <v>3000</v>
      </c>
    </row>
    <row r="887" spans="1:5" ht="15.75" thickBot="1" x14ac:dyDescent="0.3">
      <c r="A887" s="109">
        <v>323</v>
      </c>
      <c r="B887" s="104" t="s">
        <v>109</v>
      </c>
      <c r="C887" s="111">
        <f>SUM(C888:C891)</f>
        <v>55000</v>
      </c>
      <c r="D887" s="111">
        <f t="shared" ref="D887:E887" si="290">SUM(D888:D891)</f>
        <v>0</v>
      </c>
      <c r="E887" s="175">
        <f t="shared" si="290"/>
        <v>55000</v>
      </c>
    </row>
    <row r="888" spans="1:5" ht="15.75" customHeight="1" thickBot="1" x14ac:dyDescent="0.3">
      <c r="A888" s="108">
        <v>3231</v>
      </c>
      <c r="B888" s="105" t="s">
        <v>289</v>
      </c>
      <c r="C888" s="110">
        <v>8000</v>
      </c>
      <c r="D888" s="150">
        <v>0</v>
      </c>
      <c r="E888" s="36">
        <v>8000</v>
      </c>
    </row>
    <row r="889" spans="1:5" ht="15.75" thickBot="1" x14ac:dyDescent="0.3">
      <c r="A889" s="108">
        <v>3236</v>
      </c>
      <c r="B889" s="105" t="s">
        <v>284</v>
      </c>
      <c r="C889" s="110">
        <v>16000</v>
      </c>
      <c r="D889" s="150">
        <v>0</v>
      </c>
      <c r="E889" s="36">
        <v>16000</v>
      </c>
    </row>
    <row r="890" spans="1:5" ht="15.75" customHeight="1" thickBot="1" x14ac:dyDescent="0.3">
      <c r="A890" s="108">
        <v>3237</v>
      </c>
      <c r="B890" s="105" t="s">
        <v>115</v>
      </c>
      <c r="C890" s="110">
        <v>30000</v>
      </c>
      <c r="D890" s="150">
        <v>0</v>
      </c>
      <c r="E890" s="36">
        <v>30000</v>
      </c>
    </row>
    <row r="891" spans="1:5" ht="15.75" thickBot="1" x14ac:dyDescent="0.3">
      <c r="A891" s="108">
        <v>3238</v>
      </c>
      <c r="B891" s="105" t="s">
        <v>116</v>
      </c>
      <c r="C891" s="110">
        <v>1000</v>
      </c>
      <c r="D891" s="150">
        <v>0</v>
      </c>
      <c r="E891" s="51">
        <v>1000</v>
      </c>
    </row>
    <row r="892" spans="1:5" ht="15.75" customHeight="1" thickBot="1" x14ac:dyDescent="0.3">
      <c r="A892" s="109">
        <v>329</v>
      </c>
      <c r="B892" s="104" t="s">
        <v>118</v>
      </c>
      <c r="C892" s="111">
        <f>SUM(C893:C895)</f>
        <v>1800</v>
      </c>
      <c r="D892" s="111">
        <f t="shared" ref="D892:E892" si="291">SUM(D893:D895)</f>
        <v>0</v>
      </c>
      <c r="E892" s="175">
        <f t="shared" si="291"/>
        <v>1800</v>
      </c>
    </row>
    <row r="893" spans="1:5" ht="15.75" thickBot="1" x14ac:dyDescent="0.3">
      <c r="A893" s="108">
        <v>3293</v>
      </c>
      <c r="B893" s="105" t="s">
        <v>121</v>
      </c>
      <c r="C893" s="110">
        <v>1000</v>
      </c>
      <c r="D893" s="150">
        <v>0</v>
      </c>
      <c r="E893" s="36">
        <v>1000</v>
      </c>
    </row>
    <row r="894" spans="1:5" ht="15.75" thickBot="1" x14ac:dyDescent="0.3">
      <c r="A894" s="108">
        <v>3294</v>
      </c>
      <c r="B894" s="105" t="s">
        <v>122</v>
      </c>
      <c r="C894" s="113">
        <v>500</v>
      </c>
      <c r="D894" s="150">
        <v>0</v>
      </c>
      <c r="E894" s="114">
        <v>500</v>
      </c>
    </row>
    <row r="895" spans="1:5" ht="15.75" thickBot="1" x14ac:dyDescent="0.3">
      <c r="A895" s="108">
        <v>3295</v>
      </c>
      <c r="B895" s="105" t="s">
        <v>123</v>
      </c>
      <c r="C895" s="113">
        <v>300</v>
      </c>
      <c r="D895" s="150">
        <v>0</v>
      </c>
      <c r="E895" s="343">
        <v>300</v>
      </c>
    </row>
    <row r="896" spans="1:5" ht="15.75" thickBot="1" x14ac:dyDescent="0.3">
      <c r="A896" s="109">
        <v>34</v>
      </c>
      <c r="B896" s="104" t="s">
        <v>285</v>
      </c>
      <c r="C896" s="111">
        <f>SUM(C897)</f>
        <v>4950</v>
      </c>
      <c r="D896" s="111">
        <f t="shared" ref="D896:E896" si="292">SUM(D897)</f>
        <v>0</v>
      </c>
      <c r="E896" s="175">
        <f t="shared" si="292"/>
        <v>4950</v>
      </c>
    </row>
    <row r="897" spans="1:6" ht="15.75" customHeight="1" thickBot="1" x14ac:dyDescent="0.3">
      <c r="A897" s="109">
        <v>343</v>
      </c>
      <c r="B897" s="104" t="s">
        <v>127</v>
      </c>
      <c r="C897" s="111">
        <f>SUM(C898:C899)</f>
        <v>4950</v>
      </c>
      <c r="D897" s="111">
        <f t="shared" ref="D897:E897" si="293">SUM(D898:D899)</f>
        <v>0</v>
      </c>
      <c r="E897" s="175">
        <f t="shared" si="293"/>
        <v>4950</v>
      </c>
    </row>
    <row r="898" spans="1:6" ht="15.75" customHeight="1" thickBot="1" x14ac:dyDescent="0.3">
      <c r="A898" s="108">
        <v>3431</v>
      </c>
      <c r="B898" s="105" t="s">
        <v>357</v>
      </c>
      <c r="C898" s="110">
        <v>3450</v>
      </c>
      <c r="D898" s="150">
        <v>0</v>
      </c>
      <c r="E898" s="36">
        <v>3450</v>
      </c>
    </row>
    <row r="899" spans="1:6" ht="15.75" customHeight="1" thickBot="1" x14ac:dyDescent="0.3">
      <c r="A899" s="108">
        <v>3434</v>
      </c>
      <c r="B899" s="105" t="s">
        <v>358</v>
      </c>
      <c r="C899" s="110">
        <v>1500</v>
      </c>
      <c r="D899" s="150">
        <v>0</v>
      </c>
      <c r="E899" s="51">
        <v>1500</v>
      </c>
    </row>
    <row r="900" spans="1:6" ht="28.5" customHeight="1" thickBot="1" x14ac:dyDescent="0.3">
      <c r="A900" s="667" t="s">
        <v>300</v>
      </c>
      <c r="B900" s="668"/>
      <c r="C900" s="198">
        <f>SUM(C880,C896)</f>
        <v>92750</v>
      </c>
      <c r="D900" s="198">
        <f t="shared" ref="D900:E900" si="294">SUM(D880,D896)</f>
        <v>0</v>
      </c>
      <c r="E900" s="181">
        <f t="shared" si="294"/>
        <v>92750</v>
      </c>
      <c r="F900" s="321"/>
    </row>
    <row r="901" spans="1:6" ht="15.75" thickBot="1" x14ac:dyDescent="0.3">
      <c r="A901" s="109">
        <v>34</v>
      </c>
      <c r="B901" s="104" t="s">
        <v>285</v>
      </c>
      <c r="C901" s="112">
        <f>SUM(C902)</f>
        <v>50</v>
      </c>
      <c r="D901" s="112">
        <f t="shared" ref="D901:E902" si="295">SUM(D902)</f>
        <v>0</v>
      </c>
      <c r="E901" s="171">
        <f t="shared" si="295"/>
        <v>50</v>
      </c>
    </row>
    <row r="902" spans="1:6" ht="15.75" customHeight="1" thickBot="1" x14ac:dyDescent="0.3">
      <c r="A902" s="109">
        <v>343</v>
      </c>
      <c r="B902" s="104" t="s">
        <v>127</v>
      </c>
      <c r="C902" s="112">
        <f>SUM(C903)</f>
        <v>50</v>
      </c>
      <c r="D902" s="112">
        <f t="shared" si="295"/>
        <v>0</v>
      </c>
      <c r="E902" s="171">
        <f t="shared" si="295"/>
        <v>50</v>
      </c>
    </row>
    <row r="903" spans="1:6" ht="15.75" customHeight="1" thickBot="1" x14ac:dyDescent="0.3">
      <c r="A903" s="108">
        <v>3431</v>
      </c>
      <c r="B903" s="105" t="s">
        <v>357</v>
      </c>
      <c r="C903" s="113">
        <v>50</v>
      </c>
      <c r="D903" s="156">
        <v>0</v>
      </c>
      <c r="E903" s="343">
        <v>50</v>
      </c>
    </row>
    <row r="904" spans="1:6" ht="30.75" customHeight="1" thickBot="1" x14ac:dyDescent="0.3">
      <c r="A904" s="667" t="s">
        <v>273</v>
      </c>
      <c r="B904" s="668"/>
      <c r="C904" s="188">
        <f>SUM(C901)</f>
        <v>50</v>
      </c>
      <c r="D904" s="188">
        <f t="shared" ref="D904:E904" si="296">SUM(D901)</f>
        <v>0</v>
      </c>
      <c r="E904" s="167">
        <f t="shared" si="296"/>
        <v>50</v>
      </c>
    </row>
    <row r="905" spans="1:6" x14ac:dyDescent="0.25">
      <c r="A905" s="647"/>
      <c r="B905" s="648"/>
      <c r="C905" s="648"/>
      <c r="D905" s="648"/>
      <c r="E905" s="650"/>
    </row>
    <row r="906" spans="1:6" ht="15.75" thickBot="1" x14ac:dyDescent="0.3">
      <c r="A906" s="651"/>
      <c r="B906" s="652"/>
      <c r="C906" s="652"/>
      <c r="D906" s="649"/>
      <c r="E906" s="650"/>
    </row>
    <row r="907" spans="1:6" ht="34.5" customHeight="1" thickBot="1" x14ac:dyDescent="0.3">
      <c r="A907" s="221" t="s">
        <v>411</v>
      </c>
      <c r="B907" s="306" t="s">
        <v>359</v>
      </c>
      <c r="C907" s="173">
        <f>SUM(C914,C922,C926)</f>
        <v>268000</v>
      </c>
      <c r="D907" s="173">
        <f t="shared" ref="D907:E907" si="297">SUM(D914,D922,D926)</f>
        <v>20000</v>
      </c>
      <c r="E907" s="154">
        <f t="shared" si="297"/>
        <v>288000</v>
      </c>
      <c r="F907" s="321"/>
    </row>
    <row r="908" spans="1:6" x14ac:dyDescent="0.25">
      <c r="A908" s="653"/>
      <c r="B908" s="654"/>
      <c r="C908" s="654"/>
      <c r="D908" s="655"/>
      <c r="E908" s="656"/>
    </row>
    <row r="909" spans="1:6" ht="15.75" thickBot="1" x14ac:dyDescent="0.3">
      <c r="A909" s="658"/>
      <c r="B909" s="659"/>
      <c r="C909" s="659"/>
      <c r="D909" s="655"/>
      <c r="E909" s="656"/>
    </row>
    <row r="910" spans="1:6" ht="15.75" thickBot="1" x14ac:dyDescent="0.3">
      <c r="A910" s="109">
        <v>32</v>
      </c>
      <c r="B910" s="104" t="s">
        <v>272</v>
      </c>
      <c r="C910" s="172">
        <f>SUM(C911)</f>
        <v>80000</v>
      </c>
      <c r="D910" s="172">
        <f t="shared" ref="D910:E910" si="298">SUM(D911)</f>
        <v>40000</v>
      </c>
      <c r="E910" s="351">
        <f t="shared" si="298"/>
        <v>120000</v>
      </c>
    </row>
    <row r="911" spans="1:6" ht="15.75" customHeight="1" thickBot="1" x14ac:dyDescent="0.3">
      <c r="A911" s="216">
        <v>322</v>
      </c>
      <c r="B911" s="385" t="s">
        <v>102</v>
      </c>
      <c r="C911" s="409">
        <f>SUM(C912:C913)</f>
        <v>80000</v>
      </c>
      <c r="D911" s="409">
        <f t="shared" ref="D911:E911" si="299">SUM(D912:D913)</f>
        <v>40000</v>
      </c>
      <c r="E911" s="429">
        <f t="shared" si="299"/>
        <v>120000</v>
      </c>
    </row>
    <row r="912" spans="1:6" ht="15.75" customHeight="1" thickBot="1" x14ac:dyDescent="0.3">
      <c r="A912" s="86">
        <v>3221</v>
      </c>
      <c r="B912" s="403" t="s">
        <v>288</v>
      </c>
      <c r="C912" s="404">
        <v>40000</v>
      </c>
      <c r="D912" s="430">
        <v>20000</v>
      </c>
      <c r="E912" s="406">
        <v>60000</v>
      </c>
    </row>
    <row r="913" spans="1:5" ht="15.75" thickBot="1" x14ac:dyDescent="0.3">
      <c r="A913" s="86">
        <v>3222</v>
      </c>
      <c r="B913" s="403" t="s">
        <v>104</v>
      </c>
      <c r="C913" s="404">
        <v>40000</v>
      </c>
      <c r="D913" s="430">
        <v>20000</v>
      </c>
      <c r="E913" s="406">
        <v>60000</v>
      </c>
    </row>
    <row r="914" spans="1:5" ht="27" customHeight="1" thickBot="1" x14ac:dyDescent="0.3">
      <c r="A914" s="689" t="s">
        <v>325</v>
      </c>
      <c r="B914" s="690"/>
      <c r="C914" s="166">
        <f>SUM(C910)</f>
        <v>80000</v>
      </c>
      <c r="D914" s="166">
        <f t="shared" ref="D914:E914" si="300">SUM(D910)</f>
        <v>40000</v>
      </c>
      <c r="E914" s="389">
        <f t="shared" si="300"/>
        <v>120000</v>
      </c>
    </row>
    <row r="915" spans="1:5" ht="15.75" thickBot="1" x14ac:dyDescent="0.3">
      <c r="A915" s="164">
        <v>32</v>
      </c>
      <c r="B915" s="170" t="s">
        <v>272</v>
      </c>
      <c r="C915" s="111">
        <f>SUM(C916,C919)</f>
        <v>178000</v>
      </c>
      <c r="D915" s="111">
        <f t="shared" ref="D915:E915" si="301">SUM(D916,D919)</f>
        <v>-20000</v>
      </c>
      <c r="E915" s="175">
        <f t="shared" si="301"/>
        <v>158000</v>
      </c>
    </row>
    <row r="916" spans="1:5" ht="15.75" customHeight="1" thickBot="1" x14ac:dyDescent="0.3">
      <c r="A916" s="109">
        <v>322</v>
      </c>
      <c r="B916" s="104" t="s">
        <v>102</v>
      </c>
      <c r="C916" s="111">
        <f>SUM(C917:C918)</f>
        <v>166000</v>
      </c>
      <c r="D916" s="111">
        <f t="shared" ref="D916:E916" si="302">SUM(D917:D918)</f>
        <v>-20000</v>
      </c>
      <c r="E916" s="175">
        <f t="shared" si="302"/>
        <v>146000</v>
      </c>
    </row>
    <row r="917" spans="1:5" ht="15.75" customHeight="1" thickBot="1" x14ac:dyDescent="0.3">
      <c r="A917" s="108">
        <v>3221</v>
      </c>
      <c r="B917" s="105" t="s">
        <v>288</v>
      </c>
      <c r="C917" s="110">
        <v>56000</v>
      </c>
      <c r="D917" s="150">
        <v>0</v>
      </c>
      <c r="E917" s="36">
        <v>56000</v>
      </c>
    </row>
    <row r="918" spans="1:5" ht="15.75" thickBot="1" x14ac:dyDescent="0.3">
      <c r="A918" s="108">
        <v>3222</v>
      </c>
      <c r="B918" s="105" t="s">
        <v>104</v>
      </c>
      <c r="C918" s="110">
        <v>110000</v>
      </c>
      <c r="D918" s="151">
        <v>-20000</v>
      </c>
      <c r="E918" s="51">
        <v>90000</v>
      </c>
    </row>
    <row r="919" spans="1:5" ht="15.75" thickBot="1" x14ac:dyDescent="0.3">
      <c r="A919" s="109">
        <v>323</v>
      </c>
      <c r="B919" s="104" t="s">
        <v>360</v>
      </c>
      <c r="C919" s="111">
        <f>SUM(C920:C921)</f>
        <v>12000</v>
      </c>
      <c r="D919" s="111">
        <f t="shared" ref="D919:E919" si="303">SUM(D920:D921)</f>
        <v>0</v>
      </c>
      <c r="E919" s="175">
        <f t="shared" si="303"/>
        <v>12000</v>
      </c>
    </row>
    <row r="920" spans="1:5" ht="15.75" customHeight="1" thickBot="1" x14ac:dyDescent="0.3">
      <c r="A920" s="108">
        <v>3237</v>
      </c>
      <c r="B920" s="105" t="s">
        <v>115</v>
      </c>
      <c r="C920" s="110">
        <v>10000</v>
      </c>
      <c r="D920" s="150">
        <v>0</v>
      </c>
      <c r="E920" s="36">
        <v>10000</v>
      </c>
    </row>
    <row r="921" spans="1:5" ht="15.75" thickBot="1" x14ac:dyDescent="0.3">
      <c r="A921" s="108">
        <v>3239</v>
      </c>
      <c r="B921" s="105" t="s">
        <v>117</v>
      </c>
      <c r="C921" s="110">
        <v>2000</v>
      </c>
      <c r="D921" s="150">
        <v>0</v>
      </c>
      <c r="E921" s="51">
        <v>2000</v>
      </c>
    </row>
    <row r="922" spans="1:5" ht="30" customHeight="1" thickBot="1" x14ac:dyDescent="0.3">
      <c r="A922" s="667" t="s">
        <v>300</v>
      </c>
      <c r="B922" s="668"/>
      <c r="C922" s="198">
        <f>SUM(C915)</f>
        <v>178000</v>
      </c>
      <c r="D922" s="198">
        <f t="shared" ref="D922:E922" si="304">SUM(D915)</f>
        <v>-20000</v>
      </c>
      <c r="E922" s="181">
        <f t="shared" si="304"/>
        <v>158000</v>
      </c>
    </row>
    <row r="923" spans="1:5" ht="15.75" thickBot="1" x14ac:dyDescent="0.3">
      <c r="A923" s="109">
        <v>32</v>
      </c>
      <c r="B923" s="104" t="s">
        <v>272</v>
      </c>
      <c r="C923" s="111">
        <f>SUM(C924)</f>
        <v>10000</v>
      </c>
      <c r="D923" s="111">
        <f t="shared" ref="D923:E923" si="305">SUM(D924)</f>
        <v>0</v>
      </c>
      <c r="E923" s="157">
        <f t="shared" si="305"/>
        <v>10000</v>
      </c>
    </row>
    <row r="924" spans="1:5" ht="15.75" customHeight="1" thickBot="1" x14ac:dyDescent="0.3">
      <c r="A924" s="109">
        <v>322</v>
      </c>
      <c r="B924" s="104" t="s">
        <v>102</v>
      </c>
      <c r="C924" s="110">
        <f>SUM(C925)</f>
        <v>10000</v>
      </c>
      <c r="D924" s="110">
        <f t="shared" ref="D924:E924" si="306">SUM(D925)</f>
        <v>0</v>
      </c>
      <c r="E924" s="184">
        <f t="shared" si="306"/>
        <v>10000</v>
      </c>
    </row>
    <row r="925" spans="1:5" ht="15.75" customHeight="1" thickBot="1" x14ac:dyDescent="0.3">
      <c r="A925" s="108">
        <v>3221</v>
      </c>
      <c r="B925" s="105" t="s">
        <v>288</v>
      </c>
      <c r="C925" s="110">
        <v>10000</v>
      </c>
      <c r="D925" s="165">
        <v>0</v>
      </c>
      <c r="E925" s="51">
        <v>10000</v>
      </c>
    </row>
    <row r="926" spans="1:5" ht="27.75" customHeight="1" thickBot="1" x14ac:dyDescent="0.3">
      <c r="A926" s="667" t="s">
        <v>291</v>
      </c>
      <c r="B926" s="668"/>
      <c r="C926" s="185">
        <f>SUM(C923)</f>
        <v>10000</v>
      </c>
      <c r="D926" s="337">
        <f t="shared" ref="D926:E926" si="307">SUM(D923)</f>
        <v>0</v>
      </c>
      <c r="E926" s="299">
        <f t="shared" si="307"/>
        <v>10000</v>
      </c>
    </row>
    <row r="927" spans="1:5" x14ac:dyDescent="0.25">
      <c r="A927" s="647"/>
      <c r="B927" s="648"/>
      <c r="C927" s="648"/>
      <c r="D927" s="649"/>
      <c r="E927" s="650"/>
    </row>
    <row r="928" spans="1:5" ht="15.75" thickBot="1" x14ac:dyDescent="0.3">
      <c r="A928" s="651"/>
      <c r="B928" s="652"/>
      <c r="C928" s="652"/>
      <c r="D928" s="649"/>
      <c r="E928" s="650"/>
    </row>
    <row r="929" spans="1:6" ht="35.25" customHeight="1" thickBot="1" x14ac:dyDescent="0.3">
      <c r="A929" s="221" t="s">
        <v>412</v>
      </c>
      <c r="B929" s="306" t="s">
        <v>361</v>
      </c>
      <c r="C929" s="173">
        <f>SUM(C949)</f>
        <v>157300</v>
      </c>
      <c r="D929" s="173">
        <f t="shared" ref="D929:E929" si="308">SUM(D949)</f>
        <v>0</v>
      </c>
      <c r="E929" s="154">
        <f t="shared" si="308"/>
        <v>157300</v>
      </c>
      <c r="F929" s="321"/>
    </row>
    <row r="930" spans="1:6" x14ac:dyDescent="0.25">
      <c r="A930" s="653"/>
      <c r="B930" s="654"/>
      <c r="C930" s="654"/>
      <c r="D930" s="655"/>
      <c r="E930" s="656"/>
    </row>
    <row r="931" spans="1:6" x14ac:dyDescent="0.25">
      <c r="A931" s="657"/>
      <c r="B931" s="655"/>
      <c r="C931" s="655"/>
      <c r="D931" s="655"/>
      <c r="E931" s="656"/>
    </row>
    <row r="932" spans="1:6" ht="15.75" thickBot="1" x14ac:dyDescent="0.3">
      <c r="A932" s="658"/>
      <c r="B932" s="659"/>
      <c r="C932" s="659"/>
      <c r="D932" s="655"/>
      <c r="E932" s="656"/>
    </row>
    <row r="933" spans="1:6" ht="15.75" thickBot="1" x14ac:dyDescent="0.3">
      <c r="A933" s="109">
        <v>32</v>
      </c>
      <c r="B933" s="104" t="s">
        <v>272</v>
      </c>
      <c r="C933" s="111">
        <f>SUM(C934,C939)</f>
        <v>92300</v>
      </c>
      <c r="D933" s="111">
        <f t="shared" ref="D933:E933" si="309">SUM(D934,D939)</f>
        <v>0</v>
      </c>
      <c r="E933" s="175">
        <f t="shared" si="309"/>
        <v>92300</v>
      </c>
    </row>
    <row r="934" spans="1:6" ht="15.75" customHeight="1" thickBot="1" x14ac:dyDescent="0.3">
      <c r="A934" s="109">
        <v>322</v>
      </c>
      <c r="B934" s="104" t="s">
        <v>102</v>
      </c>
      <c r="C934" s="111">
        <f>SUM(C935:C938)</f>
        <v>74000</v>
      </c>
      <c r="D934" s="111">
        <f t="shared" ref="D934:E934" si="310">SUM(D935:D938)</f>
        <v>0</v>
      </c>
      <c r="E934" s="175">
        <f t="shared" si="310"/>
        <v>74000</v>
      </c>
    </row>
    <row r="935" spans="1:6" ht="15.75" customHeight="1" thickBot="1" x14ac:dyDescent="0.3">
      <c r="A935" s="108">
        <v>3221</v>
      </c>
      <c r="B935" s="105" t="s">
        <v>288</v>
      </c>
      <c r="C935" s="110">
        <v>13000</v>
      </c>
      <c r="D935" s="150">
        <v>0</v>
      </c>
      <c r="E935" s="36">
        <v>13000</v>
      </c>
    </row>
    <row r="936" spans="1:6" ht="15.75" thickBot="1" x14ac:dyDescent="0.3">
      <c r="A936" s="108">
        <v>3223</v>
      </c>
      <c r="B936" s="105" t="s">
        <v>105</v>
      </c>
      <c r="C936" s="110">
        <v>37000</v>
      </c>
      <c r="D936" s="150">
        <v>0</v>
      </c>
      <c r="E936" s="36">
        <v>37000</v>
      </c>
    </row>
    <row r="937" spans="1:6" ht="15.75" customHeight="1" thickBot="1" x14ac:dyDescent="0.3">
      <c r="A937" s="108">
        <v>3224</v>
      </c>
      <c r="B937" s="105" t="s">
        <v>362</v>
      </c>
      <c r="C937" s="110">
        <v>20000</v>
      </c>
      <c r="D937" s="150">
        <v>0</v>
      </c>
      <c r="E937" s="36">
        <v>20000</v>
      </c>
    </row>
    <row r="938" spans="1:6" ht="15.75" thickBot="1" x14ac:dyDescent="0.3">
      <c r="A938" s="108">
        <v>3225</v>
      </c>
      <c r="B938" s="105" t="s">
        <v>363</v>
      </c>
      <c r="C938" s="110">
        <v>4000</v>
      </c>
      <c r="D938" s="150">
        <v>0</v>
      </c>
      <c r="E938" s="51">
        <v>4000</v>
      </c>
    </row>
    <row r="939" spans="1:6" ht="15.75" thickBot="1" x14ac:dyDescent="0.3">
      <c r="A939" s="109">
        <v>323</v>
      </c>
      <c r="B939" s="104" t="s">
        <v>109</v>
      </c>
      <c r="C939" s="111">
        <f>SUM(C940:C942)</f>
        <v>18300</v>
      </c>
      <c r="D939" s="111">
        <f t="shared" ref="D939:E939" si="311">SUM(D940:D942)</f>
        <v>0</v>
      </c>
      <c r="E939" s="175">
        <f t="shared" si="311"/>
        <v>18300</v>
      </c>
    </row>
    <row r="940" spans="1:6" ht="15.75" customHeight="1" thickBot="1" x14ac:dyDescent="0.3">
      <c r="A940" s="108">
        <v>3232</v>
      </c>
      <c r="B940" s="105" t="s">
        <v>364</v>
      </c>
      <c r="C940" s="110">
        <v>4000</v>
      </c>
      <c r="D940" s="150">
        <v>0</v>
      </c>
      <c r="E940" s="36">
        <v>4000</v>
      </c>
    </row>
    <row r="941" spans="1:6" ht="15.75" thickBot="1" x14ac:dyDescent="0.3">
      <c r="A941" s="108">
        <v>3234</v>
      </c>
      <c r="B941" s="105" t="s">
        <v>113</v>
      </c>
      <c r="C941" s="110">
        <v>4300</v>
      </c>
      <c r="D941" s="150">
        <v>0</v>
      </c>
      <c r="E941" s="36">
        <v>4300</v>
      </c>
    </row>
    <row r="942" spans="1:6" ht="15.75" thickBot="1" x14ac:dyDescent="0.3">
      <c r="A942" s="108">
        <v>3239</v>
      </c>
      <c r="B942" s="105" t="s">
        <v>117</v>
      </c>
      <c r="C942" s="110">
        <v>10000</v>
      </c>
      <c r="D942" s="150">
        <v>0</v>
      </c>
      <c r="E942" s="51">
        <v>10000</v>
      </c>
    </row>
    <row r="943" spans="1:6" ht="15.75" customHeight="1" thickBot="1" x14ac:dyDescent="0.3">
      <c r="A943" s="109">
        <v>42</v>
      </c>
      <c r="B943" s="104" t="s">
        <v>297</v>
      </c>
      <c r="C943" s="111">
        <f>SUM(C944,C946)</f>
        <v>65000</v>
      </c>
      <c r="D943" s="111">
        <f t="shared" ref="D943:E943" si="312">SUM(D944,D946)</f>
        <v>0</v>
      </c>
      <c r="E943" s="175">
        <f t="shared" si="312"/>
        <v>65000</v>
      </c>
    </row>
    <row r="944" spans="1:6" ht="15.75" thickBot="1" x14ac:dyDescent="0.3">
      <c r="A944" s="109">
        <v>421</v>
      </c>
      <c r="B944" s="104" t="s">
        <v>145</v>
      </c>
      <c r="C944" s="111">
        <f>SUM(C945)</f>
        <v>40000</v>
      </c>
      <c r="D944" s="111">
        <f t="shared" ref="D944:E944" si="313">SUM(D945)</f>
        <v>0</v>
      </c>
      <c r="E944" s="175">
        <f t="shared" si="313"/>
        <v>40000</v>
      </c>
    </row>
    <row r="945" spans="1:6" ht="15.75" thickBot="1" x14ac:dyDescent="0.3">
      <c r="A945" s="108">
        <v>4212</v>
      </c>
      <c r="B945" s="105" t="s">
        <v>308</v>
      </c>
      <c r="C945" s="110">
        <v>40000</v>
      </c>
      <c r="D945" s="150">
        <v>0</v>
      </c>
      <c r="E945" s="51">
        <v>40000</v>
      </c>
    </row>
    <row r="946" spans="1:6" ht="15.75" thickBot="1" x14ac:dyDescent="0.3">
      <c r="A946" s="109">
        <v>422</v>
      </c>
      <c r="B946" s="104" t="s">
        <v>149</v>
      </c>
      <c r="C946" s="111">
        <f>SUM(C947:C948)</f>
        <v>25000</v>
      </c>
      <c r="D946" s="111">
        <f t="shared" ref="D946:E946" si="314">SUM(D947:D948)</f>
        <v>0</v>
      </c>
      <c r="E946" s="175">
        <f t="shared" si="314"/>
        <v>25000</v>
      </c>
    </row>
    <row r="947" spans="1:6" ht="15.75" customHeight="1" thickBot="1" x14ac:dyDescent="0.3">
      <c r="A947" s="108">
        <v>4221</v>
      </c>
      <c r="B947" s="105" t="s">
        <v>293</v>
      </c>
      <c r="C947" s="110">
        <v>5000</v>
      </c>
      <c r="D947" s="150">
        <v>0</v>
      </c>
      <c r="E947" s="36">
        <v>5000</v>
      </c>
    </row>
    <row r="948" spans="1:6" ht="15.75" customHeight="1" thickBot="1" x14ac:dyDescent="0.3">
      <c r="A948" s="108">
        <v>4227</v>
      </c>
      <c r="B948" s="105" t="s">
        <v>365</v>
      </c>
      <c r="C948" s="110">
        <v>20000</v>
      </c>
      <c r="D948" s="150">
        <v>0</v>
      </c>
      <c r="E948" s="51">
        <v>20000</v>
      </c>
    </row>
    <row r="949" spans="1:6" ht="33" customHeight="1" thickBot="1" x14ac:dyDescent="0.3">
      <c r="A949" s="667" t="s">
        <v>300</v>
      </c>
      <c r="B949" s="668"/>
      <c r="C949" s="198">
        <f>SUM(C933,C943)</f>
        <v>157300</v>
      </c>
      <c r="D949" s="198">
        <f t="shared" ref="D949:E949" si="315">SUM(D933,D943)</f>
        <v>0</v>
      </c>
      <c r="E949" s="181">
        <f t="shared" si="315"/>
        <v>157300</v>
      </c>
    </row>
    <row r="950" spans="1:6" x14ac:dyDescent="0.25">
      <c r="A950" s="647"/>
      <c r="B950" s="648"/>
      <c r="C950" s="648"/>
      <c r="D950" s="649"/>
      <c r="E950" s="650"/>
    </row>
    <row r="951" spans="1:6" x14ac:dyDescent="0.25">
      <c r="A951" s="721"/>
      <c r="B951" s="649"/>
      <c r="C951" s="649"/>
      <c r="D951" s="649"/>
      <c r="E951" s="650"/>
    </row>
    <row r="952" spans="1:6" ht="15.75" thickBot="1" x14ac:dyDescent="0.3">
      <c r="A952" s="721"/>
      <c r="B952" s="649"/>
      <c r="C952" s="649"/>
      <c r="D952" s="649"/>
      <c r="E952" s="650"/>
    </row>
    <row r="953" spans="1:6" ht="40.5" customHeight="1" thickBot="1" x14ac:dyDescent="0.3">
      <c r="A953" s="315" t="s">
        <v>413</v>
      </c>
      <c r="B953" s="316" t="s">
        <v>366</v>
      </c>
      <c r="C953" s="317">
        <f>SUM(C956)</f>
        <v>82220</v>
      </c>
      <c r="D953" s="364">
        <f t="shared" ref="D953:E953" si="316">SUM(D956)</f>
        <v>0</v>
      </c>
      <c r="E953" s="365">
        <f t="shared" si="316"/>
        <v>82220</v>
      </c>
      <c r="F953" s="321"/>
    </row>
    <row r="954" spans="1:6" x14ac:dyDescent="0.25">
      <c r="A954" s="728"/>
      <c r="B954" s="729"/>
      <c r="C954" s="729"/>
      <c r="D954" s="729"/>
      <c r="E954" s="730"/>
    </row>
    <row r="955" spans="1:6" ht="15.75" thickBot="1" x14ac:dyDescent="0.3">
      <c r="A955" s="731"/>
      <c r="B955" s="732"/>
      <c r="C955" s="732"/>
      <c r="D955" s="732"/>
      <c r="E955" s="733"/>
    </row>
    <row r="956" spans="1:6" ht="30.75" thickBot="1" x14ac:dyDescent="0.3">
      <c r="A956" s="431" t="s">
        <v>414</v>
      </c>
      <c r="B956" s="432" t="s">
        <v>367</v>
      </c>
      <c r="C956" s="433">
        <f>SUM(C959,C986,C999)</f>
        <v>82220</v>
      </c>
      <c r="D956" s="154">
        <f t="shared" ref="D956:E956" si="317">SUM(D959,D986,D999)</f>
        <v>0</v>
      </c>
      <c r="E956" s="154">
        <f t="shared" si="317"/>
        <v>82220</v>
      </c>
      <c r="F956" s="321"/>
    </row>
    <row r="957" spans="1:6" x14ac:dyDescent="0.25">
      <c r="A957" s="734"/>
      <c r="B957" s="735"/>
      <c r="C957" s="735"/>
      <c r="D957" s="735"/>
      <c r="E957" s="736"/>
    </row>
    <row r="958" spans="1:6" ht="15.75" thickBot="1" x14ac:dyDescent="0.3">
      <c r="A958" s="737"/>
      <c r="B958" s="738"/>
      <c r="C958" s="738"/>
      <c r="D958" s="738"/>
      <c r="E958" s="736"/>
    </row>
    <row r="959" spans="1:6" ht="27.75" customHeight="1" thickBot="1" x14ac:dyDescent="0.3">
      <c r="A959" s="220" t="s">
        <v>449</v>
      </c>
      <c r="B959" s="308" t="s">
        <v>368</v>
      </c>
      <c r="C959" s="139">
        <f>SUM(C977,C983)</f>
        <v>56920</v>
      </c>
      <c r="D959" s="329">
        <f t="shared" ref="D959:E959" si="318">SUM(D977,D983)</f>
        <v>0</v>
      </c>
      <c r="E959" s="154">
        <f t="shared" si="318"/>
        <v>56920</v>
      </c>
      <c r="F959" s="321"/>
    </row>
    <row r="960" spans="1:6" x14ac:dyDescent="0.25">
      <c r="A960" s="739"/>
      <c r="B960" s="740"/>
      <c r="C960" s="740"/>
      <c r="D960" s="740"/>
      <c r="E960" s="741"/>
    </row>
    <row r="961" spans="1:5" s="321" customFormat="1" ht="15.75" thickBot="1" x14ac:dyDescent="0.3">
      <c r="A961" s="742"/>
      <c r="B961" s="743"/>
      <c r="C961" s="743"/>
      <c r="D961" s="744"/>
      <c r="E961" s="741"/>
    </row>
    <row r="962" spans="1:5" ht="15.75" thickBot="1" x14ac:dyDescent="0.3">
      <c r="A962" s="109">
        <v>32</v>
      </c>
      <c r="B962" s="104" t="s">
        <v>272</v>
      </c>
      <c r="C962" s="111">
        <f>SUM(C963,C965,C968)</f>
        <v>53920</v>
      </c>
      <c r="D962" s="111">
        <f t="shared" ref="D962:E962" si="319">SUM(D963,D965,D968)</f>
        <v>0</v>
      </c>
      <c r="E962" s="175">
        <f t="shared" si="319"/>
        <v>53920</v>
      </c>
    </row>
    <row r="963" spans="1:5" ht="15.75" customHeight="1" thickBot="1" x14ac:dyDescent="0.3">
      <c r="A963" s="109">
        <v>321</v>
      </c>
      <c r="B963" s="104" t="s">
        <v>278</v>
      </c>
      <c r="C963" s="112">
        <f>SUM(C964)</f>
        <v>370</v>
      </c>
      <c r="D963" s="112">
        <f t="shared" ref="D963:E963" si="320">SUM(D964)</f>
        <v>0</v>
      </c>
      <c r="E963" s="171">
        <f t="shared" si="320"/>
        <v>370</v>
      </c>
    </row>
    <row r="964" spans="1:5" ht="15.75" thickBot="1" x14ac:dyDescent="0.3">
      <c r="A964" s="108">
        <v>3211</v>
      </c>
      <c r="B964" s="105" t="s">
        <v>98</v>
      </c>
      <c r="C964" s="113">
        <v>370</v>
      </c>
      <c r="D964" s="150">
        <v>0</v>
      </c>
      <c r="E964" s="346">
        <v>370</v>
      </c>
    </row>
    <row r="965" spans="1:5" ht="15.75" customHeight="1" thickBot="1" x14ac:dyDescent="0.3">
      <c r="A965" s="109">
        <v>322</v>
      </c>
      <c r="B965" s="104" t="s">
        <v>102</v>
      </c>
      <c r="C965" s="111">
        <f>SUM(C966:C967)</f>
        <v>2500</v>
      </c>
      <c r="D965" s="111">
        <f t="shared" ref="D965:E965" si="321">SUM(D966:D967)</f>
        <v>0</v>
      </c>
      <c r="E965" s="175">
        <f t="shared" si="321"/>
        <v>2500</v>
      </c>
    </row>
    <row r="966" spans="1:5" ht="15.75" customHeight="1" thickBot="1" x14ac:dyDescent="0.3">
      <c r="A966" s="108">
        <v>3221</v>
      </c>
      <c r="B966" s="105" t="s">
        <v>288</v>
      </c>
      <c r="C966" s="110">
        <v>2500</v>
      </c>
      <c r="D966" s="150">
        <v>0</v>
      </c>
      <c r="E966" s="36">
        <v>2500</v>
      </c>
    </row>
    <row r="967" spans="1:5" ht="15.75" thickBot="1" x14ac:dyDescent="0.3">
      <c r="A967" s="108">
        <v>3225</v>
      </c>
      <c r="B967" s="105" t="s">
        <v>363</v>
      </c>
      <c r="C967" s="113"/>
      <c r="D967" s="150"/>
      <c r="E967" s="346"/>
    </row>
    <row r="968" spans="1:5" ht="15.75" thickBot="1" x14ac:dyDescent="0.3">
      <c r="A968" s="109">
        <v>323</v>
      </c>
      <c r="B968" s="104" t="s">
        <v>109</v>
      </c>
      <c r="C968" s="111">
        <f>SUM(C969:C972)</f>
        <v>51050</v>
      </c>
      <c r="D968" s="111">
        <f t="shared" ref="D968:E968" si="322">SUM(D969:D972)</f>
        <v>0</v>
      </c>
      <c r="E968" s="175">
        <f t="shared" si="322"/>
        <v>51050</v>
      </c>
    </row>
    <row r="969" spans="1:5" ht="15.75" customHeight="1" thickBot="1" x14ac:dyDescent="0.3">
      <c r="A969" s="108">
        <v>3231</v>
      </c>
      <c r="B969" s="105" t="s">
        <v>110</v>
      </c>
      <c r="C969" s="110">
        <v>4050</v>
      </c>
      <c r="D969" s="150">
        <v>0</v>
      </c>
      <c r="E969" s="36">
        <v>4050</v>
      </c>
    </row>
    <row r="970" spans="1:5" ht="15.75" customHeight="1" thickBot="1" x14ac:dyDescent="0.3">
      <c r="A970" s="108">
        <v>3237</v>
      </c>
      <c r="B970" s="105" t="s">
        <v>115</v>
      </c>
      <c r="C970" s="110">
        <v>47000</v>
      </c>
      <c r="D970" s="150">
        <v>0</v>
      </c>
      <c r="E970" s="36">
        <v>47000</v>
      </c>
    </row>
    <row r="971" spans="1:5" ht="15.75" thickBot="1" x14ac:dyDescent="0.3">
      <c r="A971" s="108">
        <v>3238</v>
      </c>
      <c r="B971" s="105" t="s">
        <v>116</v>
      </c>
      <c r="C971" s="113"/>
      <c r="D971" s="150"/>
      <c r="E971" s="114"/>
    </row>
    <row r="972" spans="1:5" ht="15.75" thickBot="1" x14ac:dyDescent="0.3">
      <c r="A972" s="108">
        <v>3239</v>
      </c>
      <c r="B972" s="105" t="s">
        <v>117</v>
      </c>
      <c r="C972" s="113"/>
      <c r="D972" s="150"/>
      <c r="E972" s="346"/>
    </row>
    <row r="973" spans="1:5" ht="15.75" thickBot="1" x14ac:dyDescent="0.3">
      <c r="A973" s="109">
        <v>34</v>
      </c>
      <c r="B973" s="104" t="s">
        <v>285</v>
      </c>
      <c r="C973" s="111">
        <f>SUM(C974)</f>
        <v>2000</v>
      </c>
      <c r="D973" s="111">
        <f t="shared" ref="D973:E973" si="323">SUM(D974)</f>
        <v>0</v>
      </c>
      <c r="E973" s="157">
        <f t="shared" si="323"/>
        <v>2000</v>
      </c>
    </row>
    <row r="974" spans="1:5" ht="15.75" customHeight="1" thickBot="1" x14ac:dyDescent="0.3">
      <c r="A974" s="109">
        <v>343</v>
      </c>
      <c r="B974" s="104" t="s">
        <v>127</v>
      </c>
      <c r="C974" s="111">
        <f>SUM(C975:C976)</f>
        <v>2000</v>
      </c>
      <c r="D974" s="111">
        <f t="shared" ref="D974:E974" si="324">SUM(D975:D976)</f>
        <v>0</v>
      </c>
      <c r="E974" s="340">
        <f t="shared" si="324"/>
        <v>2000</v>
      </c>
    </row>
    <row r="975" spans="1:5" ht="15.75" thickBot="1" x14ac:dyDescent="0.3">
      <c r="A975" s="108">
        <v>3431</v>
      </c>
      <c r="B975" s="105" t="s">
        <v>369</v>
      </c>
      <c r="C975" s="110">
        <v>1500</v>
      </c>
      <c r="D975" s="150">
        <v>0</v>
      </c>
      <c r="E975" s="36">
        <v>1500</v>
      </c>
    </row>
    <row r="976" spans="1:5" ht="15.75" thickBot="1" x14ac:dyDescent="0.3">
      <c r="A976" s="108">
        <v>3434</v>
      </c>
      <c r="B976" s="105" t="s">
        <v>370</v>
      </c>
      <c r="C976" s="113">
        <v>500</v>
      </c>
      <c r="D976" s="150">
        <v>0</v>
      </c>
      <c r="E976" s="346">
        <v>500</v>
      </c>
    </row>
    <row r="977" spans="1:6" ht="28.5" customHeight="1" thickBot="1" x14ac:dyDescent="0.3">
      <c r="A977" s="687" t="s">
        <v>325</v>
      </c>
      <c r="B977" s="688"/>
      <c r="C977" s="185">
        <f>SUM(C962,C973)</f>
        <v>55920</v>
      </c>
      <c r="D977" s="347">
        <f t="shared" ref="D977:E977" si="325">SUM(D962,D973)</f>
        <v>0</v>
      </c>
      <c r="E977" s="181">
        <f t="shared" si="325"/>
        <v>55920</v>
      </c>
    </row>
    <row r="978" spans="1:6" ht="15.75" thickBot="1" x14ac:dyDescent="0.3">
      <c r="A978" s="164">
        <v>323</v>
      </c>
      <c r="B978" s="170" t="s">
        <v>109</v>
      </c>
      <c r="C978" s="112">
        <f>SUM(C979:C980)</f>
        <v>750</v>
      </c>
      <c r="D978" s="112">
        <f t="shared" ref="D978:E978" si="326">SUM(D979:D980)</f>
        <v>0</v>
      </c>
      <c r="E978" s="171">
        <f t="shared" si="326"/>
        <v>750</v>
      </c>
    </row>
    <row r="979" spans="1:6" ht="15.75" customHeight="1" thickBot="1" x14ac:dyDescent="0.3">
      <c r="A979" s="108">
        <v>3231</v>
      </c>
      <c r="B979" s="105" t="s">
        <v>110</v>
      </c>
      <c r="C979" s="112">
        <v>300</v>
      </c>
      <c r="D979" s="149">
        <v>0</v>
      </c>
      <c r="E979" s="117">
        <v>300</v>
      </c>
    </row>
    <row r="980" spans="1:6" ht="15.75" thickBot="1" x14ac:dyDescent="0.3">
      <c r="A980" s="108">
        <v>3239</v>
      </c>
      <c r="B980" s="105" t="s">
        <v>117</v>
      </c>
      <c r="C980" s="113">
        <v>450</v>
      </c>
      <c r="D980" s="150">
        <v>0</v>
      </c>
      <c r="E980" s="453">
        <v>450</v>
      </c>
    </row>
    <row r="981" spans="1:6" ht="15.75" customHeight="1" thickBot="1" x14ac:dyDescent="0.3">
      <c r="A981" s="109">
        <v>329</v>
      </c>
      <c r="B981" s="104" t="s">
        <v>270</v>
      </c>
      <c r="C981" s="112">
        <f>SUM(C982)</f>
        <v>250</v>
      </c>
      <c r="D981" s="112">
        <f t="shared" ref="D981:E981" si="327">SUM(D982)</f>
        <v>0</v>
      </c>
      <c r="E981" s="171">
        <f t="shared" si="327"/>
        <v>250</v>
      </c>
    </row>
    <row r="982" spans="1:6" ht="15.75" thickBot="1" x14ac:dyDescent="0.3">
      <c r="A982" s="108">
        <v>3293</v>
      </c>
      <c r="B982" s="105" t="s">
        <v>121</v>
      </c>
      <c r="C982" s="113">
        <v>250</v>
      </c>
      <c r="D982" s="156">
        <v>0</v>
      </c>
      <c r="E982" s="346">
        <v>250</v>
      </c>
    </row>
    <row r="983" spans="1:6" ht="27" customHeight="1" thickBot="1" x14ac:dyDescent="0.3">
      <c r="A983" s="667" t="s">
        <v>371</v>
      </c>
      <c r="B983" s="668"/>
      <c r="C983" s="185">
        <f>SUM(C978,C981)</f>
        <v>1000</v>
      </c>
      <c r="D983" s="347">
        <f t="shared" ref="D983:E983" si="328">SUM(D978,D981)</f>
        <v>0</v>
      </c>
      <c r="E983" s="181">
        <f t="shared" si="328"/>
        <v>1000</v>
      </c>
    </row>
    <row r="984" spans="1:6" x14ac:dyDescent="0.25">
      <c r="A984" s="691"/>
      <c r="B984" s="692"/>
      <c r="C984" s="692"/>
      <c r="D984" s="692"/>
      <c r="E984" s="694"/>
    </row>
    <row r="985" spans="1:6" ht="15.75" thickBot="1" x14ac:dyDescent="0.3">
      <c r="A985" s="696"/>
      <c r="B985" s="697"/>
      <c r="C985" s="697"/>
      <c r="D985" s="693"/>
      <c r="E985" s="694"/>
    </row>
    <row r="986" spans="1:6" ht="30.75" customHeight="1" thickBot="1" x14ac:dyDescent="0.3">
      <c r="A986" s="221" t="s">
        <v>450</v>
      </c>
      <c r="B986" s="306" t="s">
        <v>372</v>
      </c>
      <c r="C986" s="199">
        <f>SUM(C992,C996)</f>
        <v>300</v>
      </c>
      <c r="D986" s="199">
        <f t="shared" ref="D986:E986" si="329">SUM(D992,D996)</f>
        <v>0</v>
      </c>
      <c r="E986" s="141">
        <f t="shared" si="329"/>
        <v>300</v>
      </c>
      <c r="F986" s="321"/>
    </row>
    <row r="987" spans="1:6" x14ac:dyDescent="0.25">
      <c r="A987" s="653"/>
      <c r="B987" s="654"/>
      <c r="C987" s="654"/>
      <c r="D987" s="655"/>
      <c r="E987" s="656"/>
    </row>
    <row r="988" spans="1:6" ht="15.75" thickBot="1" x14ac:dyDescent="0.3">
      <c r="A988" s="658"/>
      <c r="B988" s="659"/>
      <c r="C988" s="659"/>
      <c r="D988" s="655"/>
      <c r="E988" s="656"/>
    </row>
    <row r="989" spans="1:6" ht="15.75" thickBot="1" x14ac:dyDescent="0.3">
      <c r="A989" s="109">
        <v>32</v>
      </c>
      <c r="B989" s="104" t="s">
        <v>272</v>
      </c>
      <c r="C989" s="112">
        <f>SUM(C990)</f>
        <v>280</v>
      </c>
      <c r="D989" s="112">
        <f t="shared" ref="D989:E989" si="330">SUM(D990)</f>
        <v>0</v>
      </c>
      <c r="E989" s="171">
        <f t="shared" si="330"/>
        <v>280</v>
      </c>
    </row>
    <row r="990" spans="1:6" ht="15.75" customHeight="1" thickBot="1" x14ac:dyDescent="0.3">
      <c r="A990" s="109">
        <v>322</v>
      </c>
      <c r="B990" s="104" t="s">
        <v>102</v>
      </c>
      <c r="C990" s="112">
        <v>280</v>
      </c>
      <c r="D990" s="149">
        <v>0</v>
      </c>
      <c r="E990" s="117">
        <v>280</v>
      </c>
    </row>
    <row r="991" spans="1:6" ht="15.75" thickBot="1" x14ac:dyDescent="0.3">
      <c r="A991" s="108">
        <v>3225</v>
      </c>
      <c r="B991" s="105" t="s">
        <v>363</v>
      </c>
      <c r="C991" s="113">
        <v>280</v>
      </c>
      <c r="D991" s="150">
        <v>0</v>
      </c>
      <c r="E991" s="114">
        <v>280</v>
      </c>
    </row>
    <row r="992" spans="1:6" ht="24" customHeight="1" thickBot="1" x14ac:dyDescent="0.3">
      <c r="A992" s="687" t="s">
        <v>325</v>
      </c>
      <c r="B992" s="688"/>
      <c r="C992" s="188">
        <v>280</v>
      </c>
      <c r="D992" s="189">
        <v>0</v>
      </c>
      <c r="E992" s="190">
        <v>280</v>
      </c>
    </row>
    <row r="993" spans="1:6" ht="15.75" thickBot="1" x14ac:dyDescent="0.3">
      <c r="A993" s="164">
        <v>32</v>
      </c>
      <c r="B993" s="170" t="s">
        <v>272</v>
      </c>
      <c r="C993" s="112">
        <f>SUM(C994)</f>
        <v>20</v>
      </c>
      <c r="D993" s="112">
        <f t="shared" ref="D993:E993" si="331">SUM(D994)</f>
        <v>0</v>
      </c>
      <c r="E993" s="171">
        <f t="shared" si="331"/>
        <v>20</v>
      </c>
    </row>
    <row r="994" spans="1:6" ht="15.75" customHeight="1" thickBot="1" x14ac:dyDescent="0.3">
      <c r="A994" s="109">
        <v>322</v>
      </c>
      <c r="B994" s="104" t="s">
        <v>102</v>
      </c>
      <c r="C994" s="112">
        <v>20</v>
      </c>
      <c r="D994" s="149">
        <v>0</v>
      </c>
      <c r="E994" s="117">
        <v>20</v>
      </c>
    </row>
    <row r="995" spans="1:6" ht="15.75" thickBot="1" x14ac:dyDescent="0.3">
      <c r="A995" s="108">
        <v>3225</v>
      </c>
      <c r="B995" s="105" t="s">
        <v>363</v>
      </c>
      <c r="C995" s="113">
        <v>20</v>
      </c>
      <c r="D995" s="156">
        <v>0</v>
      </c>
      <c r="E995" s="353">
        <v>20</v>
      </c>
    </row>
    <row r="996" spans="1:6" s="321" customFormat="1" ht="28.5" customHeight="1" thickBot="1" x14ac:dyDescent="0.3">
      <c r="A996" s="719" t="s">
        <v>273</v>
      </c>
      <c r="B996" s="720"/>
      <c r="C996" s="354">
        <f>SUM(C993)</f>
        <v>20</v>
      </c>
      <c r="D996" s="354">
        <f t="shared" ref="D996:E996" si="332">SUM(D993)</f>
        <v>0</v>
      </c>
      <c r="E996" s="355">
        <f t="shared" si="332"/>
        <v>20</v>
      </c>
    </row>
    <row r="997" spans="1:6" x14ac:dyDescent="0.25">
      <c r="A997" s="691"/>
      <c r="B997" s="692"/>
      <c r="C997" s="692"/>
      <c r="D997" s="692"/>
      <c r="E997" s="694"/>
    </row>
    <row r="998" spans="1:6" ht="15.75" thickBot="1" x14ac:dyDescent="0.3">
      <c r="A998" s="695"/>
      <c r="B998" s="693"/>
      <c r="C998" s="693"/>
      <c r="D998" s="693"/>
      <c r="E998" s="694"/>
    </row>
    <row r="999" spans="1:6" ht="34.5" customHeight="1" thickBot="1" x14ac:dyDescent="0.3">
      <c r="A999" s="431" t="s">
        <v>415</v>
      </c>
      <c r="B999" s="432" t="s">
        <v>373</v>
      </c>
      <c r="C999" s="433">
        <f>SUM(C1005,C1009)</f>
        <v>25000</v>
      </c>
      <c r="D999" s="433">
        <f>SUM(D1005,D1009)</f>
        <v>0</v>
      </c>
      <c r="E999" s="154">
        <f>SUM(E1005,E1009)</f>
        <v>25000</v>
      </c>
      <c r="F999" s="321"/>
    </row>
    <row r="1000" spans="1:6" x14ac:dyDescent="0.25">
      <c r="A1000" s="722"/>
      <c r="B1000" s="723"/>
      <c r="C1000" s="723"/>
      <c r="D1000" s="723"/>
      <c r="E1000" s="724"/>
    </row>
    <row r="1001" spans="1:6" ht="15.75" thickBot="1" x14ac:dyDescent="0.3">
      <c r="A1001" s="725"/>
      <c r="B1001" s="726"/>
      <c r="C1001" s="726"/>
      <c r="D1001" s="726"/>
      <c r="E1001" s="727"/>
    </row>
    <row r="1002" spans="1:6" ht="15.75" customHeight="1" thickBot="1" x14ac:dyDescent="0.3">
      <c r="A1002" s="109">
        <v>42</v>
      </c>
      <c r="B1002" s="386" t="s">
        <v>297</v>
      </c>
      <c r="C1002" s="305">
        <f>SUM(C1003)</f>
        <v>5000</v>
      </c>
      <c r="D1002" s="305">
        <f t="shared" ref="D1002:E1003" si="333">SUM(D1003)</f>
        <v>0</v>
      </c>
      <c r="E1002" s="402">
        <f t="shared" si="333"/>
        <v>5000</v>
      </c>
    </row>
    <row r="1003" spans="1:6" ht="15.75" customHeight="1" thickBot="1" x14ac:dyDescent="0.3">
      <c r="A1003" s="109">
        <v>424</v>
      </c>
      <c r="B1003" s="104" t="s">
        <v>374</v>
      </c>
      <c r="C1003" s="111">
        <f>SUM(C1004)</f>
        <v>5000</v>
      </c>
      <c r="D1003" s="111">
        <f t="shared" si="333"/>
        <v>0</v>
      </c>
      <c r="E1003" s="175">
        <f t="shared" si="333"/>
        <v>5000</v>
      </c>
    </row>
    <row r="1004" spans="1:6" ht="15.75" thickBot="1" x14ac:dyDescent="0.3">
      <c r="A1004" s="108">
        <v>4241</v>
      </c>
      <c r="B1004" s="105" t="s">
        <v>154</v>
      </c>
      <c r="C1004" s="110">
        <v>5000</v>
      </c>
      <c r="D1004" s="150">
        <v>0</v>
      </c>
      <c r="E1004" s="51">
        <v>5000</v>
      </c>
    </row>
    <row r="1005" spans="1:6" ht="24.75" customHeight="1" thickBot="1" x14ac:dyDescent="0.3">
      <c r="A1005" s="687" t="s">
        <v>325</v>
      </c>
      <c r="B1005" s="688"/>
      <c r="C1005" s="185">
        <f>SUM(C1002)</f>
        <v>5000</v>
      </c>
      <c r="D1005" s="352">
        <f t="shared" ref="D1005:E1005" si="334">SUM(D1002)</f>
        <v>0</v>
      </c>
      <c r="E1005" s="181">
        <f t="shared" si="334"/>
        <v>5000</v>
      </c>
    </row>
    <row r="1006" spans="1:6" ht="15.75" customHeight="1" thickBot="1" x14ac:dyDescent="0.3">
      <c r="A1006" s="164">
        <v>42</v>
      </c>
      <c r="B1006" s="170" t="s">
        <v>297</v>
      </c>
      <c r="C1006" s="111">
        <f>SUM(C1007)</f>
        <v>20000</v>
      </c>
      <c r="D1006" s="111">
        <f t="shared" ref="D1006:E1007" si="335">SUM(D1007)</f>
        <v>0</v>
      </c>
      <c r="E1006" s="175">
        <f t="shared" si="335"/>
        <v>20000</v>
      </c>
    </row>
    <row r="1007" spans="1:6" ht="15.75" customHeight="1" thickBot="1" x14ac:dyDescent="0.3">
      <c r="A1007" s="109">
        <v>424</v>
      </c>
      <c r="B1007" s="104" t="s">
        <v>374</v>
      </c>
      <c r="C1007" s="111">
        <f>SUM(C1008)</f>
        <v>20000</v>
      </c>
      <c r="D1007" s="111">
        <f t="shared" si="335"/>
        <v>0</v>
      </c>
      <c r="E1007" s="175">
        <f t="shared" si="335"/>
        <v>20000</v>
      </c>
    </row>
    <row r="1008" spans="1:6" ht="15.75" thickBot="1" x14ac:dyDescent="0.3">
      <c r="A1008" s="25">
        <v>4241</v>
      </c>
      <c r="B1008" s="162" t="s">
        <v>154</v>
      </c>
      <c r="C1008" s="168">
        <v>20000</v>
      </c>
      <c r="D1008" s="165">
        <v>0</v>
      </c>
      <c r="E1008" s="51">
        <v>20000</v>
      </c>
    </row>
    <row r="1009" spans="1:6" ht="25.5" customHeight="1" thickBot="1" x14ac:dyDescent="0.3">
      <c r="A1009" s="679" t="s">
        <v>291</v>
      </c>
      <c r="B1009" s="680"/>
      <c r="C1009" s="202">
        <f>SUM(C1006)</f>
        <v>20000</v>
      </c>
      <c r="D1009" s="202">
        <f t="shared" ref="D1009:E1009" si="336">SUM(D1006)</f>
        <v>0</v>
      </c>
      <c r="E1009" s="181">
        <f t="shared" si="336"/>
        <v>20000</v>
      </c>
      <c r="F1009" s="201"/>
    </row>
    <row r="1011" spans="1:6" ht="15.75" x14ac:dyDescent="0.25">
      <c r="B1011" s="3" t="s">
        <v>416</v>
      </c>
    </row>
    <row r="1012" spans="1:6" ht="15.75" thickBot="1" x14ac:dyDescent="0.3"/>
    <row r="1013" spans="1:6" ht="24" x14ac:dyDescent="0.25">
      <c r="A1013" s="45" t="s">
        <v>261</v>
      </c>
      <c r="B1013" s="128" t="s">
        <v>75</v>
      </c>
      <c r="C1013" s="128" t="s">
        <v>426</v>
      </c>
      <c r="D1013" s="128" t="s">
        <v>417</v>
      </c>
      <c r="E1013" s="128" t="s">
        <v>4</v>
      </c>
    </row>
    <row r="1014" spans="1:6" ht="15.75" thickBot="1" x14ac:dyDescent="0.3">
      <c r="A1014" s="60">
        <v>1</v>
      </c>
      <c r="B1014" s="61">
        <v>2</v>
      </c>
      <c r="C1014" s="61">
        <v>3</v>
      </c>
      <c r="D1014" s="75">
        <v>4</v>
      </c>
      <c r="E1014" s="48">
        <v>5</v>
      </c>
    </row>
    <row r="1015" spans="1:6" ht="15.75" thickBot="1" x14ac:dyDescent="0.3">
      <c r="A1015" s="130">
        <v>1</v>
      </c>
      <c r="B1015" s="96" t="s">
        <v>418</v>
      </c>
      <c r="C1015" s="97">
        <f>SUM(C426,C465,C623,C698,C721,C730,C739,C755,C775,C784,C793,C809,C827,C836,C845,C855,C879,C914,C977,C992,C1005)</f>
        <v>4265750</v>
      </c>
      <c r="D1015" s="359">
        <f t="shared" ref="D1015:E1015" si="337">SUM(D426,D465,D623,D698,D721,D730,D739,D755,D775,D784,D793,D809,D827,D836,D845,D855,D879,D914,D977,D992,D1005)</f>
        <v>-323750</v>
      </c>
      <c r="E1015" s="360">
        <f t="shared" si="337"/>
        <v>3942000</v>
      </c>
      <c r="F1015" s="363"/>
    </row>
    <row r="1016" spans="1:6" ht="15.75" thickBot="1" x14ac:dyDescent="0.3">
      <c r="A1016" s="130">
        <v>3</v>
      </c>
      <c r="B1016" s="96" t="s">
        <v>419</v>
      </c>
      <c r="C1016" s="97">
        <f>SUM(C430,C478,C541,C566,C585,C689,C702,C904,C996,C628)</f>
        <v>435320</v>
      </c>
      <c r="D1016" s="97">
        <f t="shared" ref="D1016:E1016" si="338">SUM(D430,D478,D541,D566,D585,D689,D702,D904,D996,D628)</f>
        <v>14000</v>
      </c>
      <c r="E1016" s="97">
        <f t="shared" si="338"/>
        <v>449320</v>
      </c>
      <c r="F1016" s="363"/>
    </row>
    <row r="1017" spans="1:6" ht="15.75" thickBot="1" x14ac:dyDescent="0.3">
      <c r="A1017" s="130">
        <v>4</v>
      </c>
      <c r="B1017" s="96" t="s">
        <v>420</v>
      </c>
      <c r="C1017" s="97">
        <f>SUM(C507,C526,C549,C572,C593,C614,C637,C659,C680,C706,C764,C818,C900,C922,C949)</f>
        <v>2881500</v>
      </c>
      <c r="D1017" s="359">
        <f t="shared" ref="D1017:E1017" si="339">SUM(D507,D526,D549,D572,D593,D614,D637,D659,D680,D706,D764,D818,D900,D922,D949)</f>
        <v>-155000</v>
      </c>
      <c r="E1017" s="360">
        <f t="shared" si="339"/>
        <v>2726500</v>
      </c>
      <c r="F1017" s="363"/>
    </row>
    <row r="1018" spans="1:6" ht="15.75" thickBot="1" x14ac:dyDescent="0.3">
      <c r="A1018" s="130">
        <v>5</v>
      </c>
      <c r="B1018" s="96" t="s">
        <v>421</v>
      </c>
      <c r="C1018" s="97">
        <f>SUM(C482,C511,C530,C553,C600,C641,C663,C746,C771,C797,C926,C1009)</f>
        <v>2690000</v>
      </c>
      <c r="D1018" s="359">
        <f>SUM(D482,D511,D530,D553,D600,D641,D663,D746,D771,D797,D926,D1009)</f>
        <v>-1350000</v>
      </c>
      <c r="E1018" s="360">
        <f>SUM(E482,E511,E530,E553,E600,E641,E663,E746,E771,E797,E926,E1009)</f>
        <v>1340000</v>
      </c>
      <c r="F1018" s="363"/>
    </row>
    <row r="1019" spans="1:6" ht="15.75" thickBot="1" x14ac:dyDescent="0.3">
      <c r="A1019" s="130">
        <v>6</v>
      </c>
      <c r="B1019" s="96" t="s">
        <v>422</v>
      </c>
      <c r="C1019" s="97">
        <f>SUM(C983)</f>
        <v>1000</v>
      </c>
      <c r="D1019" s="359">
        <f t="shared" ref="D1019:E1019" si="340">SUM(D983)</f>
        <v>0</v>
      </c>
      <c r="E1019" s="360">
        <f t="shared" si="340"/>
        <v>1000</v>
      </c>
      <c r="F1019" s="363"/>
    </row>
    <row r="1020" spans="1:6" ht="16.5" customHeight="1" thickBot="1" x14ac:dyDescent="0.3">
      <c r="A1020" s="130">
        <v>7</v>
      </c>
      <c r="B1020" s="96" t="s">
        <v>423</v>
      </c>
      <c r="C1020" s="97">
        <f>SUM(C487,C534,C545,C576,C645,C801)</f>
        <v>385000</v>
      </c>
      <c r="D1020" s="359">
        <f t="shared" ref="D1020:E1020" si="341">SUM(D487,D534,D545,D576,D645,D801)</f>
        <v>-143000</v>
      </c>
      <c r="E1020" s="361">
        <f t="shared" si="341"/>
        <v>242000</v>
      </c>
      <c r="F1020" s="363"/>
    </row>
    <row r="1021" spans="1:6" ht="15.75" thickBot="1" x14ac:dyDescent="0.3">
      <c r="A1021" s="217">
        <v>8</v>
      </c>
      <c r="B1021" s="98" t="s">
        <v>424</v>
      </c>
      <c r="C1021" s="99"/>
      <c r="D1021" s="358"/>
      <c r="E1021" s="362"/>
      <c r="F1021" s="321"/>
    </row>
    <row r="1022" spans="1:6" ht="34.5" customHeight="1" thickBot="1" x14ac:dyDescent="0.3">
      <c r="A1022" s="12"/>
      <c r="B1022" s="319" t="s">
        <v>425</v>
      </c>
      <c r="C1022" s="218">
        <f>SUM(C1015:C1021)</f>
        <v>10658570</v>
      </c>
      <c r="D1022" s="218">
        <f t="shared" ref="D1022:E1022" si="342">SUM(D1015:D1021)</f>
        <v>-1957750</v>
      </c>
      <c r="E1022" s="218">
        <f t="shared" si="342"/>
        <v>8700820</v>
      </c>
      <c r="F1022" s="321"/>
    </row>
    <row r="1024" spans="1:6" x14ac:dyDescent="0.25">
      <c r="A1024" s="1" t="s">
        <v>427</v>
      </c>
      <c r="B1024" s="1"/>
    </row>
    <row r="1025" spans="1:2" x14ac:dyDescent="0.25">
      <c r="A1025" s="1"/>
      <c r="B1025" s="1"/>
    </row>
    <row r="1026" spans="1:2" x14ac:dyDescent="0.25">
      <c r="A1026" s="1" t="s">
        <v>433</v>
      </c>
      <c r="B1026" s="1"/>
    </row>
    <row r="1027" spans="1:2" x14ac:dyDescent="0.25">
      <c r="A1027" s="1" t="s">
        <v>434</v>
      </c>
      <c r="B1027" s="1"/>
    </row>
    <row r="1028" spans="1:2" x14ac:dyDescent="0.25">
      <c r="A1028" s="1"/>
      <c r="B1028" s="1"/>
    </row>
    <row r="1029" spans="1:2" x14ac:dyDescent="0.25">
      <c r="A1029" s="1"/>
      <c r="B1029" s="1"/>
    </row>
    <row r="1030" spans="1:2" x14ac:dyDescent="0.25">
      <c r="A1030" s="1"/>
      <c r="B1030" s="1"/>
    </row>
    <row r="1031" spans="1:2" x14ac:dyDescent="0.25">
      <c r="A1031" s="1" t="s">
        <v>428</v>
      </c>
      <c r="B1031" s="1"/>
    </row>
    <row r="1032" spans="1:2" x14ac:dyDescent="0.25">
      <c r="A1032" s="1" t="s">
        <v>429</v>
      </c>
      <c r="B1032" s="1"/>
    </row>
    <row r="1033" spans="1:2" x14ac:dyDescent="0.25">
      <c r="A1033" s="1"/>
      <c r="B1033" s="1"/>
    </row>
    <row r="1034" spans="1:2" x14ac:dyDescent="0.25">
      <c r="A1034" s="1"/>
      <c r="B1034" s="1"/>
    </row>
    <row r="1035" spans="1:2" x14ac:dyDescent="0.25">
      <c r="A1035" s="1"/>
      <c r="B1035" s="1"/>
    </row>
    <row r="1036" spans="1:2" x14ac:dyDescent="0.25">
      <c r="A1036" s="1" t="s">
        <v>430</v>
      </c>
      <c r="B1036" s="1"/>
    </row>
    <row r="1037" spans="1:2" x14ac:dyDescent="0.25">
      <c r="A1037" s="1"/>
      <c r="B1037" s="1"/>
    </row>
    <row r="1038" spans="1:2" x14ac:dyDescent="0.25">
      <c r="A1038" s="1"/>
      <c r="B1038" s="1"/>
    </row>
    <row r="1039" spans="1:2" x14ac:dyDescent="0.25">
      <c r="A1039" s="1"/>
      <c r="B1039" s="1"/>
    </row>
    <row r="1040" spans="1:2" x14ac:dyDescent="0.25">
      <c r="A1040" s="1"/>
      <c r="B1040" s="1"/>
    </row>
    <row r="1041" spans="1:2" x14ac:dyDescent="0.25">
      <c r="A1041" s="1" t="s">
        <v>431</v>
      </c>
      <c r="B1041" s="1"/>
    </row>
    <row r="1042" spans="1:2" x14ac:dyDescent="0.25">
      <c r="A1042" s="1" t="s">
        <v>432</v>
      </c>
      <c r="B1042" s="1"/>
    </row>
    <row r="1043" spans="1:2" x14ac:dyDescent="0.25">
      <c r="A1043" s="1"/>
      <c r="B1043" s="1"/>
    </row>
  </sheetData>
  <mergeCells count="171">
    <mergeCell ref="C465:C466"/>
    <mergeCell ref="D367:D368"/>
    <mergeCell ref="E367:E368"/>
    <mergeCell ref="D353:D354"/>
    <mergeCell ref="E353:E354"/>
    <mergeCell ref="A47:A48"/>
    <mergeCell ref="B47:B48"/>
    <mergeCell ref="C47:C48"/>
    <mergeCell ref="D47:D48"/>
    <mergeCell ref="A405:E406"/>
    <mergeCell ref="A408:E409"/>
    <mergeCell ref="C410:C411"/>
    <mergeCell ref="D410:D411"/>
    <mergeCell ref="A412:E413"/>
    <mergeCell ref="C430:C431"/>
    <mergeCell ref="D430:D431"/>
    <mergeCell ref="A432:E433"/>
    <mergeCell ref="A435:E436"/>
    <mergeCell ref="A426:B426"/>
    <mergeCell ref="A410:A411"/>
    <mergeCell ref="B410:B411"/>
    <mergeCell ref="E410:E411"/>
    <mergeCell ref="A488:E489"/>
    <mergeCell ref="A491:E492"/>
    <mergeCell ref="B29:B30"/>
    <mergeCell ref="C29:C30"/>
    <mergeCell ref="D29:D30"/>
    <mergeCell ref="E29:E30"/>
    <mergeCell ref="A44:A45"/>
    <mergeCell ref="B44:B45"/>
    <mergeCell ref="C44:C45"/>
    <mergeCell ref="D44:D45"/>
    <mergeCell ref="E44:E45"/>
    <mergeCell ref="E47:E48"/>
    <mergeCell ref="B279:B280"/>
    <mergeCell ref="C279:C280"/>
    <mergeCell ref="D279:D280"/>
    <mergeCell ref="E279:E280"/>
    <mergeCell ref="D314:D315"/>
    <mergeCell ref="E314:E315"/>
    <mergeCell ref="A478:B478"/>
    <mergeCell ref="E465:E466"/>
    <mergeCell ref="A465:B466"/>
    <mergeCell ref="E430:E431"/>
    <mergeCell ref="A430:B431"/>
    <mergeCell ref="D465:D466"/>
    <mergeCell ref="A487:B487"/>
    <mergeCell ref="A482:B482"/>
    <mergeCell ref="A549:B549"/>
    <mergeCell ref="A545:B545"/>
    <mergeCell ref="A541:B541"/>
    <mergeCell ref="A534:B534"/>
    <mergeCell ref="A535:E536"/>
    <mergeCell ref="A593:B593"/>
    <mergeCell ref="A585:B585"/>
    <mergeCell ref="A577:E578"/>
    <mergeCell ref="A580:E581"/>
    <mergeCell ref="A576:B576"/>
    <mergeCell ref="A572:B572"/>
    <mergeCell ref="A566:B566"/>
    <mergeCell ref="A557:E558"/>
    <mergeCell ref="A553:B553"/>
    <mergeCell ref="A554:E555"/>
    <mergeCell ref="A530:B530"/>
    <mergeCell ref="A526:B526"/>
    <mergeCell ref="A512:E513"/>
    <mergeCell ref="A515:E516"/>
    <mergeCell ref="A511:B511"/>
    <mergeCell ref="A507:B507"/>
    <mergeCell ref="A494:E495"/>
    <mergeCell ref="A645:B645"/>
    <mergeCell ref="A641:B641"/>
    <mergeCell ref="A637:B637"/>
    <mergeCell ref="A628:B628"/>
    <mergeCell ref="A623:B623"/>
    <mergeCell ref="A614:B614"/>
    <mergeCell ref="A604:E605"/>
    <mergeCell ref="A600:B600"/>
    <mergeCell ref="A615:E616"/>
    <mergeCell ref="A618:E619"/>
    <mergeCell ref="A601:E602"/>
    <mergeCell ref="A680:B680"/>
    <mergeCell ref="A668:E669"/>
    <mergeCell ref="A671:E672"/>
    <mergeCell ref="A663:B663"/>
    <mergeCell ref="A681:E682"/>
    <mergeCell ref="A664:E666"/>
    <mergeCell ref="A659:B659"/>
    <mergeCell ref="A649:E650"/>
    <mergeCell ref="A646:E647"/>
    <mergeCell ref="A710:E711"/>
    <mergeCell ref="A713:E714"/>
    <mergeCell ref="A706:B706"/>
    <mergeCell ref="A707:E708"/>
    <mergeCell ref="A702:B702"/>
    <mergeCell ref="A698:B698"/>
    <mergeCell ref="A689:B689"/>
    <mergeCell ref="A684:E685"/>
    <mergeCell ref="A693:E694"/>
    <mergeCell ref="A690:E691"/>
    <mergeCell ref="A755:B755"/>
    <mergeCell ref="A747:E748"/>
    <mergeCell ref="A750:E751"/>
    <mergeCell ref="A746:B746"/>
    <mergeCell ref="A739:B739"/>
    <mergeCell ref="A730:B730"/>
    <mergeCell ref="A725:E726"/>
    <mergeCell ref="A721:B721"/>
    <mergeCell ref="A722:E723"/>
    <mergeCell ref="A731:E732"/>
    <mergeCell ref="A734:E735"/>
    <mergeCell ref="A1009:B1009"/>
    <mergeCell ref="A1005:B1005"/>
    <mergeCell ref="A996:B996"/>
    <mergeCell ref="A992:B992"/>
    <mergeCell ref="A984:E985"/>
    <mergeCell ref="A987:E988"/>
    <mergeCell ref="A983:B983"/>
    <mergeCell ref="A977:B977"/>
    <mergeCell ref="A949:B949"/>
    <mergeCell ref="A997:E998"/>
    <mergeCell ref="A950:E952"/>
    <mergeCell ref="A1000:E1001"/>
    <mergeCell ref="A954:E955"/>
    <mergeCell ref="A957:E958"/>
    <mergeCell ref="A960:E961"/>
    <mergeCell ref="A784:B784"/>
    <mergeCell ref="A779:E780"/>
    <mergeCell ref="A775:B775"/>
    <mergeCell ref="A771:B771"/>
    <mergeCell ref="A926:B926"/>
    <mergeCell ref="A922:B922"/>
    <mergeCell ref="A914:B914"/>
    <mergeCell ref="A904:B904"/>
    <mergeCell ref="A900:B900"/>
    <mergeCell ref="A879:B879"/>
    <mergeCell ref="A860:E862"/>
    <mergeCell ref="A855:B855"/>
    <mergeCell ref="A856:E858"/>
    <mergeCell ref="A809:B809"/>
    <mergeCell ref="A801:B801"/>
    <mergeCell ref="A797:B797"/>
    <mergeCell ref="A793:B793"/>
    <mergeCell ref="A864:E865"/>
    <mergeCell ref="A867:E868"/>
    <mergeCell ref="A846:E847"/>
    <mergeCell ref="A837:E838"/>
    <mergeCell ref="A756:E757"/>
    <mergeCell ref="A927:E928"/>
    <mergeCell ref="A930:E932"/>
    <mergeCell ref="A905:E906"/>
    <mergeCell ref="A908:E909"/>
    <mergeCell ref="A828:E829"/>
    <mergeCell ref="A827:B827"/>
    <mergeCell ref="A819:E820"/>
    <mergeCell ref="A822:E823"/>
    <mergeCell ref="A818:B818"/>
    <mergeCell ref="A764:B764"/>
    <mergeCell ref="A759:E760"/>
    <mergeCell ref="A785:E786"/>
    <mergeCell ref="A776:E777"/>
    <mergeCell ref="A802:E803"/>
    <mergeCell ref="A805:E805"/>
    <mergeCell ref="A849:E850"/>
    <mergeCell ref="A845:B845"/>
    <mergeCell ref="A840:E841"/>
    <mergeCell ref="A836:B836"/>
    <mergeCell ref="A831:E832"/>
    <mergeCell ref="A813:E814"/>
    <mergeCell ref="A810:E811"/>
    <mergeCell ref="A788:E789"/>
  </mergeCells>
  <pageMargins left="0.33" right="0.35" top="0.51" bottom="0.4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4"/>
  <sheetViews>
    <sheetView tabSelected="1" zoomScale="160" zoomScaleNormal="160" workbookViewId="0">
      <selection activeCell="A11" sqref="A11:C11"/>
    </sheetView>
  </sheetViews>
  <sheetFormatPr defaultRowHeight="15" x14ac:dyDescent="0.25"/>
  <cols>
    <col min="1" max="1" width="11.140625" customWidth="1"/>
    <col min="2" max="2" width="46.5703125" customWidth="1"/>
    <col min="3" max="3" width="20.7109375" customWidth="1"/>
    <col min="4" max="4" width="11.85546875" customWidth="1"/>
    <col min="5" max="5" width="12" customWidth="1"/>
  </cols>
  <sheetData>
    <row r="1" spans="1:3" x14ac:dyDescent="0.25">
      <c r="A1" s="1" t="s">
        <v>78</v>
      </c>
    </row>
    <row r="2" spans="1:3" x14ac:dyDescent="0.25">
      <c r="A2" s="1" t="s">
        <v>561</v>
      </c>
    </row>
    <row r="3" spans="1:3" x14ac:dyDescent="0.25">
      <c r="A3" s="1" t="s">
        <v>562</v>
      </c>
    </row>
    <row r="4" spans="1:3" x14ac:dyDescent="0.25">
      <c r="A4" s="1"/>
    </row>
    <row r="5" spans="1:3" ht="47.25" x14ac:dyDescent="0.25">
      <c r="B5" s="465" t="s">
        <v>557</v>
      </c>
    </row>
    <row r="6" spans="1:3" x14ac:dyDescent="0.25">
      <c r="A6" s="4"/>
    </row>
    <row r="7" spans="1:3" x14ac:dyDescent="0.25">
      <c r="A7" s="4"/>
    </row>
    <row r="8" spans="1:3" x14ac:dyDescent="0.25">
      <c r="A8" s="1"/>
      <c r="B8" s="466" t="s">
        <v>0</v>
      </c>
    </row>
    <row r="9" spans="1:3" x14ac:dyDescent="0.25">
      <c r="A9" s="1"/>
      <c r="B9" s="466"/>
    </row>
    <row r="10" spans="1:3" x14ac:dyDescent="0.25">
      <c r="A10" s="469" t="s">
        <v>563</v>
      </c>
      <c r="B10" s="469"/>
    </row>
    <row r="11" spans="1:3" x14ac:dyDescent="0.25">
      <c r="A11" s="823" t="s">
        <v>564</v>
      </c>
      <c r="B11" s="823"/>
      <c r="C11" s="823"/>
    </row>
    <row r="12" spans="1:3" x14ac:dyDescent="0.25">
      <c r="A12" s="824"/>
      <c r="B12" s="824"/>
      <c r="C12" s="824"/>
    </row>
    <row r="13" spans="1:3" ht="15.75" x14ac:dyDescent="0.25">
      <c r="B13" s="3"/>
    </row>
    <row r="14" spans="1:3" x14ac:dyDescent="0.25">
      <c r="B14" s="4" t="s">
        <v>500</v>
      </c>
    </row>
    <row r="16" spans="1:3" x14ac:dyDescent="0.25">
      <c r="B16" s="567" t="s">
        <v>492</v>
      </c>
      <c r="C16" s="630" t="s">
        <v>495</v>
      </c>
    </row>
    <row r="17" spans="2:4" x14ac:dyDescent="0.25">
      <c r="B17" s="486" t="s">
        <v>5</v>
      </c>
      <c r="C17" s="631">
        <f>SUM(C49)</f>
        <v>9146420</v>
      </c>
    </row>
    <row r="18" spans="2:4" x14ac:dyDescent="0.25">
      <c r="B18" s="486" t="s">
        <v>8</v>
      </c>
      <c r="C18" s="632">
        <f>SUM(C102)</f>
        <v>359000</v>
      </c>
    </row>
    <row r="19" spans="2:4" x14ac:dyDescent="0.25">
      <c r="B19" s="567" t="s">
        <v>73</v>
      </c>
      <c r="C19" s="633">
        <f>SUM(C17:C18)</f>
        <v>9505420</v>
      </c>
      <c r="D19" s="321"/>
    </row>
    <row r="20" spans="2:4" x14ac:dyDescent="0.25">
      <c r="B20" s="486" t="s">
        <v>6</v>
      </c>
      <c r="C20" s="631">
        <f>SUM(C119)</f>
        <v>6145420</v>
      </c>
      <c r="D20" s="321"/>
    </row>
    <row r="21" spans="2:4" x14ac:dyDescent="0.25">
      <c r="B21" s="486" t="s">
        <v>9</v>
      </c>
      <c r="C21" s="632">
        <f>SUM(C196)</f>
        <v>3290000</v>
      </c>
      <c r="D21" s="321"/>
    </row>
    <row r="22" spans="2:4" x14ac:dyDescent="0.25">
      <c r="B22" s="634" t="s">
        <v>160</v>
      </c>
      <c r="C22" s="635">
        <f>SUM(C20:C21)</f>
        <v>9435420</v>
      </c>
      <c r="D22" s="321"/>
    </row>
    <row r="23" spans="2:4" x14ac:dyDescent="0.25">
      <c r="B23" s="567" t="s">
        <v>459</v>
      </c>
      <c r="C23" s="633">
        <f>C19-C22</f>
        <v>70000</v>
      </c>
      <c r="D23" s="321"/>
    </row>
    <row r="24" spans="2:4" x14ac:dyDescent="0.25">
      <c r="B24" s="580"/>
      <c r="C24" s="580"/>
      <c r="D24" s="321"/>
    </row>
    <row r="25" spans="2:4" x14ac:dyDescent="0.25">
      <c r="B25" s="567" t="s">
        <v>497</v>
      </c>
      <c r="C25" s="633"/>
    </row>
    <row r="26" spans="2:4" x14ac:dyDescent="0.25">
      <c r="B26" s="486" t="s">
        <v>493</v>
      </c>
      <c r="C26" s="631">
        <v>191000</v>
      </c>
    </row>
    <row r="27" spans="2:4" ht="30" x14ac:dyDescent="0.25">
      <c r="B27" s="636" t="s">
        <v>494</v>
      </c>
      <c r="C27" s="633">
        <f>SUM(C26)</f>
        <v>191000</v>
      </c>
    </row>
    <row r="28" spans="2:4" ht="15.75" customHeight="1" x14ac:dyDescent="0.25">
      <c r="B28" s="580"/>
      <c r="C28" s="580"/>
      <c r="D28" s="321"/>
    </row>
    <row r="29" spans="2:4" x14ac:dyDescent="0.25">
      <c r="B29" s="637" t="s">
        <v>498</v>
      </c>
      <c r="C29" s="635"/>
    </row>
    <row r="30" spans="2:4" x14ac:dyDescent="0.25">
      <c r="B30" s="638" t="s">
        <v>14</v>
      </c>
      <c r="C30" s="632">
        <v>0</v>
      </c>
    </row>
    <row r="31" spans="2:4" x14ac:dyDescent="0.25">
      <c r="B31" s="486" t="s">
        <v>460</v>
      </c>
      <c r="C31" s="632">
        <f>SUM(C218)</f>
        <v>261000</v>
      </c>
    </row>
    <row r="32" spans="2:4" x14ac:dyDescent="0.25">
      <c r="B32" s="634" t="s">
        <v>461</v>
      </c>
      <c r="C32" s="635">
        <f>C30-C31</f>
        <v>-261000</v>
      </c>
      <c r="D32" s="321"/>
    </row>
    <row r="33" spans="1:3" x14ac:dyDescent="0.25">
      <c r="B33" s="580"/>
      <c r="C33" s="580"/>
    </row>
    <row r="34" spans="1:3" ht="30" x14ac:dyDescent="0.25">
      <c r="B34" s="639" t="s">
        <v>496</v>
      </c>
      <c r="C34" s="640">
        <v>0</v>
      </c>
    </row>
    <row r="37" spans="1:3" x14ac:dyDescent="0.25">
      <c r="B37" s="470" t="s">
        <v>502</v>
      </c>
    </row>
    <row r="39" spans="1:3" ht="50.1" customHeight="1" x14ac:dyDescent="0.25">
      <c r="A39" s="825" t="s">
        <v>508</v>
      </c>
      <c r="B39" s="825"/>
      <c r="C39" s="825"/>
    </row>
    <row r="40" spans="1:3" ht="30" customHeight="1" x14ac:dyDescent="0.25">
      <c r="A40" s="826"/>
      <c r="B40" s="826"/>
      <c r="C40" s="826"/>
    </row>
    <row r="41" spans="1:3" ht="30" customHeight="1" x14ac:dyDescent="0.25">
      <c r="A41" s="471"/>
      <c r="B41" s="471"/>
      <c r="C41" s="471"/>
    </row>
    <row r="42" spans="1:3" ht="40.5" customHeight="1" x14ac:dyDescent="0.25">
      <c r="A42" s="471"/>
      <c r="B42" s="471"/>
      <c r="C42" s="471"/>
    </row>
    <row r="43" spans="1:3" x14ac:dyDescent="0.25">
      <c r="A43" s="468"/>
      <c r="B43" s="468"/>
      <c r="C43" s="468"/>
    </row>
    <row r="44" spans="1:3" x14ac:dyDescent="0.25">
      <c r="B44" s="4" t="s">
        <v>20</v>
      </c>
      <c r="C44" s="467"/>
    </row>
    <row r="45" spans="1:3" x14ac:dyDescent="0.25">
      <c r="B45" s="4" t="s">
        <v>501</v>
      </c>
      <c r="C45" s="467"/>
    </row>
    <row r="47" spans="1:3" ht="24" x14ac:dyDescent="0.25">
      <c r="A47" s="517" t="s">
        <v>74</v>
      </c>
      <c r="B47" s="517" t="s">
        <v>75</v>
      </c>
      <c r="C47" s="517" t="s">
        <v>451</v>
      </c>
    </row>
    <row r="48" spans="1:3" x14ac:dyDescent="0.25">
      <c r="A48" s="517">
        <v>1</v>
      </c>
      <c r="B48" s="517">
        <v>2</v>
      </c>
      <c r="C48" s="517">
        <v>4</v>
      </c>
    </row>
    <row r="49" spans="1:5" x14ac:dyDescent="0.25">
      <c r="A49" s="837">
        <v>6</v>
      </c>
      <c r="B49" s="837" t="s">
        <v>22</v>
      </c>
      <c r="C49" s="838">
        <f>SUM(C52,C63,C73,C83,C94,C98)</f>
        <v>9146420</v>
      </c>
    </row>
    <row r="50" spans="1:5" x14ac:dyDescent="0.25">
      <c r="A50" s="837"/>
      <c r="B50" s="837"/>
      <c r="C50" s="838"/>
      <c r="D50" s="321"/>
    </row>
    <row r="51" spans="1:5" x14ac:dyDescent="0.25">
      <c r="A51" s="518"/>
      <c r="B51" s="518"/>
      <c r="C51" s="519"/>
      <c r="E51" s="321"/>
    </row>
    <row r="52" spans="1:5" x14ac:dyDescent="0.25">
      <c r="A52" s="843">
        <v>61</v>
      </c>
      <c r="B52" s="843" t="s">
        <v>23</v>
      </c>
      <c r="C52" s="844">
        <f>SUM(C54,C56,C59)</f>
        <v>3522000</v>
      </c>
    </row>
    <row r="53" spans="1:5" x14ac:dyDescent="0.25">
      <c r="A53" s="843"/>
      <c r="B53" s="843"/>
      <c r="C53" s="844"/>
    </row>
    <row r="54" spans="1:5" x14ac:dyDescent="0.25">
      <c r="A54" s="520">
        <v>611</v>
      </c>
      <c r="B54" s="520" t="s">
        <v>24</v>
      </c>
      <c r="C54" s="521">
        <f>SUM(C55)</f>
        <v>2100000</v>
      </c>
    </row>
    <row r="55" spans="1:5" x14ac:dyDescent="0.25">
      <c r="A55" s="522">
        <v>6111</v>
      </c>
      <c r="B55" s="522" t="s">
        <v>25</v>
      </c>
      <c r="C55" s="523">
        <v>2100000</v>
      </c>
    </row>
    <row r="56" spans="1:5" x14ac:dyDescent="0.25">
      <c r="A56" s="520">
        <v>613</v>
      </c>
      <c r="B56" s="520" t="s">
        <v>26</v>
      </c>
      <c r="C56" s="521">
        <f>SUM(C57:C58)</f>
        <v>1350000</v>
      </c>
    </row>
    <row r="57" spans="1:5" x14ac:dyDescent="0.25">
      <c r="A57" s="522">
        <v>6131</v>
      </c>
      <c r="B57" s="522" t="s">
        <v>27</v>
      </c>
      <c r="C57" s="523">
        <v>450000</v>
      </c>
    </row>
    <row r="58" spans="1:5" x14ac:dyDescent="0.25">
      <c r="A58" s="522">
        <v>6134</v>
      </c>
      <c r="B58" s="522" t="s">
        <v>28</v>
      </c>
      <c r="C58" s="523">
        <v>900000</v>
      </c>
    </row>
    <row r="59" spans="1:5" x14ac:dyDescent="0.25">
      <c r="A59" s="520">
        <v>614</v>
      </c>
      <c r="B59" s="520" t="s">
        <v>29</v>
      </c>
      <c r="C59" s="521">
        <f>SUM(C60:C61)</f>
        <v>72000</v>
      </c>
    </row>
    <row r="60" spans="1:5" x14ac:dyDescent="0.25">
      <c r="A60" s="522">
        <v>6142</v>
      </c>
      <c r="B60" s="522" t="s">
        <v>30</v>
      </c>
      <c r="C60" s="523">
        <v>70000</v>
      </c>
    </row>
    <row r="61" spans="1:5" x14ac:dyDescent="0.25">
      <c r="A61" s="522">
        <v>6145</v>
      </c>
      <c r="B61" s="522" t="s">
        <v>31</v>
      </c>
      <c r="C61" s="523">
        <v>2000</v>
      </c>
    </row>
    <row r="62" spans="1:5" x14ac:dyDescent="0.25">
      <c r="A62" s="522"/>
      <c r="B62" s="522"/>
      <c r="C62" s="524"/>
    </row>
    <row r="63" spans="1:5" ht="24" x14ac:dyDescent="0.25">
      <c r="A63" s="525">
        <v>63</v>
      </c>
      <c r="B63" s="525" t="s">
        <v>32</v>
      </c>
      <c r="C63" s="526">
        <f>SUM(C64,C67,C70)</f>
        <v>1686000</v>
      </c>
    </row>
    <row r="64" spans="1:5" x14ac:dyDescent="0.25">
      <c r="A64" s="520">
        <v>633</v>
      </c>
      <c r="B64" s="520" t="s">
        <v>33</v>
      </c>
      <c r="C64" s="521">
        <f>SUM(C65:C66)</f>
        <v>1273000</v>
      </c>
    </row>
    <row r="65" spans="1:4" x14ac:dyDescent="0.25">
      <c r="A65" s="522">
        <v>6331</v>
      </c>
      <c r="B65" s="522" t="s">
        <v>34</v>
      </c>
      <c r="C65" s="523">
        <v>283000</v>
      </c>
    </row>
    <row r="66" spans="1:4" x14ac:dyDescent="0.25">
      <c r="A66" s="522">
        <v>6332</v>
      </c>
      <c r="B66" s="522" t="s">
        <v>35</v>
      </c>
      <c r="C66" s="523">
        <v>990000</v>
      </c>
    </row>
    <row r="67" spans="1:4" x14ac:dyDescent="0.25">
      <c r="A67" s="520">
        <v>636</v>
      </c>
      <c r="B67" s="520" t="s">
        <v>39</v>
      </c>
      <c r="C67" s="521">
        <f>SUM(C68,C69)</f>
        <v>23000</v>
      </c>
    </row>
    <row r="68" spans="1:4" x14ac:dyDescent="0.25">
      <c r="A68" s="522">
        <v>6361</v>
      </c>
      <c r="B68" s="522" t="s">
        <v>40</v>
      </c>
      <c r="C68" s="523">
        <v>3000</v>
      </c>
    </row>
    <row r="69" spans="1:4" x14ac:dyDescent="0.25">
      <c r="A69" s="527">
        <v>6362</v>
      </c>
      <c r="B69" s="527" t="s">
        <v>452</v>
      </c>
      <c r="C69" s="528">
        <v>20000</v>
      </c>
    </row>
    <row r="70" spans="1:4" x14ac:dyDescent="0.25">
      <c r="A70" s="529">
        <v>638</v>
      </c>
      <c r="B70" s="529" t="s">
        <v>41</v>
      </c>
      <c r="C70" s="530">
        <f>SUM(C71)</f>
        <v>390000</v>
      </c>
      <c r="D70" s="321"/>
    </row>
    <row r="71" spans="1:4" s="321" customFormat="1" ht="24" x14ac:dyDescent="0.25">
      <c r="A71" s="522">
        <v>6382</v>
      </c>
      <c r="B71" s="522" t="s">
        <v>42</v>
      </c>
      <c r="C71" s="531">
        <v>390000</v>
      </c>
      <c r="D71"/>
    </row>
    <row r="72" spans="1:4" x14ac:dyDescent="0.25">
      <c r="A72" s="522"/>
      <c r="B72" s="522"/>
      <c r="C72" s="523"/>
    </row>
    <row r="73" spans="1:4" x14ac:dyDescent="0.25">
      <c r="A73" s="525">
        <v>64</v>
      </c>
      <c r="B73" s="525" t="s">
        <v>43</v>
      </c>
      <c r="C73" s="532">
        <f>SUM(C74,C77)</f>
        <v>491170</v>
      </c>
    </row>
    <row r="74" spans="1:4" x14ac:dyDescent="0.25">
      <c r="A74" s="520">
        <v>641</v>
      </c>
      <c r="B74" s="520" t="s">
        <v>44</v>
      </c>
      <c r="C74" s="521">
        <f>SUM(C75,C76)</f>
        <v>3120</v>
      </c>
    </row>
    <row r="75" spans="1:4" x14ac:dyDescent="0.25">
      <c r="A75" s="522">
        <v>6413</v>
      </c>
      <c r="B75" s="522" t="s">
        <v>45</v>
      </c>
      <c r="C75" s="523">
        <v>120</v>
      </c>
    </row>
    <row r="76" spans="1:4" x14ac:dyDescent="0.25">
      <c r="A76" s="522">
        <v>6414</v>
      </c>
      <c r="B76" s="522" t="s">
        <v>453</v>
      </c>
      <c r="C76" s="523">
        <v>3000</v>
      </c>
    </row>
    <row r="77" spans="1:4" x14ac:dyDescent="0.25">
      <c r="A77" s="520">
        <v>642</v>
      </c>
      <c r="B77" s="520" t="s">
        <v>46</v>
      </c>
      <c r="C77" s="521">
        <f>SUM(C78:C81)</f>
        <v>488050</v>
      </c>
    </row>
    <row r="78" spans="1:4" x14ac:dyDescent="0.25">
      <c r="A78" s="522">
        <v>6421</v>
      </c>
      <c r="B78" s="522" t="s">
        <v>47</v>
      </c>
      <c r="C78" s="523">
        <v>152000</v>
      </c>
    </row>
    <row r="79" spans="1:4" x14ac:dyDescent="0.25">
      <c r="A79" s="522">
        <v>6422</v>
      </c>
      <c r="B79" s="522" t="s">
        <v>48</v>
      </c>
      <c r="C79" s="523">
        <v>140000</v>
      </c>
    </row>
    <row r="80" spans="1:4" x14ac:dyDescent="0.25">
      <c r="A80" s="522">
        <v>6423</v>
      </c>
      <c r="B80" s="522" t="s">
        <v>49</v>
      </c>
      <c r="C80" s="523">
        <v>186050</v>
      </c>
    </row>
    <row r="81" spans="1:3" x14ac:dyDescent="0.25">
      <c r="A81" s="522">
        <v>6429</v>
      </c>
      <c r="B81" s="522" t="s">
        <v>49</v>
      </c>
      <c r="C81" s="523">
        <v>10000</v>
      </c>
    </row>
    <row r="82" spans="1:3" x14ac:dyDescent="0.25">
      <c r="A82" s="522"/>
      <c r="B82" s="522"/>
      <c r="C82" s="524"/>
    </row>
    <row r="83" spans="1:3" x14ac:dyDescent="0.25">
      <c r="A83" s="533">
        <v>65</v>
      </c>
      <c r="B83" s="534" t="s">
        <v>50</v>
      </c>
      <c r="C83" s="526">
        <f>SUM(C84,C87,C90)</f>
        <v>3442300</v>
      </c>
    </row>
    <row r="84" spans="1:3" x14ac:dyDescent="0.25">
      <c r="A84" s="520">
        <v>651</v>
      </c>
      <c r="B84" s="520" t="s">
        <v>51</v>
      </c>
      <c r="C84" s="521">
        <f>SUM(C85:C86)</f>
        <v>951000</v>
      </c>
    </row>
    <row r="85" spans="1:3" x14ac:dyDescent="0.25">
      <c r="A85" s="522">
        <v>6512</v>
      </c>
      <c r="B85" s="522" t="s">
        <v>52</v>
      </c>
      <c r="C85" s="523">
        <v>871000</v>
      </c>
    </row>
    <row r="86" spans="1:3" x14ac:dyDescent="0.25">
      <c r="A86" s="522">
        <v>6514</v>
      </c>
      <c r="B86" s="522" t="s">
        <v>53</v>
      </c>
      <c r="C86" s="523">
        <v>80000</v>
      </c>
    </row>
    <row r="87" spans="1:3" x14ac:dyDescent="0.25">
      <c r="A87" s="520">
        <v>652</v>
      </c>
      <c r="B87" s="520" t="s">
        <v>54</v>
      </c>
      <c r="C87" s="521">
        <f>SUM(C88:C89)</f>
        <v>591300</v>
      </c>
    </row>
    <row r="88" spans="1:3" x14ac:dyDescent="0.25">
      <c r="A88" s="522">
        <v>6522</v>
      </c>
      <c r="B88" s="522" t="s">
        <v>55</v>
      </c>
      <c r="C88" s="523">
        <v>20000</v>
      </c>
    </row>
    <row r="89" spans="1:3" x14ac:dyDescent="0.25">
      <c r="A89" s="522">
        <v>6526</v>
      </c>
      <c r="B89" s="522" t="s">
        <v>56</v>
      </c>
      <c r="C89" s="523">
        <v>571300</v>
      </c>
    </row>
    <row r="90" spans="1:3" x14ac:dyDescent="0.25">
      <c r="A90" s="520">
        <v>653</v>
      </c>
      <c r="B90" s="520" t="s">
        <v>57</v>
      </c>
      <c r="C90" s="521">
        <f>SUM(C91:C92)</f>
        <v>1900000</v>
      </c>
    </row>
    <row r="91" spans="1:3" x14ac:dyDescent="0.25">
      <c r="A91" s="522">
        <v>6531</v>
      </c>
      <c r="B91" s="522" t="s">
        <v>58</v>
      </c>
      <c r="C91" s="523">
        <v>1100000</v>
      </c>
    </row>
    <row r="92" spans="1:3" x14ac:dyDescent="0.25">
      <c r="A92" s="522">
        <v>6532</v>
      </c>
      <c r="B92" s="522" t="s">
        <v>59</v>
      </c>
      <c r="C92" s="523">
        <v>800000</v>
      </c>
    </row>
    <row r="93" spans="1:3" x14ac:dyDescent="0.25">
      <c r="A93" s="522"/>
      <c r="B93" s="522"/>
      <c r="C93" s="524"/>
    </row>
    <row r="94" spans="1:3" x14ac:dyDescent="0.25">
      <c r="A94" s="525">
        <v>66</v>
      </c>
      <c r="B94" s="525" t="s">
        <v>60</v>
      </c>
      <c r="C94" s="532">
        <f>SUM(C95)</f>
        <v>750</v>
      </c>
    </row>
    <row r="95" spans="1:3" x14ac:dyDescent="0.25">
      <c r="A95" s="520">
        <v>663</v>
      </c>
      <c r="B95" s="520" t="s">
        <v>61</v>
      </c>
      <c r="C95" s="521">
        <f>SUM(C96)</f>
        <v>750</v>
      </c>
    </row>
    <row r="96" spans="1:3" x14ac:dyDescent="0.25">
      <c r="A96" s="522">
        <v>6631</v>
      </c>
      <c r="B96" s="522" t="s">
        <v>62</v>
      </c>
      <c r="C96" s="523">
        <v>750</v>
      </c>
    </row>
    <row r="97" spans="1:5" x14ac:dyDescent="0.25">
      <c r="A97" s="522"/>
      <c r="B97" s="522"/>
      <c r="C97" s="522"/>
    </row>
    <row r="98" spans="1:5" x14ac:dyDescent="0.25">
      <c r="A98" s="525">
        <v>68</v>
      </c>
      <c r="B98" s="525" t="s">
        <v>63</v>
      </c>
      <c r="C98" s="532">
        <f>SUM(C99)</f>
        <v>4200</v>
      </c>
    </row>
    <row r="99" spans="1:5" x14ac:dyDescent="0.25">
      <c r="A99" s="520">
        <v>681</v>
      </c>
      <c r="B99" s="520" t="s">
        <v>64</v>
      </c>
      <c r="C99" s="521">
        <f>SUM(C100)</f>
        <v>4200</v>
      </c>
    </row>
    <row r="100" spans="1:5" x14ac:dyDescent="0.25">
      <c r="A100" s="522">
        <v>6819</v>
      </c>
      <c r="B100" s="522" t="s">
        <v>65</v>
      </c>
      <c r="C100" s="523">
        <v>4200</v>
      </c>
    </row>
    <row r="101" spans="1:5" x14ac:dyDescent="0.25">
      <c r="A101" s="522"/>
      <c r="B101" s="522"/>
      <c r="C101" s="524"/>
    </row>
    <row r="102" spans="1:5" x14ac:dyDescent="0.25">
      <c r="A102" s="535">
        <v>7</v>
      </c>
      <c r="B102" s="535" t="s">
        <v>66</v>
      </c>
      <c r="C102" s="536">
        <f>SUM(C104,C108)</f>
        <v>359000</v>
      </c>
    </row>
    <row r="103" spans="1:5" x14ac:dyDescent="0.25">
      <c r="A103" s="529"/>
      <c r="B103" s="529"/>
      <c r="C103" s="537"/>
      <c r="D103" s="321"/>
    </row>
    <row r="104" spans="1:5" ht="30.75" customHeight="1" x14ac:dyDescent="0.25">
      <c r="A104" s="525">
        <v>71</v>
      </c>
      <c r="B104" s="525" t="s">
        <v>67</v>
      </c>
      <c r="C104" s="526">
        <f>SUM(C105)</f>
        <v>356000</v>
      </c>
      <c r="E104" s="321"/>
    </row>
    <row r="105" spans="1:5" x14ac:dyDescent="0.25">
      <c r="A105" s="520">
        <v>711</v>
      </c>
      <c r="B105" s="520" t="s">
        <v>68</v>
      </c>
      <c r="C105" s="521">
        <f>SUM(C106)</f>
        <v>356000</v>
      </c>
    </row>
    <row r="106" spans="1:5" x14ac:dyDescent="0.25">
      <c r="A106" s="522">
        <v>7111</v>
      </c>
      <c r="B106" s="522" t="s">
        <v>69</v>
      </c>
      <c r="C106" s="523">
        <v>356000</v>
      </c>
    </row>
    <row r="107" spans="1:5" x14ac:dyDescent="0.25">
      <c r="A107" s="522"/>
      <c r="B107" s="522"/>
      <c r="C107" s="524"/>
    </row>
    <row r="108" spans="1:5" ht="24" x14ac:dyDescent="0.25">
      <c r="A108" s="525">
        <v>72</v>
      </c>
      <c r="B108" s="525" t="s">
        <v>70</v>
      </c>
      <c r="C108" s="526">
        <f>SUM(C109)</f>
        <v>3000</v>
      </c>
    </row>
    <row r="109" spans="1:5" x14ac:dyDescent="0.25">
      <c r="A109" s="520">
        <v>721</v>
      </c>
      <c r="B109" s="520" t="s">
        <v>71</v>
      </c>
      <c r="C109" s="521">
        <f>SUM(C110)</f>
        <v>3000</v>
      </c>
    </row>
    <row r="110" spans="1:5" x14ac:dyDescent="0.25">
      <c r="A110" s="522">
        <v>7211</v>
      </c>
      <c r="B110" s="522" t="s">
        <v>72</v>
      </c>
      <c r="C110" s="523">
        <v>3000</v>
      </c>
    </row>
    <row r="111" spans="1:5" ht="15.75" x14ac:dyDescent="0.25">
      <c r="A111" s="538"/>
      <c r="B111" s="539" t="s">
        <v>73</v>
      </c>
      <c r="C111" s="540">
        <f>SUM(C49,C102)</f>
        <v>9505420</v>
      </c>
    </row>
    <row r="112" spans="1:5" x14ac:dyDescent="0.25">
      <c r="D112" s="321"/>
    </row>
    <row r="113" spans="1:4" s="321" customFormat="1" ht="30.75" customHeight="1" x14ac:dyDescent="0.25">
      <c r="A113"/>
      <c r="B113"/>
      <c r="C113"/>
      <c r="D113"/>
    </row>
    <row r="114" spans="1:4" x14ac:dyDescent="0.25">
      <c r="B114" s="4" t="s">
        <v>20</v>
      </c>
      <c r="C114" s="467"/>
      <c r="D114" s="321"/>
    </row>
    <row r="115" spans="1:4" s="321" customFormat="1" x14ac:dyDescent="0.25">
      <c r="A115"/>
      <c r="B115" s="4" t="s">
        <v>503</v>
      </c>
      <c r="C115" s="467"/>
      <c r="D115"/>
    </row>
    <row r="117" spans="1:4" ht="24" x14ac:dyDescent="0.25">
      <c r="A117" s="517" t="s">
        <v>74</v>
      </c>
      <c r="B117" s="517" t="s">
        <v>75</v>
      </c>
      <c r="C117" s="517" t="s">
        <v>11</v>
      </c>
    </row>
    <row r="118" spans="1:4" x14ac:dyDescent="0.25">
      <c r="A118" s="517">
        <v>1</v>
      </c>
      <c r="B118" s="517">
        <v>2</v>
      </c>
      <c r="C118" s="517">
        <v>4</v>
      </c>
    </row>
    <row r="119" spans="1:4" x14ac:dyDescent="0.25">
      <c r="A119" s="541">
        <v>3</v>
      </c>
      <c r="B119" s="541" t="s">
        <v>84</v>
      </c>
      <c r="C119" s="542">
        <f>SUM(C121,C134,C168,C175,C180,C186,C192)</f>
        <v>6145420</v>
      </c>
      <c r="D119" s="467"/>
    </row>
    <row r="120" spans="1:4" x14ac:dyDescent="0.25">
      <c r="A120" s="529"/>
      <c r="B120" s="529"/>
      <c r="C120" s="537"/>
      <c r="D120" s="467"/>
    </row>
    <row r="121" spans="1:4" ht="35.25" customHeight="1" x14ac:dyDescent="0.25">
      <c r="A121" s="543">
        <v>31</v>
      </c>
      <c r="B121" s="543" t="s">
        <v>85</v>
      </c>
      <c r="C121" s="544">
        <f>SUM(C123,C126,C130)</f>
        <v>2370400</v>
      </c>
    </row>
    <row r="122" spans="1:4" x14ac:dyDescent="0.25">
      <c r="A122" s="529"/>
      <c r="B122" s="529"/>
      <c r="C122" s="537"/>
    </row>
    <row r="123" spans="1:4" x14ac:dyDescent="0.25">
      <c r="A123" s="520">
        <v>311</v>
      </c>
      <c r="B123" s="520" t="s">
        <v>86</v>
      </c>
      <c r="C123" s="521">
        <f>SUM(C124:C125)</f>
        <v>2028380</v>
      </c>
    </row>
    <row r="124" spans="1:4" x14ac:dyDescent="0.25">
      <c r="A124" s="522">
        <v>3111</v>
      </c>
      <c r="B124" s="522" t="s">
        <v>87</v>
      </c>
      <c r="C124" s="523">
        <v>980000</v>
      </c>
    </row>
    <row r="125" spans="1:4" x14ac:dyDescent="0.25">
      <c r="A125" s="522">
        <v>3111</v>
      </c>
      <c r="B125" s="522" t="s">
        <v>88</v>
      </c>
      <c r="C125" s="523">
        <v>1048380</v>
      </c>
    </row>
    <row r="126" spans="1:4" x14ac:dyDescent="0.25">
      <c r="A126" s="520">
        <v>312</v>
      </c>
      <c r="B126" s="520" t="s">
        <v>89</v>
      </c>
      <c r="C126" s="521">
        <f>SUM(C127:C129)</f>
        <v>36000</v>
      </c>
    </row>
    <row r="127" spans="1:4" ht="30" customHeight="1" x14ac:dyDescent="0.25">
      <c r="A127" s="522">
        <v>3121</v>
      </c>
      <c r="B127" s="522" t="s">
        <v>90</v>
      </c>
      <c r="C127" s="523">
        <v>10000</v>
      </c>
    </row>
    <row r="128" spans="1:4" x14ac:dyDescent="0.25">
      <c r="A128" s="522">
        <v>3121</v>
      </c>
      <c r="B128" s="522" t="s">
        <v>91</v>
      </c>
      <c r="C128" s="523">
        <v>7000</v>
      </c>
    </row>
    <row r="129" spans="1:5" x14ac:dyDescent="0.25">
      <c r="A129" s="522">
        <v>3121</v>
      </c>
      <c r="B129" s="522" t="s">
        <v>92</v>
      </c>
      <c r="C129" s="523">
        <v>19000</v>
      </c>
    </row>
    <row r="130" spans="1:5" x14ac:dyDescent="0.25">
      <c r="A130" s="520">
        <v>313</v>
      </c>
      <c r="B130" s="520" t="s">
        <v>93</v>
      </c>
      <c r="C130" s="521">
        <f>SUM(C131:C132)</f>
        <v>306020</v>
      </c>
    </row>
    <row r="131" spans="1:5" x14ac:dyDescent="0.25">
      <c r="A131" s="522">
        <v>3132</v>
      </c>
      <c r="B131" s="522" t="s">
        <v>94</v>
      </c>
      <c r="C131" s="523">
        <v>160000</v>
      </c>
    </row>
    <row r="132" spans="1:5" x14ac:dyDescent="0.25">
      <c r="A132" s="522">
        <v>3132</v>
      </c>
      <c r="B132" s="522" t="s">
        <v>95</v>
      </c>
      <c r="C132" s="523">
        <v>146020</v>
      </c>
    </row>
    <row r="133" spans="1:5" x14ac:dyDescent="0.25">
      <c r="A133" s="522"/>
      <c r="B133" s="522"/>
      <c r="C133" s="524"/>
    </row>
    <row r="134" spans="1:5" x14ac:dyDescent="0.25">
      <c r="A134" s="543">
        <v>32</v>
      </c>
      <c r="B134" s="543" t="s">
        <v>96</v>
      </c>
      <c r="C134" s="544">
        <f>SUM(C136,C141,C149,C159)</f>
        <v>2541020</v>
      </c>
      <c r="D134" s="321"/>
    </row>
    <row r="135" spans="1:5" ht="25.5" customHeight="1" x14ac:dyDescent="0.25">
      <c r="A135" s="529"/>
      <c r="B135" s="529"/>
      <c r="C135" s="537"/>
      <c r="E135" s="321"/>
    </row>
    <row r="136" spans="1:5" x14ac:dyDescent="0.25">
      <c r="A136" s="520">
        <v>321</v>
      </c>
      <c r="B136" s="520" t="s">
        <v>97</v>
      </c>
      <c r="C136" s="521">
        <f>SUM(C137:C139)</f>
        <v>75370</v>
      </c>
      <c r="D136" s="321"/>
    </row>
    <row r="137" spans="1:5" x14ac:dyDescent="0.25">
      <c r="A137" s="522">
        <v>3211</v>
      </c>
      <c r="B137" s="522" t="s">
        <v>98</v>
      </c>
      <c r="C137" s="523">
        <v>45370</v>
      </c>
      <c r="E137" s="321"/>
    </row>
    <row r="138" spans="1:5" x14ac:dyDescent="0.25">
      <c r="A138" s="522">
        <v>3212</v>
      </c>
      <c r="B138" s="522" t="s">
        <v>99</v>
      </c>
      <c r="C138" s="523">
        <v>20000</v>
      </c>
    </row>
    <row r="139" spans="1:5" x14ac:dyDescent="0.25">
      <c r="A139" s="522">
        <v>3213</v>
      </c>
      <c r="B139" s="522" t="s">
        <v>100</v>
      </c>
      <c r="C139" s="523">
        <v>10000</v>
      </c>
    </row>
    <row r="140" spans="1:5" x14ac:dyDescent="0.25">
      <c r="A140" s="522"/>
      <c r="B140" s="522"/>
      <c r="C140" s="524"/>
    </row>
    <row r="141" spans="1:5" x14ac:dyDescent="0.25">
      <c r="A141" s="520">
        <v>322</v>
      </c>
      <c r="B141" s="520" t="s">
        <v>102</v>
      </c>
      <c r="C141" s="521">
        <f>SUM(C142:C147)</f>
        <v>624900</v>
      </c>
    </row>
    <row r="142" spans="1:5" x14ac:dyDescent="0.25">
      <c r="A142" s="522">
        <v>3221</v>
      </c>
      <c r="B142" s="522" t="s">
        <v>103</v>
      </c>
      <c r="C142" s="523">
        <v>126400</v>
      </c>
    </row>
    <row r="143" spans="1:5" x14ac:dyDescent="0.25">
      <c r="A143" s="522">
        <v>3222</v>
      </c>
      <c r="B143" s="522" t="s">
        <v>104</v>
      </c>
      <c r="C143" s="523">
        <v>160000</v>
      </c>
    </row>
    <row r="144" spans="1:5" x14ac:dyDescent="0.25">
      <c r="A144" s="522">
        <v>3223</v>
      </c>
      <c r="B144" s="522" t="s">
        <v>105</v>
      </c>
      <c r="C144" s="523">
        <v>215000</v>
      </c>
    </row>
    <row r="145" spans="1:4" x14ac:dyDescent="0.25">
      <c r="A145" s="522">
        <v>3224</v>
      </c>
      <c r="B145" s="522" t="s">
        <v>106</v>
      </c>
      <c r="C145" s="523">
        <v>114500</v>
      </c>
    </row>
    <row r="146" spans="1:4" x14ac:dyDescent="0.25">
      <c r="A146" s="522">
        <v>3225</v>
      </c>
      <c r="B146" s="522" t="s">
        <v>107</v>
      </c>
      <c r="C146" s="523">
        <v>4000</v>
      </c>
    </row>
    <row r="147" spans="1:4" x14ac:dyDescent="0.25">
      <c r="A147" s="522">
        <v>3227</v>
      </c>
      <c r="B147" s="522" t="s">
        <v>108</v>
      </c>
      <c r="C147" s="523">
        <v>5000</v>
      </c>
    </row>
    <row r="148" spans="1:4" x14ac:dyDescent="0.25">
      <c r="A148" s="522"/>
      <c r="B148" s="522"/>
      <c r="C148" s="524"/>
    </row>
    <row r="149" spans="1:4" x14ac:dyDescent="0.25">
      <c r="A149" s="520">
        <v>323</v>
      </c>
      <c r="B149" s="520" t="s">
        <v>109</v>
      </c>
      <c r="C149" s="521">
        <f>SUM(C150:C157)</f>
        <v>1510450</v>
      </c>
      <c r="D149" s="321"/>
    </row>
    <row r="150" spans="1:4" x14ac:dyDescent="0.25">
      <c r="A150" s="522">
        <v>3231</v>
      </c>
      <c r="B150" s="522" t="s">
        <v>110</v>
      </c>
      <c r="C150" s="523">
        <v>60850</v>
      </c>
    </row>
    <row r="151" spans="1:4" x14ac:dyDescent="0.25">
      <c r="A151" s="522">
        <v>3232</v>
      </c>
      <c r="B151" s="522" t="s">
        <v>111</v>
      </c>
      <c r="C151" s="523">
        <v>354600</v>
      </c>
    </row>
    <row r="152" spans="1:4" x14ac:dyDescent="0.25">
      <c r="A152" s="522">
        <v>3233</v>
      </c>
      <c r="B152" s="522" t="s">
        <v>112</v>
      </c>
      <c r="C152" s="523">
        <v>6000</v>
      </c>
    </row>
    <row r="153" spans="1:4" x14ac:dyDescent="0.25">
      <c r="A153" s="522">
        <v>3234</v>
      </c>
      <c r="B153" s="522" t="s">
        <v>113</v>
      </c>
      <c r="C153" s="523">
        <v>514300</v>
      </c>
    </row>
    <row r="154" spans="1:4" x14ac:dyDescent="0.25">
      <c r="A154" s="522">
        <v>3236</v>
      </c>
      <c r="B154" s="522" t="s">
        <v>114</v>
      </c>
      <c r="C154" s="523">
        <v>34000</v>
      </c>
    </row>
    <row r="155" spans="1:4" x14ac:dyDescent="0.25">
      <c r="A155" s="522">
        <v>3237</v>
      </c>
      <c r="B155" s="522" t="s">
        <v>115</v>
      </c>
      <c r="C155" s="523">
        <v>358500</v>
      </c>
    </row>
    <row r="156" spans="1:4" x14ac:dyDescent="0.25">
      <c r="A156" s="522">
        <v>3238</v>
      </c>
      <c r="B156" s="522" t="s">
        <v>116</v>
      </c>
      <c r="C156" s="523">
        <v>32700</v>
      </c>
    </row>
    <row r="157" spans="1:4" x14ac:dyDescent="0.25">
      <c r="A157" s="522">
        <v>3239</v>
      </c>
      <c r="B157" s="522" t="s">
        <v>117</v>
      </c>
      <c r="C157" s="523">
        <v>149500</v>
      </c>
    </row>
    <row r="158" spans="1:4" x14ac:dyDescent="0.25">
      <c r="A158" s="529"/>
      <c r="B158" s="529"/>
      <c r="C158" s="537"/>
    </row>
    <row r="159" spans="1:4" x14ac:dyDescent="0.25">
      <c r="A159" s="520">
        <v>329</v>
      </c>
      <c r="B159" s="520" t="s">
        <v>118</v>
      </c>
      <c r="C159" s="521">
        <f>SUM(C160:C166)</f>
        <v>330300</v>
      </c>
    </row>
    <row r="160" spans="1:4" ht="24" x14ac:dyDescent="0.25">
      <c r="A160" s="522">
        <v>3291</v>
      </c>
      <c r="B160" s="522" t="s">
        <v>119</v>
      </c>
      <c r="C160" s="523">
        <v>50000</v>
      </c>
    </row>
    <row r="161" spans="1:3" x14ac:dyDescent="0.25">
      <c r="A161" s="522">
        <v>3292</v>
      </c>
      <c r="B161" s="522" t="s">
        <v>120</v>
      </c>
      <c r="C161" s="523">
        <v>16500</v>
      </c>
    </row>
    <row r="162" spans="1:3" x14ac:dyDescent="0.25">
      <c r="A162" s="522">
        <v>3293</v>
      </c>
      <c r="B162" s="522" t="s">
        <v>121</v>
      </c>
      <c r="C162" s="523">
        <v>111000</v>
      </c>
    </row>
    <row r="163" spans="1:3" x14ac:dyDescent="0.25">
      <c r="A163" s="522">
        <v>3294</v>
      </c>
      <c r="B163" s="522" t="s">
        <v>122</v>
      </c>
      <c r="C163" s="523">
        <v>12500</v>
      </c>
    </row>
    <row r="164" spans="1:3" x14ac:dyDescent="0.25">
      <c r="A164" s="522">
        <v>3295</v>
      </c>
      <c r="B164" s="522" t="s">
        <v>123</v>
      </c>
      <c r="C164" s="523">
        <v>33000</v>
      </c>
    </row>
    <row r="165" spans="1:3" x14ac:dyDescent="0.25">
      <c r="A165" s="522">
        <v>3296</v>
      </c>
      <c r="B165" s="522" t="s">
        <v>124</v>
      </c>
      <c r="C165" s="523">
        <v>100000</v>
      </c>
    </row>
    <row r="166" spans="1:3" x14ac:dyDescent="0.25">
      <c r="A166" s="522">
        <v>3299</v>
      </c>
      <c r="B166" s="522" t="s">
        <v>125</v>
      </c>
      <c r="C166" s="523">
        <v>7300</v>
      </c>
    </row>
    <row r="167" spans="1:3" x14ac:dyDescent="0.25">
      <c r="A167" s="522"/>
      <c r="B167" s="522"/>
      <c r="C167" s="524"/>
    </row>
    <row r="168" spans="1:3" x14ac:dyDescent="0.25">
      <c r="A168" s="543">
        <v>34</v>
      </c>
      <c r="B168" s="543" t="s">
        <v>126</v>
      </c>
      <c r="C168" s="544">
        <f>SUM(C170)</f>
        <v>45000</v>
      </c>
    </row>
    <row r="169" spans="1:3" x14ac:dyDescent="0.25">
      <c r="A169" s="529"/>
      <c r="B169" s="529"/>
      <c r="C169" s="537"/>
    </row>
    <row r="170" spans="1:3" x14ac:dyDescent="0.25">
      <c r="A170" s="520">
        <v>343</v>
      </c>
      <c r="B170" s="520" t="s">
        <v>127</v>
      </c>
      <c r="C170" s="521">
        <f>SUM(C171:C173)</f>
        <v>45000</v>
      </c>
    </row>
    <row r="171" spans="1:3" x14ac:dyDescent="0.25">
      <c r="A171" s="522">
        <v>3431</v>
      </c>
      <c r="B171" s="522" t="s">
        <v>128</v>
      </c>
      <c r="C171" s="523">
        <v>19000</v>
      </c>
    </row>
    <row r="172" spans="1:3" x14ac:dyDescent="0.25">
      <c r="A172" s="522">
        <v>3433</v>
      </c>
      <c r="B172" s="522" t="s">
        <v>129</v>
      </c>
      <c r="C172" s="524">
        <v>500</v>
      </c>
    </row>
    <row r="173" spans="1:3" x14ac:dyDescent="0.25">
      <c r="A173" s="522">
        <v>3434</v>
      </c>
      <c r="B173" s="522" t="s">
        <v>130</v>
      </c>
      <c r="C173" s="523">
        <v>25500</v>
      </c>
    </row>
    <row r="174" spans="1:3" x14ac:dyDescent="0.25">
      <c r="A174" s="522"/>
      <c r="B174" s="522"/>
      <c r="C174" s="524"/>
    </row>
    <row r="175" spans="1:3" x14ac:dyDescent="0.25">
      <c r="A175" s="543">
        <v>35</v>
      </c>
      <c r="B175" s="543" t="s">
        <v>131</v>
      </c>
      <c r="C175" s="544">
        <f>SUM(C177)</f>
        <v>40000</v>
      </c>
    </row>
    <row r="176" spans="1:3" x14ac:dyDescent="0.25">
      <c r="A176" s="529"/>
      <c r="B176" s="529"/>
      <c r="C176" s="537"/>
    </row>
    <row r="177" spans="1:3" x14ac:dyDescent="0.25">
      <c r="A177" s="520">
        <v>352</v>
      </c>
      <c r="B177" s="520" t="s">
        <v>132</v>
      </c>
      <c r="C177" s="521">
        <f>SUM(C178)</f>
        <v>40000</v>
      </c>
    </row>
    <row r="178" spans="1:3" x14ac:dyDescent="0.25">
      <c r="A178" s="522">
        <v>3522</v>
      </c>
      <c r="B178" s="522" t="s">
        <v>133</v>
      </c>
      <c r="C178" s="523">
        <v>40000</v>
      </c>
    </row>
    <row r="179" spans="1:3" x14ac:dyDescent="0.25">
      <c r="A179" s="522"/>
      <c r="B179" s="522"/>
      <c r="C179" s="524"/>
    </row>
    <row r="180" spans="1:3" ht="24" x14ac:dyDescent="0.25">
      <c r="A180" s="545">
        <v>36</v>
      </c>
      <c r="B180" s="545" t="s">
        <v>134</v>
      </c>
      <c r="C180" s="546">
        <f>SUM(C182)</f>
        <v>73000</v>
      </c>
    </row>
    <row r="181" spans="1:3" x14ac:dyDescent="0.25">
      <c r="A181" s="529"/>
      <c r="B181" s="529"/>
      <c r="C181" s="537"/>
    </row>
    <row r="182" spans="1:3" x14ac:dyDescent="0.25">
      <c r="A182" s="520">
        <v>363</v>
      </c>
      <c r="B182" s="520" t="s">
        <v>135</v>
      </c>
      <c r="C182" s="521">
        <f>SUM(C183,C184)</f>
        <v>73000</v>
      </c>
    </row>
    <row r="183" spans="1:3" x14ac:dyDescent="0.25">
      <c r="A183" s="522">
        <v>3631</v>
      </c>
      <c r="B183" s="522" t="s">
        <v>136</v>
      </c>
      <c r="C183" s="523">
        <v>3000</v>
      </c>
    </row>
    <row r="184" spans="1:3" x14ac:dyDescent="0.25">
      <c r="A184" s="522">
        <v>3632</v>
      </c>
      <c r="B184" s="522" t="s">
        <v>454</v>
      </c>
      <c r="C184" s="523">
        <v>70000</v>
      </c>
    </row>
    <row r="185" spans="1:3" x14ac:dyDescent="0.25">
      <c r="A185" s="522"/>
      <c r="B185" s="522"/>
      <c r="C185" s="524"/>
    </row>
    <row r="186" spans="1:3" x14ac:dyDescent="0.25">
      <c r="A186" s="545">
        <v>37</v>
      </c>
      <c r="B186" s="545" t="s">
        <v>137</v>
      </c>
      <c r="C186" s="546">
        <f>SUM(C188)</f>
        <v>234000</v>
      </c>
    </row>
    <row r="187" spans="1:3" x14ac:dyDescent="0.25">
      <c r="A187" s="529"/>
      <c r="B187" s="529"/>
      <c r="C187" s="537"/>
    </row>
    <row r="188" spans="1:3" x14ac:dyDescent="0.25">
      <c r="A188" s="520">
        <v>372</v>
      </c>
      <c r="B188" s="520" t="s">
        <v>138</v>
      </c>
      <c r="C188" s="521">
        <f>SUM(C189:C190)</f>
        <v>234000</v>
      </c>
    </row>
    <row r="189" spans="1:3" x14ac:dyDescent="0.25">
      <c r="A189" s="522">
        <v>3721</v>
      </c>
      <c r="B189" s="522" t="s">
        <v>139</v>
      </c>
      <c r="C189" s="523">
        <v>179000</v>
      </c>
    </row>
    <row r="190" spans="1:3" x14ac:dyDescent="0.25">
      <c r="A190" s="522">
        <v>3722</v>
      </c>
      <c r="B190" s="522" t="s">
        <v>140</v>
      </c>
      <c r="C190" s="523">
        <v>55000</v>
      </c>
    </row>
    <row r="191" spans="1:3" x14ac:dyDescent="0.25">
      <c r="A191" s="522"/>
      <c r="B191" s="522"/>
      <c r="C191" s="524"/>
    </row>
    <row r="192" spans="1:3" x14ac:dyDescent="0.25">
      <c r="A192" s="543">
        <v>38</v>
      </c>
      <c r="B192" s="543" t="s">
        <v>141</v>
      </c>
      <c r="C192" s="544">
        <f>SUM(C194)</f>
        <v>842000</v>
      </c>
    </row>
    <row r="193" spans="1:3" x14ac:dyDescent="0.25">
      <c r="A193" s="529"/>
      <c r="B193" s="529"/>
      <c r="C193" s="537"/>
    </row>
    <row r="194" spans="1:3" x14ac:dyDescent="0.25">
      <c r="A194" s="520">
        <v>381</v>
      </c>
      <c r="B194" s="520" t="s">
        <v>62</v>
      </c>
      <c r="C194" s="521">
        <f>SUM(C195)</f>
        <v>842000</v>
      </c>
    </row>
    <row r="195" spans="1:3" x14ac:dyDescent="0.25">
      <c r="A195" s="522">
        <v>3811</v>
      </c>
      <c r="B195" s="522" t="s">
        <v>142</v>
      </c>
      <c r="C195" s="523">
        <v>842000</v>
      </c>
    </row>
    <row r="196" spans="1:3" x14ac:dyDescent="0.25">
      <c r="A196" s="541">
        <v>4</v>
      </c>
      <c r="B196" s="541" t="s">
        <v>143</v>
      </c>
      <c r="C196" s="542">
        <f>SUM(C198,C209)</f>
        <v>3290000</v>
      </c>
    </row>
    <row r="197" spans="1:3" x14ac:dyDescent="0.25">
      <c r="A197" s="529"/>
      <c r="B197" s="529"/>
      <c r="C197" s="537"/>
    </row>
    <row r="198" spans="1:3" x14ac:dyDescent="0.25">
      <c r="A198" s="543">
        <v>42</v>
      </c>
      <c r="B198" s="543" t="s">
        <v>144</v>
      </c>
      <c r="C198" s="544">
        <f>SUM(C199,C202,C204,C206)</f>
        <v>1190000</v>
      </c>
    </row>
    <row r="199" spans="1:3" x14ac:dyDescent="0.25">
      <c r="A199" s="529">
        <v>421</v>
      </c>
      <c r="B199" s="529" t="s">
        <v>145</v>
      </c>
      <c r="C199" s="547">
        <f>SUM(C200:C201)</f>
        <v>710000</v>
      </c>
    </row>
    <row r="200" spans="1:3" x14ac:dyDescent="0.25">
      <c r="A200" s="522">
        <v>4212</v>
      </c>
      <c r="B200" s="522" t="s">
        <v>146</v>
      </c>
      <c r="C200" s="523">
        <v>310000</v>
      </c>
    </row>
    <row r="201" spans="1:3" x14ac:dyDescent="0.25">
      <c r="A201" s="522">
        <v>4214</v>
      </c>
      <c r="B201" s="522" t="s">
        <v>148</v>
      </c>
      <c r="C201" s="523">
        <v>400000</v>
      </c>
    </row>
    <row r="202" spans="1:3" x14ac:dyDescent="0.25">
      <c r="A202" s="520">
        <v>422</v>
      </c>
      <c r="B202" s="520" t="s">
        <v>149</v>
      </c>
      <c r="C202" s="521">
        <f>SUM(C203:C203)</f>
        <v>105000</v>
      </c>
    </row>
    <row r="203" spans="1:3" x14ac:dyDescent="0.25">
      <c r="A203" s="522">
        <v>4227</v>
      </c>
      <c r="B203" s="522" t="s">
        <v>152</v>
      </c>
      <c r="C203" s="523">
        <v>105000</v>
      </c>
    </row>
    <row r="204" spans="1:3" x14ac:dyDescent="0.25">
      <c r="A204" s="520">
        <v>424</v>
      </c>
      <c r="B204" s="520" t="s">
        <v>153</v>
      </c>
      <c r="C204" s="521">
        <f>SUM(C205)</f>
        <v>25000</v>
      </c>
    </row>
    <row r="205" spans="1:3" x14ac:dyDescent="0.25">
      <c r="A205" s="522">
        <v>4241</v>
      </c>
      <c r="B205" s="522" t="s">
        <v>154</v>
      </c>
      <c r="C205" s="523">
        <v>25000</v>
      </c>
    </row>
    <row r="206" spans="1:3" x14ac:dyDescent="0.25">
      <c r="A206" s="520">
        <v>426</v>
      </c>
      <c r="B206" s="520" t="s">
        <v>155</v>
      </c>
      <c r="C206" s="521">
        <f>SUM(C207)</f>
        <v>350000</v>
      </c>
    </row>
    <row r="207" spans="1:3" x14ac:dyDescent="0.25">
      <c r="A207" s="522">
        <v>4263</v>
      </c>
      <c r="B207" s="522" t="s">
        <v>156</v>
      </c>
      <c r="C207" s="523">
        <v>350000</v>
      </c>
    </row>
    <row r="208" spans="1:3" x14ac:dyDescent="0.25">
      <c r="A208" s="522"/>
      <c r="B208" s="522"/>
      <c r="C208" s="524"/>
    </row>
    <row r="209" spans="1:4" x14ac:dyDescent="0.25">
      <c r="A209" s="548">
        <v>45</v>
      </c>
      <c r="B209" s="548" t="s">
        <v>157</v>
      </c>
      <c r="C209" s="549">
        <f>SUM(C210)</f>
        <v>2100000</v>
      </c>
    </row>
    <row r="210" spans="1:4" x14ac:dyDescent="0.25">
      <c r="A210" s="548">
        <v>451</v>
      </c>
      <c r="B210" s="548" t="s">
        <v>158</v>
      </c>
      <c r="C210" s="549">
        <f>SUM(C211)</f>
        <v>2100000</v>
      </c>
    </row>
    <row r="211" spans="1:4" x14ac:dyDescent="0.25">
      <c r="A211" s="527">
        <v>4511</v>
      </c>
      <c r="B211" s="527" t="s">
        <v>159</v>
      </c>
      <c r="C211" s="528">
        <v>2100000</v>
      </c>
      <c r="D211" s="321"/>
    </row>
    <row r="212" spans="1:4" ht="15.75" x14ac:dyDescent="0.25">
      <c r="A212" s="550"/>
      <c r="B212" s="551" t="s">
        <v>160</v>
      </c>
      <c r="C212" s="552">
        <f>SUM(C196,C119)</f>
        <v>9435420</v>
      </c>
    </row>
    <row r="213" spans="1:4" ht="15.75" x14ac:dyDescent="0.25">
      <c r="A213" s="456"/>
      <c r="B213" s="457"/>
      <c r="C213" s="458"/>
      <c r="D213" s="321"/>
    </row>
    <row r="214" spans="1:4" x14ac:dyDescent="0.25">
      <c r="A214" s="321"/>
      <c r="B214" s="472" t="s">
        <v>499</v>
      </c>
      <c r="C214" s="321"/>
    </row>
    <row r="215" spans="1:4" x14ac:dyDescent="0.25">
      <c r="B215" s="4"/>
    </row>
    <row r="216" spans="1:4" ht="24" x14ac:dyDescent="0.25">
      <c r="A216" s="517" t="s">
        <v>74</v>
      </c>
      <c r="B216" s="517" t="s">
        <v>75</v>
      </c>
      <c r="C216" s="517" t="s">
        <v>451</v>
      </c>
    </row>
    <row r="217" spans="1:4" x14ac:dyDescent="0.25">
      <c r="A217" s="517">
        <v>1</v>
      </c>
      <c r="B217" s="517">
        <v>2</v>
      </c>
      <c r="C217" s="517">
        <v>4</v>
      </c>
    </row>
    <row r="218" spans="1:4" x14ac:dyDescent="0.25">
      <c r="A218" s="553">
        <v>5</v>
      </c>
      <c r="B218" s="554" t="s">
        <v>15</v>
      </c>
      <c r="C218" s="555">
        <f>SUM(C219)</f>
        <v>261000</v>
      </c>
    </row>
    <row r="219" spans="1:4" x14ac:dyDescent="0.25">
      <c r="A219" s="556">
        <v>54</v>
      </c>
      <c r="B219" s="557" t="s">
        <v>455</v>
      </c>
      <c r="C219" s="558">
        <f>SUM(C220)</f>
        <v>261000</v>
      </c>
    </row>
    <row r="220" spans="1:4" ht="30" x14ac:dyDescent="0.25">
      <c r="A220" s="559">
        <v>547</v>
      </c>
      <c r="B220" s="507" t="s">
        <v>456</v>
      </c>
      <c r="C220" s="560">
        <f>SUM(C221)</f>
        <v>261000</v>
      </c>
    </row>
    <row r="221" spans="1:4" ht="30" x14ac:dyDescent="0.25">
      <c r="A221" s="561">
        <v>5471</v>
      </c>
      <c r="B221" s="499" t="s">
        <v>457</v>
      </c>
      <c r="C221" s="562">
        <v>261000</v>
      </c>
    </row>
    <row r="222" spans="1:4" ht="15.75" x14ac:dyDescent="0.25">
      <c r="A222" s="563"/>
      <c r="B222" s="564" t="s">
        <v>205</v>
      </c>
      <c r="C222" s="565">
        <f>SUM(C218)</f>
        <v>261000</v>
      </c>
    </row>
    <row r="223" spans="1:4" ht="15.75" x14ac:dyDescent="0.25">
      <c r="A223" s="456"/>
      <c r="B223" s="457"/>
      <c r="C223" s="458"/>
    </row>
    <row r="224" spans="1:4" ht="15.75" x14ac:dyDescent="0.25">
      <c r="A224" s="459"/>
      <c r="B224" s="460"/>
      <c r="C224" s="461"/>
      <c r="D224" s="321"/>
    </row>
    <row r="225" spans="1:4" s="321" customFormat="1" x14ac:dyDescent="0.25"/>
    <row r="226" spans="1:4" s="321" customFormat="1" x14ac:dyDescent="0.25">
      <c r="B226" s="472" t="s">
        <v>458</v>
      </c>
      <c r="C226" s="473"/>
    </row>
    <row r="227" spans="1:4" s="321" customFormat="1" x14ac:dyDescent="0.25">
      <c r="A227"/>
      <c r="B227" s="4" t="s">
        <v>504</v>
      </c>
      <c r="C227" s="467"/>
    </row>
    <row r="228" spans="1:4" x14ac:dyDescent="0.25">
      <c r="D228" s="321"/>
    </row>
    <row r="229" spans="1:4" x14ac:dyDescent="0.25">
      <c r="A229" s="517" t="s">
        <v>164</v>
      </c>
      <c r="B229" s="517" t="s">
        <v>75</v>
      </c>
      <c r="C229" s="517" t="s">
        <v>11</v>
      </c>
      <c r="D229" s="321"/>
    </row>
    <row r="230" spans="1:4" x14ac:dyDescent="0.25">
      <c r="A230" s="502">
        <v>1</v>
      </c>
      <c r="B230" s="517">
        <v>2</v>
      </c>
      <c r="C230" s="517">
        <v>4</v>
      </c>
      <c r="D230" s="321"/>
    </row>
    <row r="231" spans="1:4" x14ac:dyDescent="0.25">
      <c r="A231" s="525">
        <v>1</v>
      </c>
      <c r="B231" s="525" t="s">
        <v>165</v>
      </c>
      <c r="C231" s="532">
        <f>SUM(C232:C233)</f>
        <v>2213070</v>
      </c>
      <c r="D231" s="321"/>
    </row>
    <row r="232" spans="1:4" ht="24" x14ac:dyDescent="0.25">
      <c r="A232" s="522">
        <v>11</v>
      </c>
      <c r="B232" s="522" t="s">
        <v>166</v>
      </c>
      <c r="C232" s="523">
        <v>184370</v>
      </c>
      <c r="D232" s="321"/>
    </row>
    <row r="233" spans="1:4" x14ac:dyDescent="0.25">
      <c r="A233" s="522">
        <v>13</v>
      </c>
      <c r="B233" s="522" t="s">
        <v>167</v>
      </c>
      <c r="C233" s="523">
        <v>2028700</v>
      </c>
      <c r="D233" s="321"/>
    </row>
    <row r="234" spans="1:4" ht="16.5" customHeight="1" x14ac:dyDescent="0.25">
      <c r="A234" s="525">
        <v>2</v>
      </c>
      <c r="B234" s="525" t="s">
        <v>168</v>
      </c>
      <c r="C234" s="532">
        <f>SUM(C235)</f>
        <v>15000</v>
      </c>
      <c r="D234" s="321"/>
    </row>
    <row r="235" spans="1:4" x14ac:dyDescent="0.25">
      <c r="A235" s="522">
        <v>22</v>
      </c>
      <c r="B235" s="522" t="s">
        <v>169</v>
      </c>
      <c r="C235" s="523">
        <v>15000</v>
      </c>
      <c r="D235" s="321"/>
    </row>
    <row r="236" spans="1:4" x14ac:dyDescent="0.25">
      <c r="A236" s="525">
        <v>3</v>
      </c>
      <c r="B236" s="525" t="s">
        <v>170</v>
      </c>
      <c r="C236" s="532">
        <f>SUM(C237)</f>
        <v>250000</v>
      </c>
      <c r="D236" s="321"/>
    </row>
    <row r="237" spans="1:4" x14ac:dyDescent="0.25">
      <c r="A237" s="522">
        <v>32</v>
      </c>
      <c r="B237" s="522" t="s">
        <v>171</v>
      </c>
      <c r="C237" s="523">
        <v>250000</v>
      </c>
      <c r="D237" s="321"/>
    </row>
    <row r="238" spans="1:4" x14ac:dyDescent="0.25">
      <c r="A238" s="525">
        <v>4</v>
      </c>
      <c r="B238" s="525" t="s">
        <v>172</v>
      </c>
      <c r="C238" s="532">
        <f>SUM(C239:C240)</f>
        <v>1321500</v>
      </c>
      <c r="D238" s="321"/>
    </row>
    <row r="239" spans="1:4" x14ac:dyDescent="0.25">
      <c r="A239" s="522">
        <v>42</v>
      </c>
      <c r="B239" s="522" t="s">
        <v>173</v>
      </c>
      <c r="C239" s="523">
        <v>120000</v>
      </c>
      <c r="D239" s="321"/>
    </row>
    <row r="240" spans="1:4" x14ac:dyDescent="0.25">
      <c r="A240" s="522">
        <v>47</v>
      </c>
      <c r="B240" s="522" t="s">
        <v>174</v>
      </c>
      <c r="C240" s="523">
        <f>SUM(1051500+150000)</f>
        <v>1201500</v>
      </c>
      <c r="D240" s="321"/>
    </row>
    <row r="241" spans="1:4" s="321" customFormat="1" x14ac:dyDescent="0.25">
      <c r="A241" s="525">
        <v>5</v>
      </c>
      <c r="B241" s="525" t="s">
        <v>175</v>
      </c>
      <c r="C241" s="532">
        <f>SUM(C242:C243)</f>
        <v>343000</v>
      </c>
    </row>
    <row r="242" spans="1:4" s="321" customFormat="1" x14ac:dyDescent="0.25">
      <c r="A242" s="522">
        <v>51</v>
      </c>
      <c r="B242" s="522" t="s">
        <v>176</v>
      </c>
      <c r="C242" s="523">
        <v>270000</v>
      </c>
    </row>
    <row r="243" spans="1:4" s="321" customFormat="1" x14ac:dyDescent="0.25">
      <c r="A243" s="522">
        <v>56</v>
      </c>
      <c r="B243" s="522" t="s">
        <v>177</v>
      </c>
      <c r="C243" s="523">
        <v>73000</v>
      </c>
      <c r="D243"/>
    </row>
    <row r="244" spans="1:4" x14ac:dyDescent="0.25">
      <c r="A244" s="525">
        <v>6</v>
      </c>
      <c r="B244" s="525" t="s">
        <v>178</v>
      </c>
      <c r="C244" s="532">
        <f>SUM(C245:C248)</f>
        <v>1749000</v>
      </c>
    </row>
    <row r="245" spans="1:4" x14ac:dyDescent="0.25">
      <c r="A245" s="522">
        <v>62</v>
      </c>
      <c r="B245" s="522" t="s">
        <v>179</v>
      </c>
      <c r="C245" s="566">
        <f>SUM(40000+10000)</f>
        <v>50000</v>
      </c>
    </row>
    <row r="246" spans="1:4" x14ac:dyDescent="0.25">
      <c r="A246" s="522">
        <v>64</v>
      </c>
      <c r="B246" s="522" t="s">
        <v>180</v>
      </c>
      <c r="C246" s="523">
        <v>292000</v>
      </c>
    </row>
    <row r="247" spans="1:4" x14ac:dyDescent="0.25">
      <c r="A247" s="522">
        <v>65</v>
      </c>
      <c r="B247" s="522" t="s">
        <v>181</v>
      </c>
      <c r="C247" s="523">
        <f>SUM(400000+338000+20000+40000)</f>
        <v>798000</v>
      </c>
    </row>
    <row r="248" spans="1:4" ht="24" x14ac:dyDescent="0.25">
      <c r="A248" s="522">
        <v>66</v>
      </c>
      <c r="B248" s="522" t="s">
        <v>182</v>
      </c>
      <c r="C248" s="523">
        <f>SUM(506000+103000)</f>
        <v>609000</v>
      </c>
    </row>
    <row r="249" spans="1:4" x14ac:dyDescent="0.25">
      <c r="A249" s="525">
        <v>8</v>
      </c>
      <c r="B249" s="525" t="s">
        <v>185</v>
      </c>
      <c r="C249" s="532">
        <f>SUM(C250:C253)</f>
        <v>1860400</v>
      </c>
    </row>
    <row r="250" spans="1:4" x14ac:dyDescent="0.25">
      <c r="A250" s="522">
        <v>81</v>
      </c>
      <c r="B250" s="522" t="s">
        <v>186</v>
      </c>
      <c r="C250" s="523">
        <v>1448000</v>
      </c>
    </row>
    <row r="251" spans="1:4" x14ac:dyDescent="0.25">
      <c r="A251" s="522">
        <v>82</v>
      </c>
      <c r="B251" s="522" t="s">
        <v>187</v>
      </c>
      <c r="C251" s="523">
        <f>SUM(122000+145000)</f>
        <v>267000</v>
      </c>
    </row>
    <row r="252" spans="1:4" x14ac:dyDescent="0.25">
      <c r="A252" s="522">
        <v>82</v>
      </c>
      <c r="B252" s="522" t="s">
        <v>188</v>
      </c>
      <c r="C252" s="528">
        <v>85400</v>
      </c>
    </row>
    <row r="253" spans="1:4" x14ac:dyDescent="0.25">
      <c r="A253" s="522">
        <v>84</v>
      </c>
      <c r="B253" s="522" t="s">
        <v>189</v>
      </c>
      <c r="C253" s="523">
        <v>60000</v>
      </c>
    </row>
    <row r="254" spans="1:4" x14ac:dyDescent="0.25">
      <c r="A254" s="525">
        <v>9</v>
      </c>
      <c r="B254" s="525" t="s">
        <v>190</v>
      </c>
      <c r="C254" s="532">
        <f>SUM(C255:C257)</f>
        <v>1865450</v>
      </c>
    </row>
    <row r="255" spans="1:4" x14ac:dyDescent="0.25">
      <c r="A255" s="522">
        <v>91</v>
      </c>
      <c r="B255" s="522" t="s">
        <v>191</v>
      </c>
      <c r="C255" s="528">
        <v>1678450</v>
      </c>
    </row>
    <row r="256" spans="1:4" x14ac:dyDescent="0.25">
      <c r="A256" s="522">
        <v>91</v>
      </c>
      <c r="B256" s="522" t="s">
        <v>192</v>
      </c>
      <c r="C256" s="523">
        <v>87000</v>
      </c>
    </row>
    <row r="257" spans="1:4" x14ac:dyDescent="0.25">
      <c r="A257" s="522">
        <v>95</v>
      </c>
      <c r="B257" s="522" t="s">
        <v>193</v>
      </c>
      <c r="C257" s="523">
        <v>100000</v>
      </c>
    </row>
    <row r="258" spans="1:4" x14ac:dyDescent="0.25">
      <c r="A258" s="525">
        <v>10</v>
      </c>
      <c r="B258" s="525" t="s">
        <v>194</v>
      </c>
      <c r="C258" s="532">
        <f>SUM(C259,C260)</f>
        <v>79000</v>
      </c>
    </row>
    <row r="259" spans="1:4" x14ac:dyDescent="0.25">
      <c r="A259" s="522">
        <v>104</v>
      </c>
      <c r="B259" s="522" t="s">
        <v>195</v>
      </c>
      <c r="C259" s="523">
        <v>70000</v>
      </c>
    </row>
    <row r="260" spans="1:4" ht="24" x14ac:dyDescent="0.25">
      <c r="A260" s="522">
        <v>107</v>
      </c>
      <c r="B260" s="522" t="s">
        <v>462</v>
      </c>
      <c r="C260" s="523">
        <v>9000</v>
      </c>
    </row>
    <row r="261" spans="1:4" ht="30" x14ac:dyDescent="0.25">
      <c r="A261" s="567"/>
      <c r="B261" s="567" t="s">
        <v>196</v>
      </c>
      <c r="C261" s="568">
        <f>SUM(C231,C234,C236,C238,C241,C244,C249,C254,C258)</f>
        <v>9696420</v>
      </c>
    </row>
    <row r="262" spans="1:4" x14ac:dyDescent="0.25">
      <c r="A262" s="345"/>
      <c r="B262" s="345"/>
      <c r="C262" s="345"/>
    </row>
    <row r="263" spans="1:4" x14ac:dyDescent="0.25">
      <c r="A263" s="345"/>
      <c r="B263" s="345"/>
      <c r="C263" s="345"/>
    </row>
    <row r="264" spans="1:4" x14ac:dyDescent="0.25">
      <c r="A264" s="345"/>
      <c r="B264" s="579" t="s">
        <v>210</v>
      </c>
      <c r="C264" s="580"/>
    </row>
    <row r="265" spans="1:4" x14ac:dyDescent="0.25">
      <c r="A265" s="345"/>
      <c r="B265" s="579" t="s">
        <v>506</v>
      </c>
      <c r="C265" s="580"/>
    </row>
    <row r="266" spans="1:4" ht="39.950000000000003" customHeight="1" x14ac:dyDescent="0.25">
      <c r="A266" s="345"/>
      <c r="B266" s="345"/>
      <c r="C266" s="345"/>
    </row>
    <row r="267" spans="1:4" ht="24" x14ac:dyDescent="0.25">
      <c r="A267" s="517" t="s">
        <v>74</v>
      </c>
      <c r="B267" s="517" t="s">
        <v>75</v>
      </c>
      <c r="C267" s="517" t="s">
        <v>212</v>
      </c>
    </row>
    <row r="268" spans="1:4" x14ac:dyDescent="0.25">
      <c r="A268" s="517">
        <v>1</v>
      </c>
      <c r="B268" s="517">
        <v>2</v>
      </c>
      <c r="C268" s="502">
        <v>3</v>
      </c>
      <c r="D268" s="321"/>
    </row>
    <row r="269" spans="1:4" x14ac:dyDescent="0.25">
      <c r="A269" s="645" t="s">
        <v>213</v>
      </c>
      <c r="B269" s="845" t="s">
        <v>214</v>
      </c>
      <c r="C269" s="846">
        <f>SUM(C271:C273)</f>
        <v>9696420</v>
      </c>
    </row>
    <row r="270" spans="1:4" x14ac:dyDescent="0.25">
      <c r="A270" s="646" t="s">
        <v>215</v>
      </c>
      <c r="B270" s="845"/>
      <c r="C270" s="846"/>
    </row>
    <row r="271" spans="1:4" x14ac:dyDescent="0.25">
      <c r="A271" s="517" t="s">
        <v>437</v>
      </c>
      <c r="B271" s="518" t="s">
        <v>438</v>
      </c>
      <c r="C271" s="530">
        <v>7932570</v>
      </c>
    </row>
    <row r="272" spans="1:4" x14ac:dyDescent="0.25">
      <c r="A272" s="517" t="s">
        <v>439</v>
      </c>
      <c r="B272" s="518" t="s">
        <v>440</v>
      </c>
      <c r="C272" s="530">
        <v>1678450</v>
      </c>
    </row>
    <row r="273" spans="1:4" x14ac:dyDescent="0.25">
      <c r="A273" s="517" t="s">
        <v>441</v>
      </c>
      <c r="B273" s="518" t="s">
        <v>442</v>
      </c>
      <c r="C273" s="530">
        <v>85400</v>
      </c>
    </row>
    <row r="274" spans="1:4" x14ac:dyDescent="0.25">
      <c r="A274" s="514"/>
      <c r="B274" s="515"/>
      <c r="C274" s="516"/>
    </row>
    <row r="275" spans="1:4" x14ac:dyDescent="0.25">
      <c r="A275" s="514"/>
      <c r="B275" s="515"/>
      <c r="C275" s="516"/>
    </row>
    <row r="276" spans="1:4" x14ac:dyDescent="0.25">
      <c r="A276" s="514"/>
      <c r="B276" s="515"/>
      <c r="C276" s="516"/>
    </row>
    <row r="277" spans="1:4" x14ac:dyDescent="0.25">
      <c r="A277" s="828"/>
      <c r="B277" s="828"/>
      <c r="C277" s="828"/>
    </row>
    <row r="278" spans="1:4" x14ac:dyDescent="0.25">
      <c r="A278" s="345"/>
      <c r="B278" s="581" t="s">
        <v>505</v>
      </c>
      <c r="C278" s="345"/>
    </row>
    <row r="279" spans="1:4" ht="50.1" customHeight="1" x14ac:dyDescent="0.25">
      <c r="A279" s="828" t="s">
        <v>507</v>
      </c>
      <c r="B279" s="828"/>
      <c r="C279" s="828"/>
    </row>
    <row r="280" spans="1:4" ht="24.75" customHeight="1" x14ac:dyDescent="0.25">
      <c r="A280" s="582"/>
      <c r="B280" s="582"/>
      <c r="C280" s="582"/>
      <c r="D280" s="321"/>
    </row>
    <row r="281" spans="1:4" x14ac:dyDescent="0.25">
      <c r="A281" s="827" t="s">
        <v>509</v>
      </c>
      <c r="B281" s="827"/>
      <c r="C281" s="827"/>
    </row>
    <row r="282" spans="1:4" x14ac:dyDescent="0.25">
      <c r="A282" s="345"/>
      <c r="B282" s="583"/>
      <c r="C282" s="580"/>
    </row>
    <row r="283" spans="1:4" ht="20.100000000000001" customHeight="1" x14ac:dyDescent="0.25">
      <c r="A283" s="345"/>
      <c r="B283" s="584" t="s">
        <v>218</v>
      </c>
      <c r="C283" s="345"/>
      <c r="D283" s="321"/>
    </row>
    <row r="284" spans="1:4" s="321" customFormat="1" ht="24" x14ac:dyDescent="0.25">
      <c r="A284" s="517" t="s">
        <v>74</v>
      </c>
      <c r="B284" s="517" t="s">
        <v>75</v>
      </c>
      <c r="C284" s="517" t="s">
        <v>11</v>
      </c>
      <c r="D284"/>
    </row>
    <row r="285" spans="1:4" x14ac:dyDescent="0.25">
      <c r="A285" s="517">
        <v>1</v>
      </c>
      <c r="B285" s="517">
        <v>2</v>
      </c>
      <c r="C285" s="517">
        <v>3</v>
      </c>
    </row>
    <row r="286" spans="1:4" x14ac:dyDescent="0.25">
      <c r="A286" s="529"/>
      <c r="B286" s="529"/>
      <c r="C286" s="537"/>
    </row>
    <row r="287" spans="1:4" x14ac:dyDescent="0.25">
      <c r="A287" s="534">
        <v>61</v>
      </c>
      <c r="B287" s="534" t="s">
        <v>23</v>
      </c>
      <c r="C287" s="570">
        <f>SUM(C288:C292)</f>
        <v>3522000</v>
      </c>
    </row>
    <row r="288" spans="1:4" x14ac:dyDescent="0.25">
      <c r="A288" s="522">
        <v>6111</v>
      </c>
      <c r="B288" s="522" t="s">
        <v>25</v>
      </c>
      <c r="C288" s="523">
        <v>2100000</v>
      </c>
    </row>
    <row r="289" spans="1:4" x14ac:dyDescent="0.25">
      <c r="A289" s="522">
        <v>6131</v>
      </c>
      <c r="B289" s="522" t="s">
        <v>27</v>
      </c>
      <c r="C289" s="523">
        <v>450000</v>
      </c>
    </row>
    <row r="290" spans="1:4" x14ac:dyDescent="0.25">
      <c r="A290" s="522">
        <v>6134</v>
      </c>
      <c r="B290" s="522" t="s">
        <v>28</v>
      </c>
      <c r="C290" s="523">
        <v>900000</v>
      </c>
    </row>
    <row r="291" spans="1:4" x14ac:dyDescent="0.25">
      <c r="A291" s="522">
        <v>6142</v>
      </c>
      <c r="B291" s="522" t="s">
        <v>30</v>
      </c>
      <c r="C291" s="523">
        <v>70000</v>
      </c>
    </row>
    <row r="292" spans="1:4" x14ac:dyDescent="0.25">
      <c r="A292" s="522">
        <v>6145</v>
      </c>
      <c r="B292" s="522" t="s">
        <v>31</v>
      </c>
      <c r="C292" s="523">
        <v>2000</v>
      </c>
    </row>
    <row r="293" spans="1:4" x14ac:dyDescent="0.25">
      <c r="A293" s="522"/>
      <c r="B293" s="522"/>
      <c r="C293" s="524"/>
    </row>
    <row r="294" spans="1:4" ht="24" x14ac:dyDescent="0.25">
      <c r="A294" s="534">
        <v>63</v>
      </c>
      <c r="B294" s="534" t="s">
        <v>32</v>
      </c>
      <c r="C294" s="526">
        <f>SUM(C295:C295)</f>
        <v>100000</v>
      </c>
      <c r="D294" s="321"/>
    </row>
    <row r="295" spans="1:4" x14ac:dyDescent="0.25">
      <c r="A295" s="522">
        <v>633119</v>
      </c>
      <c r="B295" s="522" t="s">
        <v>34</v>
      </c>
      <c r="C295" s="523">
        <v>100000</v>
      </c>
      <c r="D295" s="321"/>
    </row>
    <row r="296" spans="1:4" x14ac:dyDescent="0.25">
      <c r="A296" s="522"/>
      <c r="B296" s="522"/>
      <c r="C296" s="523"/>
      <c r="D296" s="321"/>
    </row>
    <row r="297" spans="1:4" x14ac:dyDescent="0.25">
      <c r="A297" s="571">
        <v>64</v>
      </c>
      <c r="B297" s="571" t="s">
        <v>43</v>
      </c>
      <c r="C297" s="572">
        <f>SUM(C298)</f>
        <v>3000</v>
      </c>
    </row>
    <row r="298" spans="1:4" x14ac:dyDescent="0.25">
      <c r="A298" s="522">
        <v>6414</v>
      </c>
      <c r="B298" s="522" t="s">
        <v>453</v>
      </c>
      <c r="C298" s="523">
        <v>3000</v>
      </c>
    </row>
    <row r="299" spans="1:4" x14ac:dyDescent="0.25">
      <c r="A299" s="522"/>
      <c r="B299" s="522"/>
      <c r="C299" s="524"/>
    </row>
    <row r="300" spans="1:4" x14ac:dyDescent="0.25">
      <c r="A300" s="534">
        <v>65</v>
      </c>
      <c r="B300" s="534" t="s">
        <v>50</v>
      </c>
      <c r="C300" s="526">
        <f>SUM(C301:C301)</f>
        <v>1000</v>
      </c>
    </row>
    <row r="301" spans="1:4" x14ac:dyDescent="0.25">
      <c r="A301" s="522">
        <v>65123</v>
      </c>
      <c r="B301" s="522" t="s">
        <v>52</v>
      </c>
      <c r="C301" s="523">
        <v>1000</v>
      </c>
    </row>
    <row r="302" spans="1:4" x14ac:dyDescent="0.25">
      <c r="A302" s="573"/>
      <c r="B302" s="573"/>
      <c r="C302" s="574"/>
    </row>
    <row r="303" spans="1:4" x14ac:dyDescent="0.25">
      <c r="A303" s="525">
        <v>68</v>
      </c>
      <c r="B303" s="525" t="s">
        <v>63</v>
      </c>
      <c r="C303" s="532">
        <f>SUM(C304)</f>
        <v>4200</v>
      </c>
    </row>
    <row r="304" spans="1:4" x14ac:dyDescent="0.25">
      <c r="A304" s="522">
        <v>6819</v>
      </c>
      <c r="B304" s="522" t="s">
        <v>65</v>
      </c>
      <c r="C304" s="523">
        <v>4200</v>
      </c>
    </row>
    <row r="305" spans="1:3" ht="31.5" x14ac:dyDescent="0.25">
      <c r="A305" s="575"/>
      <c r="B305" s="550" t="s">
        <v>443</v>
      </c>
      <c r="C305" s="568">
        <f>SUM(C287,C294,C300,C303,C297)</f>
        <v>3630200</v>
      </c>
    </row>
    <row r="306" spans="1:3" x14ac:dyDescent="0.25">
      <c r="A306" s="484"/>
      <c r="B306" s="484"/>
      <c r="C306" s="484"/>
    </row>
    <row r="307" spans="1:3" ht="15.75" x14ac:dyDescent="0.25">
      <c r="A307" s="484"/>
      <c r="B307" s="569" t="s">
        <v>219</v>
      </c>
      <c r="C307" s="484"/>
    </row>
    <row r="308" spans="1:3" ht="24" x14ac:dyDescent="0.25">
      <c r="A308" s="517" t="s">
        <v>74</v>
      </c>
      <c r="B308" s="517" t="s">
        <v>75</v>
      </c>
      <c r="C308" s="517" t="s">
        <v>222</v>
      </c>
    </row>
    <row r="309" spans="1:3" x14ac:dyDescent="0.25">
      <c r="A309" s="517">
        <v>1</v>
      </c>
      <c r="B309" s="517">
        <v>2</v>
      </c>
      <c r="C309" s="517">
        <v>3</v>
      </c>
    </row>
    <row r="310" spans="1:3" x14ac:dyDescent="0.25">
      <c r="A310" s="534">
        <v>64</v>
      </c>
      <c r="B310" s="534" t="s">
        <v>43</v>
      </c>
      <c r="C310" s="526">
        <f>SUM(C311:C313)</f>
        <v>326170</v>
      </c>
    </row>
    <row r="311" spans="1:3" x14ac:dyDescent="0.25">
      <c r="A311" s="522">
        <v>6413</v>
      </c>
      <c r="B311" s="522" t="s">
        <v>45</v>
      </c>
      <c r="C311" s="524">
        <v>120</v>
      </c>
    </row>
    <row r="312" spans="1:3" x14ac:dyDescent="0.25">
      <c r="A312" s="522">
        <v>6422</v>
      </c>
      <c r="B312" s="522" t="s">
        <v>220</v>
      </c>
      <c r="C312" s="523">
        <v>140000</v>
      </c>
    </row>
    <row r="313" spans="1:3" x14ac:dyDescent="0.25">
      <c r="A313" s="522">
        <v>6423</v>
      </c>
      <c r="B313" s="522" t="s">
        <v>221</v>
      </c>
      <c r="C313" s="523">
        <v>186050</v>
      </c>
    </row>
    <row r="314" spans="1:3" ht="31.5" x14ac:dyDescent="0.25">
      <c r="A314" s="522"/>
      <c r="B314" s="550" t="s">
        <v>444</v>
      </c>
      <c r="C314" s="568">
        <f>SUM(C310)</f>
        <v>326170</v>
      </c>
    </row>
    <row r="315" spans="1:3" x14ac:dyDescent="0.25">
      <c r="A315" s="576"/>
      <c r="B315" s="576"/>
      <c r="C315" s="576"/>
    </row>
    <row r="316" spans="1:3" ht="15.75" x14ac:dyDescent="0.25">
      <c r="A316" s="484"/>
      <c r="B316" s="569" t="s">
        <v>223</v>
      </c>
      <c r="C316" s="488"/>
    </row>
    <row r="317" spans="1:3" ht="24" x14ac:dyDescent="0.25">
      <c r="A317" s="517" t="s">
        <v>74</v>
      </c>
      <c r="B317" s="517" t="s">
        <v>75</v>
      </c>
      <c r="C317" s="517" t="s">
        <v>237</v>
      </c>
    </row>
    <row r="318" spans="1:3" x14ac:dyDescent="0.25">
      <c r="A318" s="517">
        <v>1</v>
      </c>
      <c r="B318" s="517">
        <v>2</v>
      </c>
      <c r="C318" s="517">
        <v>3</v>
      </c>
    </row>
    <row r="319" spans="1:3" x14ac:dyDescent="0.25">
      <c r="A319" s="534">
        <v>64</v>
      </c>
      <c r="B319" s="534" t="s">
        <v>43</v>
      </c>
      <c r="C319" s="526">
        <f>SUM(C321,C320)</f>
        <v>162000</v>
      </c>
    </row>
    <row r="320" spans="1:3" x14ac:dyDescent="0.25">
      <c r="A320" s="577">
        <v>6421</v>
      </c>
      <c r="B320" s="577" t="s">
        <v>463</v>
      </c>
      <c r="C320" s="578">
        <v>152000</v>
      </c>
    </row>
    <row r="321" spans="1:4" x14ac:dyDescent="0.25">
      <c r="A321" s="522">
        <v>64299</v>
      </c>
      <c r="B321" s="522" t="s">
        <v>224</v>
      </c>
      <c r="C321" s="523">
        <v>10000</v>
      </c>
    </row>
    <row r="322" spans="1:4" x14ac:dyDescent="0.25">
      <c r="A322" s="522"/>
      <c r="B322" s="522"/>
      <c r="C322" s="524"/>
    </row>
    <row r="323" spans="1:4" x14ac:dyDescent="0.25">
      <c r="A323" s="571">
        <v>65</v>
      </c>
      <c r="B323" s="571" t="s">
        <v>464</v>
      </c>
      <c r="C323" s="572">
        <f>SUM(C324:C337)</f>
        <v>3441300</v>
      </c>
    </row>
    <row r="324" spans="1:4" x14ac:dyDescent="0.25">
      <c r="A324" s="522">
        <v>651291</v>
      </c>
      <c r="B324" s="522" t="s">
        <v>225</v>
      </c>
      <c r="C324" s="523">
        <v>800000</v>
      </c>
    </row>
    <row r="325" spans="1:4" x14ac:dyDescent="0.25">
      <c r="A325" s="522">
        <v>651292</v>
      </c>
      <c r="B325" s="522" t="s">
        <v>226</v>
      </c>
      <c r="C325" s="523">
        <v>70000</v>
      </c>
    </row>
    <row r="326" spans="1:4" x14ac:dyDescent="0.25">
      <c r="A326" s="522">
        <v>65141</v>
      </c>
      <c r="B326" s="522" t="s">
        <v>227</v>
      </c>
      <c r="C326" s="523">
        <v>80000</v>
      </c>
    </row>
    <row r="327" spans="1:4" x14ac:dyDescent="0.25">
      <c r="A327" s="522">
        <v>6522</v>
      </c>
      <c r="B327" s="522" t="s">
        <v>55</v>
      </c>
      <c r="C327" s="523">
        <v>20000</v>
      </c>
    </row>
    <row r="328" spans="1:4" x14ac:dyDescent="0.25">
      <c r="A328" s="522">
        <v>652640</v>
      </c>
      <c r="B328" s="522" t="s">
        <v>229</v>
      </c>
      <c r="C328" s="523">
        <v>20000</v>
      </c>
    </row>
    <row r="329" spans="1:4" x14ac:dyDescent="0.25">
      <c r="A329" s="522">
        <v>6526420</v>
      </c>
      <c r="B329" s="522" t="s">
        <v>230</v>
      </c>
      <c r="C329" s="523">
        <v>25000</v>
      </c>
    </row>
    <row r="330" spans="1:4" x14ac:dyDescent="0.25">
      <c r="A330" s="522">
        <v>6526421</v>
      </c>
      <c r="B330" s="522" t="s">
        <v>231</v>
      </c>
      <c r="C330" s="523">
        <v>1000</v>
      </c>
    </row>
    <row r="331" spans="1:4" x14ac:dyDescent="0.25">
      <c r="A331" s="522">
        <v>652643</v>
      </c>
      <c r="B331" s="522" t="s">
        <v>232</v>
      </c>
      <c r="C331" s="524">
        <v>300</v>
      </c>
    </row>
    <row r="332" spans="1:4" x14ac:dyDescent="0.25">
      <c r="A332" s="522">
        <v>652645</v>
      </c>
      <c r="B332" s="522" t="s">
        <v>233</v>
      </c>
      <c r="C332" s="523">
        <v>100000</v>
      </c>
    </row>
    <row r="333" spans="1:4" x14ac:dyDescent="0.25">
      <c r="A333" s="522">
        <v>652648</v>
      </c>
      <c r="B333" s="522" t="s">
        <v>234</v>
      </c>
      <c r="C333" s="523">
        <v>20000</v>
      </c>
    </row>
    <row r="334" spans="1:4" x14ac:dyDescent="0.25">
      <c r="A334" s="522">
        <v>652691</v>
      </c>
      <c r="B334" s="522" t="s">
        <v>235</v>
      </c>
      <c r="C334" s="523">
        <v>400000</v>
      </c>
    </row>
    <row r="335" spans="1:4" x14ac:dyDescent="0.25">
      <c r="A335" s="522">
        <v>652699</v>
      </c>
      <c r="B335" s="522" t="s">
        <v>465</v>
      </c>
      <c r="C335" s="523">
        <v>5000</v>
      </c>
      <c r="D335" s="321"/>
    </row>
    <row r="336" spans="1:4" s="321" customFormat="1" x14ac:dyDescent="0.25">
      <c r="A336" s="522">
        <v>65311</v>
      </c>
      <c r="B336" s="522" t="s">
        <v>58</v>
      </c>
      <c r="C336" s="523">
        <v>1100000</v>
      </c>
      <c r="D336"/>
    </row>
    <row r="337" spans="1:4" x14ac:dyDescent="0.25">
      <c r="A337" s="522">
        <v>6532</v>
      </c>
      <c r="B337" s="522" t="s">
        <v>59</v>
      </c>
      <c r="C337" s="523">
        <v>800000</v>
      </c>
    </row>
    <row r="338" spans="1:4" ht="31.5" x14ac:dyDescent="0.25">
      <c r="A338" s="522"/>
      <c r="B338" s="550" t="s">
        <v>236</v>
      </c>
      <c r="C338" s="568">
        <f>SUM(C319,C323)</f>
        <v>3603300</v>
      </c>
    </row>
    <row r="340" spans="1:4" ht="15.75" x14ac:dyDescent="0.25">
      <c r="B340" s="474" t="s">
        <v>238</v>
      </c>
    </row>
    <row r="342" spans="1:4" ht="24" x14ac:dyDescent="0.25">
      <c r="A342" s="517" t="s">
        <v>74</v>
      </c>
      <c r="B342" s="517" t="s">
        <v>75</v>
      </c>
      <c r="C342" s="517" t="s">
        <v>246</v>
      </c>
    </row>
    <row r="343" spans="1:4" x14ac:dyDescent="0.25">
      <c r="A343" s="517">
        <v>1</v>
      </c>
      <c r="B343" s="517">
        <v>2</v>
      </c>
      <c r="C343" s="517">
        <v>3</v>
      </c>
    </row>
    <row r="344" spans="1:4" ht="24" x14ac:dyDescent="0.25">
      <c r="A344" s="534">
        <v>63</v>
      </c>
      <c r="B344" s="534" t="s">
        <v>32</v>
      </c>
      <c r="C344" s="526">
        <f>SUM(C345:C351)</f>
        <v>1586000</v>
      </c>
      <c r="D344" s="321"/>
    </row>
    <row r="345" spans="1:4" s="321" customFormat="1" x14ac:dyDescent="0.25">
      <c r="A345" s="522">
        <v>63311</v>
      </c>
      <c r="B345" s="522" t="s">
        <v>239</v>
      </c>
      <c r="C345" s="523">
        <v>103000</v>
      </c>
      <c r="D345"/>
    </row>
    <row r="346" spans="1:4" x14ac:dyDescent="0.25">
      <c r="A346" s="522">
        <v>63312</v>
      </c>
      <c r="B346" s="522" t="s">
        <v>240</v>
      </c>
      <c r="C346" s="523">
        <v>80000</v>
      </c>
    </row>
    <row r="347" spans="1:4" x14ac:dyDescent="0.25">
      <c r="A347" s="522">
        <v>63321</v>
      </c>
      <c r="B347" s="522" t="s">
        <v>241</v>
      </c>
      <c r="C347" s="523">
        <v>640000</v>
      </c>
    </row>
    <row r="348" spans="1:4" x14ac:dyDescent="0.25">
      <c r="A348" s="522">
        <v>63322</v>
      </c>
      <c r="B348" s="522" t="s">
        <v>242</v>
      </c>
      <c r="C348" s="523">
        <v>350000</v>
      </c>
    </row>
    <row r="349" spans="1:4" x14ac:dyDescent="0.25">
      <c r="A349" s="522">
        <v>63612</v>
      </c>
      <c r="B349" s="522" t="s">
        <v>467</v>
      </c>
      <c r="C349" s="523">
        <v>3000</v>
      </c>
    </row>
    <row r="350" spans="1:4" x14ac:dyDescent="0.25">
      <c r="A350" s="522">
        <v>63623</v>
      </c>
      <c r="B350" s="522" t="s">
        <v>466</v>
      </c>
      <c r="C350" s="523">
        <v>20000</v>
      </c>
    </row>
    <row r="351" spans="1:4" x14ac:dyDescent="0.25">
      <c r="A351" s="522">
        <v>6382</v>
      </c>
      <c r="B351" s="522" t="s">
        <v>244</v>
      </c>
      <c r="C351" s="523">
        <v>390000</v>
      </c>
    </row>
    <row r="352" spans="1:4" ht="31.5" x14ac:dyDescent="0.25">
      <c r="A352" s="550"/>
      <c r="B352" s="550" t="s">
        <v>245</v>
      </c>
      <c r="C352" s="568">
        <f>SUM(C345:C351)</f>
        <v>1586000</v>
      </c>
    </row>
    <row r="354" spans="1:3" ht="15.75" x14ac:dyDescent="0.25">
      <c r="B354" s="474" t="s">
        <v>247</v>
      </c>
      <c r="C354" s="475"/>
    </row>
    <row r="355" spans="1:3" ht="24" x14ac:dyDescent="0.25">
      <c r="A355" s="517" t="s">
        <v>74</v>
      </c>
      <c r="B355" s="517" t="s">
        <v>75</v>
      </c>
      <c r="C355" s="517" t="s">
        <v>246</v>
      </c>
    </row>
    <row r="356" spans="1:3" x14ac:dyDescent="0.25">
      <c r="A356" s="517">
        <v>1</v>
      </c>
      <c r="B356" s="517">
        <v>2</v>
      </c>
      <c r="C356" s="517">
        <v>3</v>
      </c>
    </row>
    <row r="357" spans="1:3" x14ac:dyDescent="0.25">
      <c r="A357" s="525">
        <v>66</v>
      </c>
      <c r="B357" s="525" t="s">
        <v>60</v>
      </c>
      <c r="C357" s="532">
        <f>SUM(C358)</f>
        <v>750</v>
      </c>
    </row>
    <row r="358" spans="1:3" x14ac:dyDescent="0.25">
      <c r="A358" s="522">
        <v>66312</v>
      </c>
      <c r="B358" s="522" t="s">
        <v>248</v>
      </c>
      <c r="C358" s="523">
        <v>750</v>
      </c>
    </row>
    <row r="359" spans="1:3" ht="31.5" x14ac:dyDescent="0.25">
      <c r="A359" s="585"/>
      <c r="B359" s="550" t="s">
        <v>249</v>
      </c>
      <c r="C359" s="568">
        <f>SUM(C357)</f>
        <v>750</v>
      </c>
    </row>
    <row r="361" spans="1:3" ht="15.75" x14ac:dyDescent="0.25">
      <c r="B361" s="476" t="s">
        <v>489</v>
      </c>
      <c r="C361" s="475"/>
    </row>
    <row r="362" spans="1:3" ht="15.75" x14ac:dyDescent="0.25">
      <c r="B362" s="476" t="s">
        <v>490</v>
      </c>
      <c r="C362" s="475"/>
    </row>
    <row r="363" spans="1:3" ht="24" x14ac:dyDescent="0.25">
      <c r="A363" s="517" t="s">
        <v>74</v>
      </c>
      <c r="B363" s="517" t="s">
        <v>75</v>
      </c>
      <c r="C363" s="517" t="s">
        <v>11</v>
      </c>
    </row>
    <row r="364" spans="1:3" x14ac:dyDescent="0.25">
      <c r="A364" s="517">
        <v>1</v>
      </c>
      <c r="B364" s="517">
        <v>2</v>
      </c>
      <c r="C364" s="517">
        <v>3</v>
      </c>
    </row>
    <row r="365" spans="1:3" x14ac:dyDescent="0.25">
      <c r="A365" s="525">
        <v>71</v>
      </c>
      <c r="B365" s="534" t="s">
        <v>67</v>
      </c>
      <c r="C365" s="526">
        <f>SUM(C366)</f>
        <v>356000</v>
      </c>
    </row>
    <row r="366" spans="1:3" x14ac:dyDescent="0.25">
      <c r="A366" s="522">
        <v>7111</v>
      </c>
      <c r="B366" s="522" t="s">
        <v>69</v>
      </c>
      <c r="C366" s="523">
        <v>356000</v>
      </c>
    </row>
    <row r="367" spans="1:3" ht="24" x14ac:dyDescent="0.25">
      <c r="A367" s="525">
        <v>72</v>
      </c>
      <c r="B367" s="534" t="s">
        <v>70</v>
      </c>
      <c r="C367" s="526">
        <f>SUM(C368)</f>
        <v>3000</v>
      </c>
    </row>
    <row r="368" spans="1:3" x14ac:dyDescent="0.25">
      <c r="A368" s="522">
        <v>72119</v>
      </c>
      <c r="B368" s="522" t="s">
        <v>72</v>
      </c>
      <c r="C368" s="523">
        <v>3000</v>
      </c>
    </row>
    <row r="369" spans="1:3" ht="31.5" x14ac:dyDescent="0.25">
      <c r="A369" s="522"/>
      <c r="B369" s="550" t="s">
        <v>251</v>
      </c>
      <c r="C369" s="568">
        <f>SUM(C365,C367)</f>
        <v>359000</v>
      </c>
    </row>
    <row r="371" spans="1:3" ht="30" x14ac:dyDescent="0.25">
      <c r="B371" s="477" t="s">
        <v>252</v>
      </c>
    </row>
    <row r="372" spans="1:3" x14ac:dyDescent="0.25">
      <c r="A372" s="586" t="s">
        <v>261</v>
      </c>
      <c r="B372" s="586" t="s">
        <v>75</v>
      </c>
      <c r="C372" s="586" t="s">
        <v>11</v>
      </c>
    </row>
    <row r="373" spans="1:3" x14ac:dyDescent="0.25">
      <c r="A373" s="586">
        <v>1</v>
      </c>
      <c r="B373" s="586">
        <v>2</v>
      </c>
      <c r="C373" s="586">
        <v>3</v>
      </c>
    </row>
    <row r="374" spans="1:3" x14ac:dyDescent="0.25">
      <c r="A374" s="587">
        <v>1</v>
      </c>
      <c r="B374" s="587" t="s">
        <v>253</v>
      </c>
      <c r="C374" s="588">
        <f>SUM(C305)</f>
        <v>3630200</v>
      </c>
    </row>
    <row r="375" spans="1:3" x14ac:dyDescent="0.25">
      <c r="A375" s="587">
        <v>3</v>
      </c>
      <c r="B375" s="587" t="s">
        <v>254</v>
      </c>
      <c r="C375" s="588">
        <f>SUM(C314)</f>
        <v>326170</v>
      </c>
    </row>
    <row r="376" spans="1:3" x14ac:dyDescent="0.25">
      <c r="A376" s="587">
        <v>4</v>
      </c>
      <c r="B376" s="587" t="s">
        <v>255</v>
      </c>
      <c r="C376" s="588">
        <f>SUM(C338)</f>
        <v>3603300</v>
      </c>
    </row>
    <row r="377" spans="1:3" x14ac:dyDescent="0.25">
      <c r="A377" s="587">
        <v>5</v>
      </c>
      <c r="B377" s="587" t="s">
        <v>256</v>
      </c>
      <c r="C377" s="588">
        <f>SUM(C352)</f>
        <v>1586000</v>
      </c>
    </row>
    <row r="378" spans="1:3" x14ac:dyDescent="0.25">
      <c r="A378" s="587">
        <v>6</v>
      </c>
      <c r="B378" s="587" t="s">
        <v>257</v>
      </c>
      <c r="C378" s="588">
        <f>SUM(C359)</f>
        <v>750</v>
      </c>
    </row>
    <row r="379" spans="1:3" x14ac:dyDescent="0.25">
      <c r="A379" s="587">
        <v>7</v>
      </c>
      <c r="B379" s="587" t="s">
        <v>258</v>
      </c>
      <c r="C379" s="588">
        <f>SUM(C369)</f>
        <v>359000</v>
      </c>
    </row>
    <row r="380" spans="1:3" x14ac:dyDescent="0.25">
      <c r="A380" s="587">
        <v>8</v>
      </c>
      <c r="B380" s="587" t="s">
        <v>259</v>
      </c>
      <c r="C380" s="589"/>
    </row>
    <row r="381" spans="1:3" x14ac:dyDescent="0.25">
      <c r="A381" s="587"/>
      <c r="B381" s="590" t="s">
        <v>260</v>
      </c>
      <c r="C381" s="591">
        <f>SUM(C374:C380)</f>
        <v>9505420</v>
      </c>
    </row>
    <row r="383" spans="1:3" ht="25.5" customHeight="1" x14ac:dyDescent="0.25">
      <c r="A383" s="321"/>
      <c r="B383" s="321"/>
      <c r="C383" s="321"/>
    </row>
    <row r="384" spans="1:3" x14ac:dyDescent="0.25">
      <c r="A384" s="321"/>
      <c r="B384" s="472" t="s">
        <v>491</v>
      </c>
      <c r="C384" s="473"/>
    </row>
    <row r="385" spans="1:4" x14ac:dyDescent="0.25">
      <c r="B385" s="4" t="s">
        <v>510</v>
      </c>
      <c r="C385" s="467"/>
    </row>
    <row r="387" spans="1:4" ht="24" x14ac:dyDescent="0.25">
      <c r="A387" s="517" t="s">
        <v>74</v>
      </c>
      <c r="B387" s="517" t="s">
        <v>75</v>
      </c>
      <c r="C387" s="517" t="s">
        <v>212</v>
      </c>
    </row>
    <row r="388" spans="1:4" x14ac:dyDescent="0.25">
      <c r="A388" s="517">
        <v>1</v>
      </c>
      <c r="B388" s="517">
        <v>2</v>
      </c>
      <c r="C388" s="502">
        <v>3</v>
      </c>
    </row>
    <row r="389" spans="1:4" ht="31.5" x14ac:dyDescent="0.25">
      <c r="A389" s="592" t="s">
        <v>376</v>
      </c>
      <c r="B389" s="593" t="s">
        <v>214</v>
      </c>
      <c r="C389" s="594">
        <f>SUM(C391,C812,C906)</f>
        <v>9696420</v>
      </c>
    </row>
    <row r="390" spans="1:4" x14ac:dyDescent="0.25">
      <c r="A390" s="529"/>
      <c r="B390" s="529"/>
      <c r="C390" s="519"/>
    </row>
    <row r="391" spans="1:4" ht="36" x14ac:dyDescent="0.25">
      <c r="A391" s="595" t="s">
        <v>377</v>
      </c>
      <c r="B391" s="596" t="s">
        <v>264</v>
      </c>
      <c r="C391" s="597">
        <f>SUM(C394,C483,C629,C668)</f>
        <v>7932570</v>
      </c>
    </row>
    <row r="392" spans="1:4" x14ac:dyDescent="0.25">
      <c r="A392" s="840"/>
      <c r="B392" s="840"/>
      <c r="C392" s="840"/>
    </row>
    <row r="393" spans="1:4" x14ac:dyDescent="0.25">
      <c r="A393" s="840"/>
      <c r="B393" s="840"/>
      <c r="C393" s="840"/>
    </row>
    <row r="394" spans="1:4" ht="31.5" x14ac:dyDescent="0.25">
      <c r="A394" s="598" t="s">
        <v>378</v>
      </c>
      <c r="B394" s="599" t="s">
        <v>265</v>
      </c>
      <c r="C394" s="600">
        <f>SUM(C397,C418)</f>
        <v>2213070</v>
      </c>
    </row>
    <row r="395" spans="1:4" x14ac:dyDescent="0.25">
      <c r="A395" s="840"/>
      <c r="B395" s="840"/>
      <c r="C395" s="840"/>
    </row>
    <row r="396" spans="1:4" x14ac:dyDescent="0.25">
      <c r="A396" s="840"/>
      <c r="B396" s="840"/>
      <c r="C396" s="840"/>
      <c r="D396" s="321"/>
    </row>
    <row r="397" spans="1:4" s="321" customFormat="1" x14ac:dyDescent="0.25">
      <c r="A397" s="841" t="s">
        <v>379</v>
      </c>
      <c r="B397" s="841" t="s">
        <v>266</v>
      </c>
      <c r="C397" s="842">
        <f>SUM(C411,C415)</f>
        <v>184370</v>
      </c>
    </row>
    <row r="398" spans="1:4" s="321" customFormat="1" x14ac:dyDescent="0.25">
      <c r="A398" s="841"/>
      <c r="B398" s="841"/>
      <c r="C398" s="842"/>
      <c r="D398" s="378"/>
    </row>
    <row r="399" spans="1:4" s="321" customFormat="1" x14ac:dyDescent="0.25">
      <c r="A399" s="829"/>
      <c r="B399" s="829"/>
      <c r="C399" s="829"/>
      <c r="D399" s="378"/>
    </row>
    <row r="400" spans="1:4" s="321" customFormat="1" x14ac:dyDescent="0.25">
      <c r="A400" s="829"/>
      <c r="B400" s="829"/>
      <c r="C400" s="829"/>
      <c r="D400" s="378"/>
    </row>
    <row r="401" spans="1:4" s="321" customFormat="1" x14ac:dyDescent="0.25">
      <c r="A401" s="529">
        <v>31</v>
      </c>
      <c r="B401" s="529" t="s">
        <v>267</v>
      </c>
      <c r="C401" s="547">
        <f>SUM(C402,)</f>
        <v>19000</v>
      </c>
      <c r="D401" s="378"/>
    </row>
    <row r="402" spans="1:4" s="321" customFormat="1" x14ac:dyDescent="0.25">
      <c r="A402" s="529">
        <v>312</v>
      </c>
      <c r="B402" s="529" t="s">
        <v>89</v>
      </c>
      <c r="C402" s="547">
        <f>SUM(C403)</f>
        <v>19000</v>
      </c>
      <c r="D402" s="378"/>
    </row>
    <row r="403" spans="1:4" s="321" customFormat="1" x14ac:dyDescent="0.25">
      <c r="A403" s="522">
        <v>3121</v>
      </c>
      <c r="B403" s="522" t="s">
        <v>89</v>
      </c>
      <c r="C403" s="528">
        <v>19000</v>
      </c>
      <c r="D403" s="378"/>
    </row>
    <row r="404" spans="1:4" s="321" customFormat="1" x14ac:dyDescent="0.25">
      <c r="A404" s="529">
        <v>32</v>
      </c>
      <c r="B404" s="529" t="s">
        <v>272</v>
      </c>
      <c r="C404" s="549">
        <f>SUM(C407,C405)</f>
        <v>145370</v>
      </c>
      <c r="D404" s="378"/>
    </row>
    <row r="405" spans="1:4" s="321" customFormat="1" x14ac:dyDescent="0.25">
      <c r="A405" s="529">
        <v>321</v>
      </c>
      <c r="B405" s="529" t="s">
        <v>278</v>
      </c>
      <c r="C405" s="549">
        <f>SUM(C406)</f>
        <v>370</v>
      </c>
      <c r="D405" s="378"/>
    </row>
    <row r="406" spans="1:4" s="321" customFormat="1" x14ac:dyDescent="0.25">
      <c r="A406" s="522">
        <v>3211</v>
      </c>
      <c r="B406" s="522" t="s">
        <v>98</v>
      </c>
      <c r="C406" s="528">
        <v>370</v>
      </c>
      <c r="D406"/>
    </row>
    <row r="407" spans="1:4" x14ac:dyDescent="0.25">
      <c r="A407" s="529">
        <v>329</v>
      </c>
      <c r="B407" s="529" t="s">
        <v>268</v>
      </c>
      <c r="C407" s="549">
        <f>SUM(C408:C410)</f>
        <v>145000</v>
      </c>
      <c r="D407" s="321"/>
    </row>
    <row r="408" spans="1:4" s="321" customFormat="1" x14ac:dyDescent="0.25">
      <c r="A408" s="522">
        <v>3291</v>
      </c>
      <c r="B408" s="522" t="s">
        <v>269</v>
      </c>
      <c r="C408" s="601">
        <v>30000</v>
      </c>
    </row>
    <row r="409" spans="1:4" s="321" customFormat="1" x14ac:dyDescent="0.25">
      <c r="A409" s="522">
        <v>3293</v>
      </c>
      <c r="B409" s="522" t="s">
        <v>121</v>
      </c>
      <c r="C409" s="528">
        <v>110000</v>
      </c>
      <c r="D409"/>
    </row>
    <row r="410" spans="1:4" x14ac:dyDescent="0.25">
      <c r="A410" s="522">
        <v>3299</v>
      </c>
      <c r="B410" s="522" t="s">
        <v>270</v>
      </c>
      <c r="C410" s="528">
        <v>5000</v>
      </c>
    </row>
    <row r="411" spans="1:4" x14ac:dyDescent="0.25">
      <c r="A411" s="832" t="s">
        <v>271</v>
      </c>
      <c r="B411" s="832"/>
      <c r="C411" s="602">
        <f>SUM(C404,C401)</f>
        <v>164370</v>
      </c>
    </row>
    <row r="412" spans="1:4" x14ac:dyDescent="0.25">
      <c r="A412" s="529">
        <v>32</v>
      </c>
      <c r="B412" s="529" t="s">
        <v>272</v>
      </c>
      <c r="C412" s="549">
        <f>SUM(C413)</f>
        <v>20000</v>
      </c>
    </row>
    <row r="413" spans="1:4" x14ac:dyDescent="0.25">
      <c r="A413" s="529">
        <v>329</v>
      </c>
      <c r="B413" s="529" t="s">
        <v>268</v>
      </c>
      <c r="C413" s="549">
        <f>SUM(C414)</f>
        <v>20000</v>
      </c>
      <c r="D413" s="321"/>
    </row>
    <row r="414" spans="1:4" x14ac:dyDescent="0.25">
      <c r="A414" s="522">
        <v>3291</v>
      </c>
      <c r="B414" s="522" t="s">
        <v>269</v>
      </c>
      <c r="C414" s="528">
        <v>20000</v>
      </c>
    </row>
    <row r="415" spans="1:4" x14ac:dyDescent="0.25">
      <c r="A415" s="839" t="s">
        <v>468</v>
      </c>
      <c r="B415" s="839"/>
      <c r="C415" s="603">
        <f>SUM(C412)</f>
        <v>20000</v>
      </c>
      <c r="D415" s="321"/>
    </row>
    <row r="416" spans="1:4" x14ac:dyDescent="0.25">
      <c r="A416" s="819"/>
      <c r="B416" s="819"/>
      <c r="C416" s="819"/>
    </row>
    <row r="417" spans="1:4" x14ac:dyDescent="0.25">
      <c r="A417" s="819"/>
      <c r="B417" s="819"/>
      <c r="C417" s="819"/>
    </row>
    <row r="418" spans="1:4" ht="30" x14ac:dyDescent="0.25">
      <c r="A418" s="604" t="s">
        <v>380</v>
      </c>
      <c r="B418" s="604" t="s">
        <v>381</v>
      </c>
      <c r="C418" s="597">
        <f>SUM(C446,C464,C476,C480)</f>
        <v>2028700</v>
      </c>
      <c r="D418" s="321"/>
    </row>
    <row r="419" spans="1:4" x14ac:dyDescent="0.25">
      <c r="A419" s="829"/>
      <c r="B419" s="829"/>
      <c r="C419" s="829"/>
    </row>
    <row r="420" spans="1:4" x14ac:dyDescent="0.25">
      <c r="A420" s="829"/>
      <c r="B420" s="829"/>
      <c r="C420" s="829"/>
    </row>
    <row r="421" spans="1:4" x14ac:dyDescent="0.25">
      <c r="A421" s="529">
        <v>31</v>
      </c>
      <c r="B421" s="529" t="s">
        <v>267</v>
      </c>
      <c r="C421" s="547">
        <f>SUM(C422,C424,C426)</f>
        <v>1150000</v>
      </c>
      <c r="D421" s="321"/>
    </row>
    <row r="422" spans="1:4" x14ac:dyDescent="0.25">
      <c r="A422" s="529">
        <v>311</v>
      </c>
      <c r="B422" s="529" t="s">
        <v>86</v>
      </c>
      <c r="C422" s="547">
        <f>SUM(C423)</f>
        <v>980000</v>
      </c>
    </row>
    <row r="423" spans="1:4" x14ac:dyDescent="0.25">
      <c r="A423" s="522">
        <v>3111</v>
      </c>
      <c r="B423" s="522" t="s">
        <v>274</v>
      </c>
      <c r="C423" s="528">
        <v>980000</v>
      </c>
    </row>
    <row r="424" spans="1:4" x14ac:dyDescent="0.25">
      <c r="A424" s="529">
        <v>312</v>
      </c>
      <c r="B424" s="529" t="s">
        <v>89</v>
      </c>
      <c r="C424" s="549">
        <f>SUM(C425)</f>
        <v>10000</v>
      </c>
    </row>
    <row r="425" spans="1:4" x14ac:dyDescent="0.25">
      <c r="A425" s="522">
        <v>3121</v>
      </c>
      <c r="B425" s="522" t="s">
        <v>89</v>
      </c>
      <c r="C425" s="528">
        <v>10000</v>
      </c>
    </row>
    <row r="426" spans="1:4" x14ac:dyDescent="0.25">
      <c r="A426" s="529">
        <v>313</v>
      </c>
      <c r="B426" s="529" t="s">
        <v>275</v>
      </c>
      <c r="C426" s="549">
        <f>SUM(C427:C427)</f>
        <v>160000</v>
      </c>
    </row>
    <row r="427" spans="1:4" x14ac:dyDescent="0.25">
      <c r="A427" s="522">
        <v>3132</v>
      </c>
      <c r="B427" s="522" t="s">
        <v>276</v>
      </c>
      <c r="C427" s="528">
        <v>160000</v>
      </c>
    </row>
    <row r="428" spans="1:4" x14ac:dyDescent="0.25">
      <c r="A428" s="529">
        <v>32</v>
      </c>
      <c r="B428" s="529" t="s">
        <v>272</v>
      </c>
      <c r="C428" s="549">
        <f>SUM(C429,C433,C436)</f>
        <v>222800</v>
      </c>
    </row>
    <row r="429" spans="1:4" x14ac:dyDescent="0.25">
      <c r="A429" s="529">
        <v>321</v>
      </c>
      <c r="B429" s="529" t="s">
        <v>278</v>
      </c>
      <c r="C429" s="549">
        <f>SUM(C430:C432)</f>
        <v>51000</v>
      </c>
    </row>
    <row r="430" spans="1:4" x14ac:dyDescent="0.25">
      <c r="A430" s="522">
        <v>3211</v>
      </c>
      <c r="B430" s="522" t="s">
        <v>98</v>
      </c>
      <c r="C430" s="528">
        <v>41000</v>
      </c>
    </row>
    <row r="431" spans="1:4" x14ac:dyDescent="0.25">
      <c r="A431" s="522">
        <v>3212</v>
      </c>
      <c r="B431" s="522" t="s">
        <v>279</v>
      </c>
      <c r="C431" s="528">
        <v>5000</v>
      </c>
    </row>
    <row r="432" spans="1:4" x14ac:dyDescent="0.25">
      <c r="A432" s="522">
        <v>3213</v>
      </c>
      <c r="B432" s="522" t="s">
        <v>100</v>
      </c>
      <c r="C432" s="528">
        <v>5000</v>
      </c>
    </row>
    <row r="433" spans="1:4" x14ac:dyDescent="0.25">
      <c r="A433" s="548">
        <v>323</v>
      </c>
      <c r="B433" s="548" t="s">
        <v>109</v>
      </c>
      <c r="C433" s="549">
        <f>SUM(C434:C435)</f>
        <v>133000</v>
      </c>
    </row>
    <row r="434" spans="1:4" x14ac:dyDescent="0.25">
      <c r="A434" s="522">
        <v>3236</v>
      </c>
      <c r="B434" s="522" t="s">
        <v>284</v>
      </c>
      <c r="C434" s="528">
        <v>16000</v>
      </c>
    </row>
    <row r="435" spans="1:4" x14ac:dyDescent="0.25">
      <c r="A435" s="522">
        <v>3237</v>
      </c>
      <c r="B435" s="522" t="s">
        <v>115</v>
      </c>
      <c r="C435" s="528">
        <f>SUM(69000+48000)</f>
        <v>117000</v>
      </c>
    </row>
    <row r="436" spans="1:4" x14ac:dyDescent="0.25">
      <c r="A436" s="529">
        <v>329</v>
      </c>
      <c r="B436" s="529" t="s">
        <v>118</v>
      </c>
      <c r="C436" s="549">
        <f>SUM(C437:C440)</f>
        <v>38800</v>
      </c>
    </row>
    <row r="437" spans="1:4" x14ac:dyDescent="0.25">
      <c r="A437" s="522">
        <v>3292</v>
      </c>
      <c r="B437" s="522" t="s">
        <v>120</v>
      </c>
      <c r="C437" s="528">
        <v>16500</v>
      </c>
    </row>
    <row r="438" spans="1:4" x14ac:dyDescent="0.25">
      <c r="A438" s="522">
        <v>3294</v>
      </c>
      <c r="B438" s="522" t="s">
        <v>122</v>
      </c>
      <c r="C438" s="528">
        <v>12000</v>
      </c>
    </row>
    <row r="439" spans="1:4" x14ac:dyDescent="0.25">
      <c r="A439" s="522">
        <v>3295</v>
      </c>
      <c r="B439" s="522" t="s">
        <v>123</v>
      </c>
      <c r="C439" s="528">
        <v>10000</v>
      </c>
    </row>
    <row r="440" spans="1:4" ht="24" customHeight="1" x14ac:dyDescent="0.25">
      <c r="A440" s="522">
        <v>3299</v>
      </c>
      <c r="B440" s="522" t="s">
        <v>268</v>
      </c>
      <c r="C440" s="528">
        <v>300</v>
      </c>
    </row>
    <row r="441" spans="1:4" x14ac:dyDescent="0.25">
      <c r="A441" s="529">
        <v>34</v>
      </c>
      <c r="B441" s="529" t="s">
        <v>285</v>
      </c>
      <c r="C441" s="549">
        <f>SUM(C442)</f>
        <v>6000</v>
      </c>
    </row>
    <row r="442" spans="1:4" x14ac:dyDescent="0.25">
      <c r="A442" s="529">
        <v>343</v>
      </c>
      <c r="B442" s="529" t="s">
        <v>127</v>
      </c>
      <c r="C442" s="549">
        <f>SUM(C443:C445)</f>
        <v>6000</v>
      </c>
      <c r="D442" s="321"/>
    </row>
    <row r="443" spans="1:4" x14ac:dyDescent="0.25">
      <c r="A443" s="522">
        <v>3431</v>
      </c>
      <c r="B443" s="522" t="s">
        <v>286</v>
      </c>
      <c r="C443" s="528">
        <v>4750</v>
      </c>
    </row>
    <row r="444" spans="1:4" x14ac:dyDescent="0.25">
      <c r="A444" s="522">
        <v>3433</v>
      </c>
      <c r="B444" s="522" t="s">
        <v>129</v>
      </c>
      <c r="C444" s="528">
        <v>500</v>
      </c>
    </row>
    <row r="445" spans="1:4" x14ac:dyDescent="0.25">
      <c r="A445" s="522">
        <v>3434</v>
      </c>
      <c r="B445" s="522" t="s">
        <v>287</v>
      </c>
      <c r="C445" s="528">
        <v>750</v>
      </c>
    </row>
    <row r="446" spans="1:4" x14ac:dyDescent="0.25">
      <c r="A446" s="816" t="s">
        <v>271</v>
      </c>
      <c r="B446" s="816"/>
      <c r="C446" s="605">
        <f>SUM(C421,C428,C441)</f>
        <v>1378800</v>
      </c>
    </row>
    <row r="447" spans="1:4" x14ac:dyDescent="0.25">
      <c r="A447" s="548">
        <v>32</v>
      </c>
      <c r="B447" s="529" t="s">
        <v>272</v>
      </c>
      <c r="C447" s="549">
        <f>SUM(C448,C451)</f>
        <v>220400</v>
      </c>
    </row>
    <row r="448" spans="1:4" x14ac:dyDescent="0.25">
      <c r="A448" s="529">
        <v>322</v>
      </c>
      <c r="B448" s="529" t="s">
        <v>102</v>
      </c>
      <c r="C448" s="549">
        <f>SUM(C449:C450)</f>
        <v>33300</v>
      </c>
    </row>
    <row r="449" spans="1:4" x14ac:dyDescent="0.25">
      <c r="A449" s="522">
        <v>3221</v>
      </c>
      <c r="B449" s="522" t="s">
        <v>288</v>
      </c>
      <c r="C449" s="528">
        <v>31300</v>
      </c>
    </row>
    <row r="450" spans="1:4" x14ac:dyDescent="0.25">
      <c r="A450" s="522">
        <v>3225</v>
      </c>
      <c r="B450" s="522" t="s">
        <v>469</v>
      </c>
      <c r="C450" s="528">
        <v>2000</v>
      </c>
    </row>
    <row r="451" spans="1:4" x14ac:dyDescent="0.25">
      <c r="A451" s="548">
        <v>323</v>
      </c>
      <c r="B451" s="548" t="s">
        <v>109</v>
      </c>
      <c r="C451" s="549">
        <f>SUM(C452:C457)</f>
        <v>187100</v>
      </c>
    </row>
    <row r="452" spans="1:4" x14ac:dyDescent="0.25">
      <c r="A452" s="522">
        <v>3231</v>
      </c>
      <c r="B452" s="522" t="s">
        <v>289</v>
      </c>
      <c r="C452" s="528">
        <v>45000</v>
      </c>
    </row>
    <row r="453" spans="1:4" x14ac:dyDescent="0.25">
      <c r="A453" s="522">
        <v>3232</v>
      </c>
      <c r="B453" s="522" t="s">
        <v>283</v>
      </c>
      <c r="C453" s="528">
        <v>5600</v>
      </c>
    </row>
    <row r="454" spans="1:4" x14ac:dyDescent="0.25">
      <c r="A454" s="522">
        <v>3233</v>
      </c>
      <c r="B454" s="522" t="s">
        <v>112</v>
      </c>
      <c r="C454" s="528">
        <v>6000</v>
      </c>
    </row>
    <row r="455" spans="1:4" x14ac:dyDescent="0.25">
      <c r="A455" s="522">
        <v>3237</v>
      </c>
      <c r="B455" s="522" t="s">
        <v>115</v>
      </c>
      <c r="C455" s="528">
        <f>SUM(20000+12000+50000)</f>
        <v>82000</v>
      </c>
    </row>
    <row r="456" spans="1:4" x14ac:dyDescent="0.25">
      <c r="A456" s="522">
        <v>3238</v>
      </c>
      <c r="B456" s="522" t="s">
        <v>116</v>
      </c>
      <c r="C456" s="528">
        <v>30000</v>
      </c>
    </row>
    <row r="457" spans="1:4" x14ac:dyDescent="0.25">
      <c r="A457" s="522">
        <v>3239</v>
      </c>
      <c r="B457" s="522" t="s">
        <v>117</v>
      </c>
      <c r="C457" s="528">
        <f>SUM(1500+17000)</f>
        <v>18500</v>
      </c>
      <c r="D457" s="321"/>
    </row>
    <row r="458" spans="1:4" s="321" customFormat="1" x14ac:dyDescent="0.25">
      <c r="A458" s="529">
        <v>34</v>
      </c>
      <c r="B458" s="529" t="s">
        <v>285</v>
      </c>
      <c r="C458" s="549">
        <f>SUM(C459)</f>
        <v>9750</v>
      </c>
      <c r="D458"/>
    </row>
    <row r="459" spans="1:4" x14ac:dyDescent="0.25">
      <c r="A459" s="529">
        <v>343</v>
      </c>
      <c r="B459" s="529" t="s">
        <v>127</v>
      </c>
      <c r="C459" s="549">
        <f>SUM(C460)</f>
        <v>9750</v>
      </c>
    </row>
    <row r="460" spans="1:4" x14ac:dyDescent="0.25">
      <c r="A460" s="522">
        <v>3434</v>
      </c>
      <c r="B460" s="522" t="s">
        <v>472</v>
      </c>
      <c r="C460" s="528">
        <v>9750</v>
      </c>
    </row>
    <row r="461" spans="1:4" x14ac:dyDescent="0.25">
      <c r="A461" s="529">
        <v>42</v>
      </c>
      <c r="B461" s="529" t="s">
        <v>473</v>
      </c>
      <c r="C461" s="549">
        <f>SUM(C462)</f>
        <v>5000</v>
      </c>
    </row>
    <row r="462" spans="1:4" x14ac:dyDescent="0.25">
      <c r="A462" s="529">
        <v>422</v>
      </c>
      <c r="B462" s="529" t="s">
        <v>149</v>
      </c>
      <c r="C462" s="549">
        <f>SUM(C463)</f>
        <v>5000</v>
      </c>
    </row>
    <row r="463" spans="1:4" x14ac:dyDescent="0.25">
      <c r="A463" s="522">
        <v>4227</v>
      </c>
      <c r="B463" s="522" t="s">
        <v>474</v>
      </c>
      <c r="C463" s="528">
        <v>5000</v>
      </c>
    </row>
    <row r="464" spans="1:4" x14ac:dyDescent="0.25">
      <c r="A464" s="816" t="s">
        <v>273</v>
      </c>
      <c r="B464" s="816"/>
      <c r="C464" s="605">
        <f>SUM(C447,C458,C461)</f>
        <v>235150</v>
      </c>
    </row>
    <row r="465" spans="1:4" x14ac:dyDescent="0.25">
      <c r="A465" s="529">
        <v>32</v>
      </c>
      <c r="B465" s="529" t="s">
        <v>272</v>
      </c>
      <c r="C465" s="549">
        <f>SUM(C466,C469)</f>
        <v>131000</v>
      </c>
    </row>
    <row r="466" spans="1:4" x14ac:dyDescent="0.25">
      <c r="A466" s="529">
        <v>323</v>
      </c>
      <c r="B466" s="529" t="s">
        <v>109</v>
      </c>
      <c r="C466" s="549">
        <f>SUM(C467:C468)</f>
        <v>29000</v>
      </c>
    </row>
    <row r="467" spans="1:4" x14ac:dyDescent="0.25">
      <c r="A467" s="522">
        <v>3237</v>
      </c>
      <c r="B467" s="522" t="s">
        <v>115</v>
      </c>
      <c r="C467" s="528">
        <v>25000</v>
      </c>
    </row>
    <row r="468" spans="1:4" x14ac:dyDescent="0.25">
      <c r="A468" s="522">
        <v>3239</v>
      </c>
      <c r="B468" s="522" t="s">
        <v>117</v>
      </c>
      <c r="C468" s="528">
        <v>4000</v>
      </c>
    </row>
    <row r="469" spans="1:4" x14ac:dyDescent="0.25">
      <c r="A469" s="529">
        <v>329</v>
      </c>
      <c r="B469" s="529" t="s">
        <v>118</v>
      </c>
      <c r="C469" s="549">
        <f>SUM(C470:C471)</f>
        <v>102000</v>
      </c>
    </row>
    <row r="470" spans="1:4" x14ac:dyDescent="0.25">
      <c r="A470" s="522">
        <v>3296</v>
      </c>
      <c r="B470" s="522" t="s">
        <v>124</v>
      </c>
      <c r="C470" s="528">
        <v>100000</v>
      </c>
    </row>
    <row r="471" spans="1:4" ht="29.25" customHeight="1" x14ac:dyDescent="0.25">
      <c r="A471" s="522">
        <v>3299</v>
      </c>
      <c r="B471" s="522" t="s">
        <v>118</v>
      </c>
      <c r="C471" s="528">
        <v>2000</v>
      </c>
    </row>
    <row r="472" spans="1:4" x14ac:dyDescent="0.25">
      <c r="A472" s="529">
        <v>34</v>
      </c>
      <c r="B472" s="529" t="s">
        <v>285</v>
      </c>
      <c r="C472" s="549">
        <f>SUM(C473)</f>
        <v>22750</v>
      </c>
    </row>
    <row r="473" spans="1:4" x14ac:dyDescent="0.25">
      <c r="A473" s="529">
        <v>343</v>
      </c>
      <c r="B473" s="529" t="s">
        <v>127</v>
      </c>
      <c r="C473" s="549">
        <f>SUM(C474:C475)</f>
        <v>22750</v>
      </c>
    </row>
    <row r="474" spans="1:4" x14ac:dyDescent="0.25">
      <c r="A474" s="522">
        <v>3431</v>
      </c>
      <c r="B474" s="522" t="s">
        <v>471</v>
      </c>
      <c r="C474" s="528">
        <v>8250</v>
      </c>
    </row>
    <row r="475" spans="1:4" x14ac:dyDescent="0.25">
      <c r="A475" s="522">
        <v>3434</v>
      </c>
      <c r="B475" s="522" t="s">
        <v>472</v>
      </c>
      <c r="C475" s="528">
        <v>14500</v>
      </c>
      <c r="D475" s="321"/>
    </row>
    <row r="476" spans="1:4" s="321" customFormat="1" x14ac:dyDescent="0.25">
      <c r="A476" s="816" t="s">
        <v>470</v>
      </c>
      <c r="B476" s="816"/>
      <c r="C476" s="605">
        <f>SUM(C465,C472)</f>
        <v>153750</v>
      </c>
      <c r="D476"/>
    </row>
    <row r="477" spans="1:4" x14ac:dyDescent="0.25">
      <c r="A477" s="529">
        <v>54</v>
      </c>
      <c r="B477" s="529" t="s">
        <v>476</v>
      </c>
      <c r="C477" s="549">
        <f>SUM(C478)</f>
        <v>261000</v>
      </c>
    </row>
    <row r="478" spans="1:4" x14ac:dyDescent="0.25">
      <c r="A478" s="529">
        <v>547</v>
      </c>
      <c r="B478" s="529" t="s">
        <v>477</v>
      </c>
      <c r="C478" s="549">
        <f>SUM(C479:C479)</f>
        <v>261000</v>
      </c>
    </row>
    <row r="479" spans="1:4" x14ac:dyDescent="0.25">
      <c r="A479" s="522">
        <v>5471</v>
      </c>
      <c r="B479" s="522" t="s">
        <v>478</v>
      </c>
      <c r="C479" s="528">
        <v>261000</v>
      </c>
    </row>
    <row r="480" spans="1:4" x14ac:dyDescent="0.25">
      <c r="A480" s="816" t="s">
        <v>475</v>
      </c>
      <c r="B480" s="816"/>
      <c r="C480" s="603">
        <f>SUM(C477)</f>
        <v>261000</v>
      </c>
    </row>
    <row r="481" spans="1:3" x14ac:dyDescent="0.25">
      <c r="A481" s="819"/>
      <c r="B481" s="819"/>
      <c r="C481" s="819"/>
    </row>
    <row r="482" spans="1:3" x14ac:dyDescent="0.25">
      <c r="A482" s="819"/>
      <c r="B482" s="819"/>
      <c r="C482" s="819"/>
    </row>
    <row r="483" spans="1:3" ht="31.5" x14ac:dyDescent="0.25">
      <c r="A483" s="606" t="s">
        <v>382</v>
      </c>
      <c r="B483" s="606" t="s">
        <v>295</v>
      </c>
      <c r="C483" s="597">
        <f>SUM(C486,C497,C513,C527,C550,C574,C583,C611)</f>
        <v>2740500</v>
      </c>
    </row>
    <row r="484" spans="1:3" x14ac:dyDescent="0.25">
      <c r="A484" s="833"/>
      <c r="B484" s="833"/>
      <c r="C484" s="833"/>
    </row>
    <row r="485" spans="1:3" x14ac:dyDescent="0.25">
      <c r="A485" s="833"/>
      <c r="B485" s="833"/>
      <c r="C485" s="833"/>
    </row>
    <row r="486" spans="1:3" ht="30" x14ac:dyDescent="0.25">
      <c r="A486" s="607" t="s">
        <v>383</v>
      </c>
      <c r="B486" s="608" t="s">
        <v>446</v>
      </c>
      <c r="C486" s="600">
        <f>SUM(C494)</f>
        <v>40000</v>
      </c>
    </row>
    <row r="487" spans="1:3" x14ac:dyDescent="0.25">
      <c r="A487" s="818"/>
      <c r="B487" s="818"/>
      <c r="C487" s="818"/>
    </row>
    <row r="488" spans="1:3" x14ac:dyDescent="0.25">
      <c r="A488" s="818"/>
      <c r="B488" s="818"/>
      <c r="C488" s="818"/>
    </row>
    <row r="489" spans="1:3" ht="27.75" customHeight="1" x14ac:dyDescent="0.25">
      <c r="A489" s="529">
        <v>32</v>
      </c>
      <c r="B489" s="529" t="s">
        <v>272</v>
      </c>
      <c r="C489" s="547">
        <f>SUM(C490,C492)</f>
        <v>40000</v>
      </c>
    </row>
    <row r="490" spans="1:3" x14ac:dyDescent="0.25">
      <c r="A490" s="529">
        <v>322</v>
      </c>
      <c r="B490" s="529" t="s">
        <v>102</v>
      </c>
      <c r="C490" s="547">
        <f>SUM(C491)</f>
        <v>10000</v>
      </c>
    </row>
    <row r="491" spans="1:3" x14ac:dyDescent="0.25">
      <c r="A491" s="522">
        <v>3224</v>
      </c>
      <c r="B491" s="522" t="s">
        <v>296</v>
      </c>
      <c r="C491" s="523">
        <v>10000</v>
      </c>
    </row>
    <row r="492" spans="1:3" x14ac:dyDescent="0.25">
      <c r="A492" s="529">
        <v>323</v>
      </c>
      <c r="B492" s="529" t="s">
        <v>109</v>
      </c>
      <c r="C492" s="547">
        <f>SUM(C493)</f>
        <v>30000</v>
      </c>
    </row>
    <row r="493" spans="1:3" x14ac:dyDescent="0.25">
      <c r="A493" s="522">
        <v>3232</v>
      </c>
      <c r="B493" s="522" t="s">
        <v>111</v>
      </c>
      <c r="C493" s="523">
        <v>30000</v>
      </c>
    </row>
    <row r="494" spans="1:3" x14ac:dyDescent="0.25">
      <c r="A494" s="816" t="s">
        <v>300</v>
      </c>
      <c r="B494" s="816"/>
      <c r="C494" s="603">
        <f>SUM(C489)</f>
        <v>40000</v>
      </c>
    </row>
    <row r="495" spans="1:3" x14ac:dyDescent="0.25">
      <c r="A495" s="817"/>
      <c r="B495" s="817"/>
      <c r="C495" s="817"/>
    </row>
    <row r="496" spans="1:3" x14ac:dyDescent="0.25">
      <c r="A496" s="817"/>
      <c r="B496" s="817"/>
      <c r="C496" s="817"/>
    </row>
    <row r="497" spans="1:4" ht="30" x14ac:dyDescent="0.25">
      <c r="A497" s="609" t="s">
        <v>384</v>
      </c>
      <c r="B497" s="610" t="s">
        <v>301</v>
      </c>
      <c r="C497" s="611">
        <f>SUM(C506,C510)</f>
        <v>292000</v>
      </c>
    </row>
    <row r="498" spans="1:4" x14ac:dyDescent="0.25">
      <c r="A498" s="818"/>
      <c r="B498" s="818"/>
      <c r="C498" s="818"/>
    </row>
    <row r="499" spans="1:4" x14ac:dyDescent="0.25">
      <c r="A499" s="818"/>
      <c r="B499" s="818"/>
      <c r="C499" s="818"/>
    </row>
    <row r="500" spans="1:4" x14ac:dyDescent="0.25">
      <c r="A500" s="529">
        <v>32</v>
      </c>
      <c r="B500" s="529" t="s">
        <v>272</v>
      </c>
      <c r="C500" s="547">
        <f>SUM(C501,C504)</f>
        <v>192000</v>
      </c>
    </row>
    <row r="501" spans="1:4" ht="24" customHeight="1" x14ac:dyDescent="0.25">
      <c r="A501" s="529">
        <v>322</v>
      </c>
      <c r="B501" s="529" t="s">
        <v>102</v>
      </c>
      <c r="C501" s="547">
        <f>SUM(C502:C503)</f>
        <v>152000</v>
      </c>
    </row>
    <row r="502" spans="1:4" x14ac:dyDescent="0.25">
      <c r="A502" s="522">
        <v>3223</v>
      </c>
      <c r="B502" s="522" t="s">
        <v>105</v>
      </c>
      <c r="C502" s="523">
        <v>140000</v>
      </c>
    </row>
    <row r="503" spans="1:4" x14ac:dyDescent="0.25">
      <c r="A503" s="522">
        <v>3224</v>
      </c>
      <c r="B503" s="522" t="s">
        <v>296</v>
      </c>
      <c r="C503" s="523">
        <v>12000</v>
      </c>
    </row>
    <row r="504" spans="1:4" x14ac:dyDescent="0.25">
      <c r="A504" s="529">
        <v>323</v>
      </c>
      <c r="B504" s="529" t="s">
        <v>109</v>
      </c>
      <c r="C504" s="547">
        <f>SUM(C505)</f>
        <v>40000</v>
      </c>
    </row>
    <row r="505" spans="1:4" ht="25.5" customHeight="1" x14ac:dyDescent="0.25">
      <c r="A505" s="522">
        <v>3232</v>
      </c>
      <c r="B505" s="522" t="s">
        <v>111</v>
      </c>
      <c r="C505" s="523">
        <v>40000</v>
      </c>
      <c r="D505" s="321"/>
    </row>
    <row r="506" spans="1:4" s="321" customFormat="1" x14ac:dyDescent="0.25">
      <c r="A506" s="816" t="s">
        <v>300</v>
      </c>
      <c r="B506" s="816"/>
      <c r="C506" s="603">
        <f>SUM(C500)</f>
        <v>192000</v>
      </c>
      <c r="D506"/>
    </row>
    <row r="507" spans="1:4" x14ac:dyDescent="0.25">
      <c r="A507" s="529">
        <v>42</v>
      </c>
      <c r="B507" s="529" t="s">
        <v>297</v>
      </c>
      <c r="C507" s="523">
        <f>SUM(C508)</f>
        <v>100000</v>
      </c>
      <c r="D507" s="321"/>
    </row>
    <row r="508" spans="1:4" x14ac:dyDescent="0.25">
      <c r="A508" s="529">
        <v>421</v>
      </c>
      <c r="B508" s="529" t="s">
        <v>145</v>
      </c>
      <c r="C508" s="523">
        <f>SUM(C509)</f>
        <v>100000</v>
      </c>
    </row>
    <row r="509" spans="1:4" x14ac:dyDescent="0.25">
      <c r="A509" s="522">
        <v>4214</v>
      </c>
      <c r="B509" s="522" t="s">
        <v>148</v>
      </c>
      <c r="C509" s="523">
        <v>100000</v>
      </c>
    </row>
    <row r="510" spans="1:4" x14ac:dyDescent="0.25">
      <c r="A510" s="816" t="s">
        <v>291</v>
      </c>
      <c r="B510" s="816"/>
      <c r="C510" s="603">
        <f>SUM(C507)</f>
        <v>100000</v>
      </c>
      <c r="D510" s="321"/>
    </row>
    <row r="511" spans="1:4" x14ac:dyDescent="0.25">
      <c r="A511" s="819"/>
      <c r="B511" s="819"/>
      <c r="C511" s="819"/>
    </row>
    <row r="512" spans="1:4" x14ac:dyDescent="0.25">
      <c r="A512" s="819"/>
      <c r="B512" s="819"/>
      <c r="C512" s="819"/>
    </row>
    <row r="513" spans="1:4" ht="30" x14ac:dyDescent="0.25">
      <c r="A513" s="607" t="s">
        <v>447</v>
      </c>
      <c r="B513" s="607" t="s">
        <v>302</v>
      </c>
      <c r="C513" s="611">
        <f>SUM(C520,C524)</f>
        <v>400000</v>
      </c>
    </row>
    <row r="514" spans="1:4" x14ac:dyDescent="0.25">
      <c r="A514" s="529">
        <v>32</v>
      </c>
      <c r="B514" s="529" t="s">
        <v>272</v>
      </c>
      <c r="C514" s="547">
        <f>SUM(C515)</f>
        <v>50000</v>
      </c>
    </row>
    <row r="515" spans="1:4" x14ac:dyDescent="0.25">
      <c r="A515" s="529">
        <v>323</v>
      </c>
      <c r="B515" s="529" t="s">
        <v>109</v>
      </c>
      <c r="C515" s="547">
        <f>SUM(C516)</f>
        <v>50000</v>
      </c>
    </row>
    <row r="516" spans="1:4" x14ac:dyDescent="0.25">
      <c r="A516" s="522">
        <v>3237</v>
      </c>
      <c r="B516" s="522" t="s">
        <v>115</v>
      </c>
      <c r="C516" s="523">
        <v>50000</v>
      </c>
    </row>
    <row r="517" spans="1:4" x14ac:dyDescent="0.25">
      <c r="A517" s="529">
        <v>42</v>
      </c>
      <c r="B517" s="529" t="s">
        <v>297</v>
      </c>
      <c r="C517" s="523">
        <f>SUM(C518)</f>
        <v>261000</v>
      </c>
    </row>
    <row r="518" spans="1:4" x14ac:dyDescent="0.25">
      <c r="A518" s="529">
        <v>426</v>
      </c>
      <c r="B518" s="529" t="s">
        <v>155</v>
      </c>
      <c r="C518" s="523">
        <f>SUM(C519)</f>
        <v>261000</v>
      </c>
    </row>
    <row r="519" spans="1:4" ht="21.75" customHeight="1" x14ac:dyDescent="0.25">
      <c r="A519" s="522">
        <v>4263</v>
      </c>
      <c r="B519" s="522" t="s">
        <v>303</v>
      </c>
      <c r="C519" s="523">
        <f>SUM(250000+11000)</f>
        <v>261000</v>
      </c>
    </row>
    <row r="520" spans="1:4" x14ac:dyDescent="0.25">
      <c r="A520" s="816" t="s">
        <v>300</v>
      </c>
      <c r="B520" s="816"/>
      <c r="C520" s="603">
        <f>SUM(C514,C517)</f>
        <v>311000</v>
      </c>
    </row>
    <row r="521" spans="1:4" x14ac:dyDescent="0.25">
      <c r="A521" s="529">
        <v>42</v>
      </c>
      <c r="B521" s="529" t="s">
        <v>297</v>
      </c>
      <c r="C521" s="547">
        <f>SUM(C522)</f>
        <v>89000</v>
      </c>
      <c r="D521" s="321"/>
    </row>
    <row r="522" spans="1:4" x14ac:dyDescent="0.25">
      <c r="A522" s="529">
        <v>426</v>
      </c>
      <c r="B522" s="529" t="s">
        <v>155</v>
      </c>
      <c r="C522" s="523">
        <f>SUM(C523)</f>
        <v>89000</v>
      </c>
    </row>
    <row r="523" spans="1:4" x14ac:dyDescent="0.25">
      <c r="A523" s="522">
        <v>4263</v>
      </c>
      <c r="B523" s="522" t="s">
        <v>303</v>
      </c>
      <c r="C523" s="523">
        <v>89000</v>
      </c>
    </row>
    <row r="524" spans="1:4" x14ac:dyDescent="0.25">
      <c r="A524" s="816" t="s">
        <v>448</v>
      </c>
      <c r="B524" s="816"/>
      <c r="C524" s="603">
        <f>SUM(C521)</f>
        <v>89000</v>
      </c>
    </row>
    <row r="525" spans="1:4" x14ac:dyDescent="0.25">
      <c r="A525" s="836"/>
      <c r="B525" s="836"/>
      <c r="C525" s="836"/>
    </row>
    <row r="526" spans="1:4" x14ac:dyDescent="0.25">
      <c r="A526" s="836"/>
      <c r="B526" s="836"/>
      <c r="C526" s="836"/>
    </row>
    <row r="527" spans="1:4" ht="30" x14ac:dyDescent="0.25">
      <c r="A527" s="604" t="s">
        <v>385</v>
      </c>
      <c r="B527" s="604" t="s">
        <v>304</v>
      </c>
      <c r="C527" s="597">
        <f>SUM(C536,C543,C547)</f>
        <v>338000</v>
      </c>
    </row>
    <row r="528" spans="1:4" x14ac:dyDescent="0.25">
      <c r="A528" s="829"/>
      <c r="B528" s="829"/>
      <c r="C528" s="829"/>
    </row>
    <row r="529" spans="1:4" x14ac:dyDescent="0.25">
      <c r="A529" s="829"/>
      <c r="B529" s="829"/>
      <c r="C529" s="829"/>
    </row>
    <row r="530" spans="1:4" x14ac:dyDescent="0.25">
      <c r="A530" s="529">
        <v>32</v>
      </c>
      <c r="B530" s="529" t="s">
        <v>272</v>
      </c>
      <c r="C530" s="547">
        <f>SUM(C531,C533)</f>
        <v>38000</v>
      </c>
    </row>
    <row r="531" spans="1:4" x14ac:dyDescent="0.25">
      <c r="A531" s="529">
        <v>322</v>
      </c>
      <c r="B531" s="529" t="s">
        <v>102</v>
      </c>
      <c r="C531" s="547">
        <f>SUM(C532:C532)</f>
        <v>8000</v>
      </c>
    </row>
    <row r="532" spans="1:4" x14ac:dyDescent="0.25">
      <c r="A532" s="522">
        <v>3224</v>
      </c>
      <c r="B532" s="522" t="s">
        <v>305</v>
      </c>
      <c r="C532" s="523">
        <v>8000</v>
      </c>
    </row>
    <row r="533" spans="1:4" x14ac:dyDescent="0.25">
      <c r="A533" s="529">
        <v>323</v>
      </c>
      <c r="B533" s="529" t="s">
        <v>109</v>
      </c>
      <c r="C533" s="547">
        <f>SUM(C534:C535)</f>
        <v>30000</v>
      </c>
    </row>
    <row r="534" spans="1:4" x14ac:dyDescent="0.25">
      <c r="A534" s="522">
        <v>3232</v>
      </c>
      <c r="B534" s="522" t="s">
        <v>283</v>
      </c>
      <c r="C534" s="523">
        <v>10000</v>
      </c>
    </row>
    <row r="535" spans="1:4" x14ac:dyDescent="0.25">
      <c r="A535" s="522">
        <v>3234</v>
      </c>
      <c r="B535" s="522" t="s">
        <v>113</v>
      </c>
      <c r="C535" s="523">
        <v>20000</v>
      </c>
      <c r="D535" s="321"/>
    </row>
    <row r="536" spans="1:4" s="321" customFormat="1" x14ac:dyDescent="0.25">
      <c r="A536" s="816" t="s">
        <v>273</v>
      </c>
      <c r="B536" s="816"/>
      <c r="C536" s="603">
        <f>SUM(C530)</f>
        <v>38000</v>
      </c>
      <c r="D536"/>
    </row>
    <row r="537" spans="1:4" x14ac:dyDescent="0.25">
      <c r="A537" s="529">
        <v>32</v>
      </c>
      <c r="B537" s="529" t="s">
        <v>272</v>
      </c>
      <c r="C537" s="547">
        <f>SUM(C538)</f>
        <v>30000</v>
      </c>
      <c r="D537" s="321"/>
    </row>
    <row r="538" spans="1:4" x14ac:dyDescent="0.25">
      <c r="A538" s="529">
        <v>322</v>
      </c>
      <c r="B538" s="529" t="s">
        <v>102</v>
      </c>
      <c r="C538" s="547">
        <f>SUM(C539)</f>
        <v>30000</v>
      </c>
    </row>
    <row r="539" spans="1:4" x14ac:dyDescent="0.25">
      <c r="A539" s="522">
        <v>3223</v>
      </c>
      <c r="B539" s="522" t="s">
        <v>307</v>
      </c>
      <c r="C539" s="523">
        <v>30000</v>
      </c>
    </row>
    <row r="540" spans="1:4" x14ac:dyDescent="0.25">
      <c r="A540" s="529">
        <v>36</v>
      </c>
      <c r="B540" s="529" t="s">
        <v>479</v>
      </c>
      <c r="C540" s="547">
        <f>SUM(C541)</f>
        <v>50000</v>
      </c>
    </row>
    <row r="541" spans="1:4" x14ac:dyDescent="0.25">
      <c r="A541" s="529">
        <v>363</v>
      </c>
      <c r="B541" s="529" t="s">
        <v>135</v>
      </c>
      <c r="C541" s="547">
        <f>SUM(C542)</f>
        <v>50000</v>
      </c>
    </row>
    <row r="542" spans="1:4" x14ac:dyDescent="0.25">
      <c r="A542" s="522">
        <v>3632</v>
      </c>
      <c r="B542" s="522" t="s">
        <v>454</v>
      </c>
      <c r="C542" s="523">
        <v>50000</v>
      </c>
    </row>
    <row r="543" spans="1:4" x14ac:dyDescent="0.25">
      <c r="A543" s="816" t="s">
        <v>300</v>
      </c>
      <c r="B543" s="816"/>
      <c r="C543" s="603">
        <f>SUM(C537,C540)</f>
        <v>80000</v>
      </c>
    </row>
    <row r="544" spans="1:4" x14ac:dyDescent="0.25">
      <c r="A544" s="529">
        <v>42</v>
      </c>
      <c r="B544" s="529" t="s">
        <v>297</v>
      </c>
      <c r="C544" s="547">
        <f>SUM(C545)</f>
        <v>220000</v>
      </c>
    </row>
    <row r="545" spans="1:4" x14ac:dyDescent="0.25">
      <c r="A545" s="529">
        <v>421</v>
      </c>
      <c r="B545" s="529" t="s">
        <v>145</v>
      </c>
      <c r="C545" s="547">
        <f>SUM(C546)</f>
        <v>220000</v>
      </c>
    </row>
    <row r="546" spans="1:4" x14ac:dyDescent="0.25">
      <c r="A546" s="522">
        <v>4212</v>
      </c>
      <c r="B546" s="522" t="s">
        <v>308</v>
      </c>
      <c r="C546" s="523">
        <v>220000</v>
      </c>
    </row>
    <row r="547" spans="1:4" x14ac:dyDescent="0.25">
      <c r="A547" s="816" t="s">
        <v>291</v>
      </c>
      <c r="B547" s="816"/>
      <c r="C547" s="603">
        <f>SUM(C544)</f>
        <v>220000</v>
      </c>
    </row>
    <row r="548" spans="1:4" x14ac:dyDescent="0.25">
      <c r="A548" s="819"/>
      <c r="B548" s="819"/>
      <c r="C548" s="819"/>
    </row>
    <row r="549" spans="1:4" x14ac:dyDescent="0.25">
      <c r="A549" s="819"/>
      <c r="B549" s="819"/>
      <c r="C549" s="819"/>
      <c r="D549" s="321"/>
    </row>
    <row r="550" spans="1:4" s="321" customFormat="1" ht="30" x14ac:dyDescent="0.25">
      <c r="A550" s="607" t="s">
        <v>386</v>
      </c>
      <c r="B550" s="607" t="s">
        <v>309</v>
      </c>
      <c r="C550" s="600">
        <f>SUM(C556,C567,C571)</f>
        <v>1051500</v>
      </c>
      <c r="D550"/>
    </row>
    <row r="551" spans="1:4" x14ac:dyDescent="0.25">
      <c r="A551" s="818"/>
      <c r="B551" s="818"/>
      <c r="C551" s="818"/>
      <c r="D551" s="321"/>
    </row>
    <row r="552" spans="1:4" x14ac:dyDescent="0.25">
      <c r="A552" s="818"/>
      <c r="B552" s="818"/>
      <c r="C552" s="818"/>
      <c r="D552" s="321"/>
    </row>
    <row r="553" spans="1:4" s="321" customFormat="1" x14ac:dyDescent="0.25">
      <c r="A553" s="612">
        <v>32</v>
      </c>
      <c r="B553" s="612" t="s">
        <v>272</v>
      </c>
      <c r="C553" s="613">
        <f>SUM(C554)</f>
        <v>1500</v>
      </c>
      <c r="D553"/>
    </row>
    <row r="554" spans="1:4" x14ac:dyDescent="0.25">
      <c r="A554" s="529">
        <v>323</v>
      </c>
      <c r="B554" s="529" t="s">
        <v>109</v>
      </c>
      <c r="C554" s="613">
        <f>SUM(C555)</f>
        <v>1500</v>
      </c>
    </row>
    <row r="555" spans="1:4" x14ac:dyDescent="0.25">
      <c r="A555" s="614">
        <v>3231</v>
      </c>
      <c r="B555" s="615" t="s">
        <v>480</v>
      </c>
      <c r="C555" s="616">
        <v>1500</v>
      </c>
    </row>
    <row r="556" spans="1:4" x14ac:dyDescent="0.25">
      <c r="A556" s="816" t="s">
        <v>273</v>
      </c>
      <c r="B556" s="816"/>
      <c r="C556" s="603">
        <f>SUM(C553)</f>
        <v>1500</v>
      </c>
      <c r="D556" s="321"/>
    </row>
    <row r="557" spans="1:4" x14ac:dyDescent="0.25">
      <c r="A557" s="529">
        <v>32</v>
      </c>
      <c r="B557" s="529" t="s">
        <v>272</v>
      </c>
      <c r="C557" s="547">
        <f>SUM(C558)</f>
        <v>20000</v>
      </c>
      <c r="D557" s="321"/>
    </row>
    <row r="558" spans="1:4" x14ac:dyDescent="0.25">
      <c r="A558" s="529">
        <v>322</v>
      </c>
      <c r="B558" s="529" t="s">
        <v>102</v>
      </c>
      <c r="C558" s="547">
        <f>SUM(C559)</f>
        <v>20000</v>
      </c>
      <c r="D558" s="321"/>
    </row>
    <row r="559" spans="1:4" x14ac:dyDescent="0.25">
      <c r="A559" s="522">
        <v>3224</v>
      </c>
      <c r="B559" s="522" t="s">
        <v>296</v>
      </c>
      <c r="C559" s="523">
        <v>20000</v>
      </c>
      <c r="D559" s="321"/>
    </row>
    <row r="560" spans="1:4" x14ac:dyDescent="0.25">
      <c r="A560" s="612">
        <v>32</v>
      </c>
      <c r="B560" s="612" t="s">
        <v>272</v>
      </c>
      <c r="C560" s="523">
        <f>SUM(C561)</f>
        <v>130000</v>
      </c>
      <c r="D560" s="321"/>
    </row>
    <row r="561" spans="1:4" ht="25.5" customHeight="1" x14ac:dyDescent="0.25">
      <c r="A561" s="529">
        <v>323</v>
      </c>
      <c r="B561" s="529" t="s">
        <v>109</v>
      </c>
      <c r="C561" s="523">
        <f>SUM(C562:C563)</f>
        <v>130000</v>
      </c>
      <c r="D561" s="321"/>
    </row>
    <row r="562" spans="1:4" x14ac:dyDescent="0.25">
      <c r="A562" s="522">
        <v>3232</v>
      </c>
      <c r="B562" s="522" t="s">
        <v>283</v>
      </c>
      <c r="C562" s="523">
        <v>20000</v>
      </c>
      <c r="D562" s="321"/>
    </row>
    <row r="563" spans="1:4" x14ac:dyDescent="0.25">
      <c r="A563" s="522">
        <v>3239</v>
      </c>
      <c r="B563" s="522" t="s">
        <v>117</v>
      </c>
      <c r="C563" s="523">
        <v>110000</v>
      </c>
      <c r="D563" s="321"/>
    </row>
    <row r="564" spans="1:4" x14ac:dyDescent="0.25">
      <c r="A564" s="529">
        <v>45</v>
      </c>
      <c r="B564" s="529" t="s">
        <v>310</v>
      </c>
      <c r="C564" s="523">
        <f>SUM(C565)</f>
        <v>800000</v>
      </c>
      <c r="D564" s="321"/>
    </row>
    <row r="565" spans="1:4" x14ac:dyDescent="0.25">
      <c r="A565" s="529">
        <v>451</v>
      </c>
      <c r="B565" s="529" t="s">
        <v>311</v>
      </c>
      <c r="C565" s="523">
        <f>SUM(C566)</f>
        <v>800000</v>
      </c>
      <c r="D565" s="321"/>
    </row>
    <row r="566" spans="1:4" x14ac:dyDescent="0.25">
      <c r="A566" s="522">
        <v>4511</v>
      </c>
      <c r="B566" s="522" t="s">
        <v>311</v>
      </c>
      <c r="C566" s="523">
        <v>800000</v>
      </c>
      <c r="D566" s="321"/>
    </row>
    <row r="567" spans="1:4" x14ac:dyDescent="0.25">
      <c r="A567" s="816" t="s">
        <v>300</v>
      </c>
      <c r="B567" s="816"/>
      <c r="C567" s="603">
        <f>SUM(C557,C560,C564)</f>
        <v>950000</v>
      </c>
    </row>
    <row r="568" spans="1:4" ht="24" customHeight="1" x14ac:dyDescent="0.25">
      <c r="A568" s="529">
        <v>42</v>
      </c>
      <c r="B568" s="529" t="s">
        <v>297</v>
      </c>
      <c r="C568" s="547">
        <f>SUM(C569)</f>
        <v>100000</v>
      </c>
    </row>
    <row r="569" spans="1:4" x14ac:dyDescent="0.25">
      <c r="A569" s="529">
        <v>422</v>
      </c>
      <c r="B569" s="529" t="s">
        <v>149</v>
      </c>
      <c r="C569" s="547">
        <f>SUM(C570)</f>
        <v>100000</v>
      </c>
    </row>
    <row r="570" spans="1:4" x14ac:dyDescent="0.25">
      <c r="A570" s="522">
        <v>4227</v>
      </c>
      <c r="B570" s="522" t="s">
        <v>474</v>
      </c>
      <c r="C570" s="523">
        <v>100000</v>
      </c>
      <c r="D570" s="321"/>
    </row>
    <row r="571" spans="1:4" x14ac:dyDescent="0.25">
      <c r="A571" s="816" t="s">
        <v>291</v>
      </c>
      <c r="B571" s="816"/>
      <c r="C571" s="603">
        <f>SUM(C568)</f>
        <v>100000</v>
      </c>
    </row>
    <row r="572" spans="1:4" ht="22.5" customHeight="1" x14ac:dyDescent="0.25">
      <c r="A572" s="819"/>
      <c r="B572" s="819"/>
      <c r="C572" s="819"/>
      <c r="D572" s="321"/>
    </row>
    <row r="573" spans="1:4" s="321" customFormat="1" x14ac:dyDescent="0.25">
      <c r="A573" s="819"/>
      <c r="B573" s="819"/>
      <c r="C573" s="819"/>
      <c r="D573"/>
    </row>
    <row r="574" spans="1:4" ht="30" x14ac:dyDescent="0.25">
      <c r="A574" s="607" t="s">
        <v>387</v>
      </c>
      <c r="B574" s="607" t="s">
        <v>312</v>
      </c>
      <c r="C574" s="611">
        <f>SUM(C580)</f>
        <v>10000</v>
      </c>
      <c r="D574" s="321"/>
    </row>
    <row r="575" spans="1:4" x14ac:dyDescent="0.25">
      <c r="A575" s="818"/>
      <c r="B575" s="818"/>
      <c r="C575" s="818"/>
    </row>
    <row r="576" spans="1:4" x14ac:dyDescent="0.25">
      <c r="A576" s="818"/>
      <c r="B576" s="818"/>
      <c r="C576" s="818"/>
    </row>
    <row r="577" spans="1:4" x14ac:dyDescent="0.25">
      <c r="A577" s="529">
        <v>32</v>
      </c>
      <c r="B577" s="529" t="s">
        <v>272</v>
      </c>
      <c r="C577" s="547">
        <f>SUM(C578)</f>
        <v>10000</v>
      </c>
    </row>
    <row r="578" spans="1:4" x14ac:dyDescent="0.25">
      <c r="A578" s="529">
        <v>323</v>
      </c>
      <c r="B578" s="529" t="s">
        <v>109</v>
      </c>
      <c r="C578" s="547">
        <f>SUM(C579)</f>
        <v>10000</v>
      </c>
    </row>
    <row r="579" spans="1:4" x14ac:dyDescent="0.25">
      <c r="A579" s="522">
        <v>3232</v>
      </c>
      <c r="B579" s="522" t="s">
        <v>283</v>
      </c>
      <c r="C579" s="523">
        <v>10000</v>
      </c>
      <c r="D579" s="321"/>
    </row>
    <row r="580" spans="1:4" x14ac:dyDescent="0.25">
      <c r="A580" s="816" t="s">
        <v>300</v>
      </c>
      <c r="B580" s="816"/>
      <c r="C580" s="603">
        <f>SUM(C577)</f>
        <v>10000</v>
      </c>
      <c r="D580" s="321"/>
    </row>
    <row r="581" spans="1:4" ht="24" customHeight="1" x14ac:dyDescent="0.25">
      <c r="A581" s="819"/>
      <c r="B581" s="819"/>
      <c r="C581" s="819"/>
      <c r="D581" s="321"/>
    </row>
    <row r="582" spans="1:4" x14ac:dyDescent="0.25">
      <c r="A582" s="819"/>
      <c r="B582" s="819"/>
      <c r="C582" s="819"/>
      <c r="D582" s="321"/>
    </row>
    <row r="583" spans="1:4" ht="30" x14ac:dyDescent="0.25">
      <c r="A583" s="604" t="s">
        <v>388</v>
      </c>
      <c r="B583" s="604" t="s">
        <v>314</v>
      </c>
      <c r="C583" s="617">
        <f>SUM(C592,C600,C604,C608)</f>
        <v>506000</v>
      </c>
      <c r="D583" s="321"/>
    </row>
    <row r="584" spans="1:4" x14ac:dyDescent="0.25">
      <c r="A584" s="818"/>
      <c r="B584" s="818"/>
      <c r="C584" s="818"/>
      <c r="D584" s="321"/>
    </row>
    <row r="585" spans="1:4" x14ac:dyDescent="0.25">
      <c r="A585" s="818"/>
      <c r="B585" s="818"/>
      <c r="C585" s="818"/>
      <c r="D585" s="321"/>
    </row>
    <row r="586" spans="1:4" x14ac:dyDescent="0.25">
      <c r="A586" s="529">
        <v>32</v>
      </c>
      <c r="B586" s="529" t="s">
        <v>272</v>
      </c>
      <c r="C586" s="547">
        <f>SUM(C587,C589)</f>
        <v>8000</v>
      </c>
      <c r="D586" s="321"/>
    </row>
    <row r="587" spans="1:4" x14ac:dyDescent="0.25">
      <c r="A587" s="573">
        <v>322</v>
      </c>
      <c r="B587" s="573" t="s">
        <v>102</v>
      </c>
      <c r="C587" s="547">
        <f>SUM(C588)</f>
        <v>1500</v>
      </c>
      <c r="D587" s="321"/>
    </row>
    <row r="588" spans="1:4" x14ac:dyDescent="0.25">
      <c r="A588" s="522">
        <v>3224</v>
      </c>
      <c r="B588" s="522" t="s">
        <v>481</v>
      </c>
      <c r="C588" s="523">
        <v>1500</v>
      </c>
      <c r="D588" s="321"/>
    </row>
    <row r="589" spans="1:4" x14ac:dyDescent="0.25">
      <c r="A589" s="529">
        <v>323</v>
      </c>
      <c r="B589" s="529" t="s">
        <v>109</v>
      </c>
      <c r="C589" s="547">
        <f>SUM(C590:C591)</f>
        <v>6500</v>
      </c>
      <c r="D589" s="321"/>
    </row>
    <row r="590" spans="1:4" x14ac:dyDescent="0.25">
      <c r="A590" s="522">
        <v>3231</v>
      </c>
      <c r="B590" s="522" t="s">
        <v>315</v>
      </c>
      <c r="C590" s="523">
        <v>1500</v>
      </c>
      <c r="D590" s="321"/>
    </row>
    <row r="591" spans="1:4" x14ac:dyDescent="0.25">
      <c r="A591" s="522">
        <v>3232</v>
      </c>
      <c r="B591" s="522" t="s">
        <v>111</v>
      </c>
      <c r="C591" s="523">
        <v>5000</v>
      </c>
      <c r="D591" s="321"/>
    </row>
    <row r="592" spans="1:4" ht="24" customHeight="1" x14ac:dyDescent="0.25">
      <c r="A592" s="816" t="s">
        <v>273</v>
      </c>
      <c r="B592" s="816"/>
      <c r="C592" s="603">
        <f>SUM(C586)</f>
        <v>8000</v>
      </c>
      <c r="D592" s="321"/>
    </row>
    <row r="593" spans="1:4" x14ac:dyDescent="0.25">
      <c r="A593" s="529">
        <v>32</v>
      </c>
      <c r="B593" s="529" t="s">
        <v>272</v>
      </c>
      <c r="C593" s="547">
        <f>SUM(C594,C597)</f>
        <v>248000</v>
      </c>
      <c r="D593" s="321"/>
    </row>
    <row r="594" spans="1:4" x14ac:dyDescent="0.25">
      <c r="A594" s="529">
        <v>322</v>
      </c>
      <c r="B594" s="529" t="s">
        <v>102</v>
      </c>
      <c r="C594" s="547">
        <f>SUM(C595:C596)</f>
        <v>48000</v>
      </c>
      <c r="D594" s="321"/>
    </row>
    <row r="595" spans="1:4" x14ac:dyDescent="0.25">
      <c r="A595" s="522">
        <v>3223</v>
      </c>
      <c r="B595" s="522" t="s">
        <v>105</v>
      </c>
      <c r="C595" s="523">
        <v>8000</v>
      </c>
      <c r="D595" s="321"/>
    </row>
    <row r="596" spans="1:4" ht="20.25" customHeight="1" x14ac:dyDescent="0.25">
      <c r="A596" s="522">
        <v>3224</v>
      </c>
      <c r="B596" s="522" t="s">
        <v>316</v>
      </c>
      <c r="C596" s="523">
        <v>40000</v>
      </c>
    </row>
    <row r="597" spans="1:4" x14ac:dyDescent="0.25">
      <c r="A597" s="529">
        <v>323</v>
      </c>
      <c r="B597" s="529" t="s">
        <v>109</v>
      </c>
      <c r="C597" s="547">
        <f>SUM(C598:C599)</f>
        <v>200000</v>
      </c>
      <c r="D597" s="321"/>
    </row>
    <row r="598" spans="1:4" s="321" customFormat="1" x14ac:dyDescent="0.25">
      <c r="A598" s="522">
        <v>3232</v>
      </c>
      <c r="B598" s="522" t="s">
        <v>111</v>
      </c>
      <c r="C598" s="523">
        <v>30000</v>
      </c>
    </row>
    <row r="599" spans="1:4" x14ac:dyDescent="0.25">
      <c r="A599" s="522">
        <v>3234</v>
      </c>
      <c r="B599" s="522" t="s">
        <v>113</v>
      </c>
      <c r="C599" s="523">
        <v>170000</v>
      </c>
    </row>
    <row r="600" spans="1:4" x14ac:dyDescent="0.25">
      <c r="A600" s="816" t="s">
        <v>300</v>
      </c>
      <c r="B600" s="816"/>
      <c r="C600" s="603">
        <f>SUM(C593)</f>
        <v>248000</v>
      </c>
    </row>
    <row r="601" spans="1:4" x14ac:dyDescent="0.25">
      <c r="A601" s="529">
        <v>42</v>
      </c>
      <c r="B601" s="529" t="s">
        <v>297</v>
      </c>
      <c r="C601" s="547">
        <f>SUM(C602)</f>
        <v>150000</v>
      </c>
    </row>
    <row r="602" spans="1:4" x14ac:dyDescent="0.25">
      <c r="A602" s="529">
        <v>421</v>
      </c>
      <c r="B602" s="529" t="s">
        <v>145</v>
      </c>
      <c r="C602" s="547">
        <f>SUM(C603)</f>
        <v>150000</v>
      </c>
    </row>
    <row r="603" spans="1:4" x14ac:dyDescent="0.25">
      <c r="A603" s="522">
        <v>4214</v>
      </c>
      <c r="B603" s="522" t="s">
        <v>148</v>
      </c>
      <c r="C603" s="523">
        <f>SUM(100000+50000)</f>
        <v>150000</v>
      </c>
    </row>
    <row r="604" spans="1:4" x14ac:dyDescent="0.25">
      <c r="A604" s="816" t="s">
        <v>291</v>
      </c>
      <c r="B604" s="816"/>
      <c r="C604" s="603">
        <f>SUM(C601)</f>
        <v>150000</v>
      </c>
    </row>
    <row r="605" spans="1:4" x14ac:dyDescent="0.25">
      <c r="A605" s="529">
        <v>42</v>
      </c>
      <c r="B605" s="529" t="s">
        <v>297</v>
      </c>
      <c r="C605" s="547">
        <f>SUM(C606)</f>
        <v>100000</v>
      </c>
      <c r="D605" s="321"/>
    </row>
    <row r="606" spans="1:4" s="321" customFormat="1" x14ac:dyDescent="0.25">
      <c r="A606" s="529">
        <v>421</v>
      </c>
      <c r="B606" s="529" t="s">
        <v>145</v>
      </c>
      <c r="C606" s="547">
        <f>SUM(C607)</f>
        <v>100000</v>
      </c>
      <c r="D606"/>
    </row>
    <row r="607" spans="1:4" x14ac:dyDescent="0.25">
      <c r="A607" s="522">
        <v>4214</v>
      </c>
      <c r="B607" s="522" t="s">
        <v>148</v>
      </c>
      <c r="C607" s="523">
        <v>100000</v>
      </c>
      <c r="D607" s="321"/>
    </row>
    <row r="608" spans="1:4" x14ac:dyDescent="0.25">
      <c r="A608" s="816" t="s">
        <v>317</v>
      </c>
      <c r="B608" s="816"/>
      <c r="C608" s="603">
        <f>SUM(C605)</f>
        <v>100000</v>
      </c>
      <c r="D608" s="321"/>
    </row>
    <row r="609" spans="1:4" s="321" customFormat="1" x14ac:dyDescent="0.25">
      <c r="A609" s="818"/>
      <c r="B609" s="818"/>
      <c r="C609" s="818"/>
      <c r="D609"/>
    </row>
    <row r="610" spans="1:4" x14ac:dyDescent="0.25">
      <c r="A610" s="818"/>
      <c r="B610" s="818"/>
      <c r="C610" s="818"/>
    </row>
    <row r="611" spans="1:4" ht="30" x14ac:dyDescent="0.25">
      <c r="A611" s="604" t="s">
        <v>389</v>
      </c>
      <c r="B611" s="604" t="s">
        <v>318</v>
      </c>
      <c r="C611" s="617">
        <f>SUM(C617,C621,C625)</f>
        <v>103000</v>
      </c>
    </row>
    <row r="612" spans="1:4" x14ac:dyDescent="0.25">
      <c r="A612" s="818"/>
      <c r="B612" s="818"/>
      <c r="C612" s="818"/>
      <c r="D612" s="321"/>
    </row>
    <row r="613" spans="1:4" x14ac:dyDescent="0.25">
      <c r="A613" s="818"/>
      <c r="B613" s="818"/>
      <c r="C613" s="818"/>
      <c r="D613" s="321"/>
    </row>
    <row r="614" spans="1:4" x14ac:dyDescent="0.25">
      <c r="A614" s="529">
        <v>32</v>
      </c>
      <c r="B614" s="529" t="s">
        <v>272</v>
      </c>
      <c r="C614" s="547">
        <f>SUM(C615)</f>
        <v>3000</v>
      </c>
      <c r="D614" s="321"/>
    </row>
    <row r="615" spans="1:4" x14ac:dyDescent="0.25">
      <c r="A615" s="529">
        <v>322</v>
      </c>
      <c r="B615" s="529" t="s">
        <v>102</v>
      </c>
      <c r="C615" s="547">
        <f>SUM(C616)</f>
        <v>3000</v>
      </c>
      <c r="D615" s="321"/>
    </row>
    <row r="616" spans="1:4" x14ac:dyDescent="0.25">
      <c r="A616" s="522">
        <v>3224</v>
      </c>
      <c r="B616" s="522" t="s">
        <v>296</v>
      </c>
      <c r="C616" s="523">
        <v>3000</v>
      </c>
      <c r="D616" s="321"/>
    </row>
    <row r="617" spans="1:4" ht="22.5" customHeight="1" x14ac:dyDescent="0.25">
      <c r="A617" s="816" t="s">
        <v>300</v>
      </c>
      <c r="B617" s="816"/>
      <c r="C617" s="603">
        <f>SUM(C614)</f>
        <v>3000</v>
      </c>
      <c r="D617" s="321"/>
    </row>
    <row r="618" spans="1:4" x14ac:dyDescent="0.25">
      <c r="A618" s="529">
        <v>45</v>
      </c>
      <c r="B618" s="529" t="s">
        <v>482</v>
      </c>
      <c r="C618" s="547">
        <f>SUM(C619)</f>
        <v>50000</v>
      </c>
      <c r="D618" s="321"/>
    </row>
    <row r="619" spans="1:4" x14ac:dyDescent="0.25">
      <c r="A619" s="529">
        <v>451</v>
      </c>
      <c r="B619" s="529" t="s">
        <v>483</v>
      </c>
      <c r="C619" s="547">
        <f>SUM(C620)</f>
        <v>50000</v>
      </c>
      <c r="D619" s="321"/>
    </row>
    <row r="620" spans="1:4" x14ac:dyDescent="0.25">
      <c r="A620" s="522">
        <v>4511</v>
      </c>
      <c r="B620" s="522" t="s">
        <v>483</v>
      </c>
      <c r="C620" s="523">
        <v>50000</v>
      </c>
      <c r="D620" s="321"/>
    </row>
    <row r="621" spans="1:4" x14ac:dyDescent="0.25">
      <c r="A621" s="816" t="s">
        <v>291</v>
      </c>
      <c r="B621" s="816"/>
      <c r="C621" s="603">
        <f>SUM(C618)</f>
        <v>50000</v>
      </c>
      <c r="D621" s="321"/>
    </row>
    <row r="622" spans="1:4" x14ac:dyDescent="0.25">
      <c r="A622" s="529">
        <v>45</v>
      </c>
      <c r="B622" s="529" t="s">
        <v>482</v>
      </c>
      <c r="C622" s="603">
        <f>SUM(C623)</f>
        <v>50000</v>
      </c>
      <c r="D622" s="321"/>
    </row>
    <row r="623" spans="1:4" x14ac:dyDescent="0.25">
      <c r="A623" s="529">
        <v>451</v>
      </c>
      <c r="B623" s="529" t="s">
        <v>483</v>
      </c>
      <c r="C623" s="603">
        <f>SUM(C624)</f>
        <v>50000</v>
      </c>
      <c r="D623" s="321"/>
    </row>
    <row r="624" spans="1:4" x14ac:dyDescent="0.25">
      <c r="A624" s="522">
        <v>4511</v>
      </c>
      <c r="B624" s="522" t="s">
        <v>483</v>
      </c>
      <c r="C624" s="618">
        <v>50000</v>
      </c>
      <c r="D624" s="321"/>
    </row>
    <row r="625" spans="1:4" ht="27" customHeight="1" x14ac:dyDescent="0.25">
      <c r="A625" s="816" t="s">
        <v>317</v>
      </c>
      <c r="B625" s="816"/>
      <c r="C625" s="603">
        <f>SUM(C622)</f>
        <v>50000</v>
      </c>
      <c r="D625" s="321"/>
    </row>
    <row r="626" spans="1:4" x14ac:dyDescent="0.25">
      <c r="A626" s="819"/>
      <c r="B626" s="819"/>
      <c r="C626" s="819"/>
      <c r="D626" s="321"/>
    </row>
    <row r="627" spans="1:4" x14ac:dyDescent="0.25">
      <c r="A627" s="819"/>
      <c r="B627" s="819"/>
      <c r="C627" s="819"/>
      <c r="D627" s="321"/>
    </row>
    <row r="628" spans="1:4" x14ac:dyDescent="0.25">
      <c r="A628" s="819"/>
      <c r="B628" s="819"/>
      <c r="C628" s="819"/>
    </row>
    <row r="629" spans="1:4" ht="33.75" customHeight="1" x14ac:dyDescent="0.25">
      <c r="A629" s="619" t="s">
        <v>390</v>
      </c>
      <c r="B629" s="606" t="s">
        <v>319</v>
      </c>
      <c r="C629" s="620">
        <f>SUM(C632,C642,C651)</f>
        <v>363000</v>
      </c>
    </row>
    <row r="630" spans="1:4" x14ac:dyDescent="0.25">
      <c r="A630" s="835"/>
      <c r="B630" s="835"/>
      <c r="C630" s="835"/>
    </row>
    <row r="631" spans="1:4" x14ac:dyDescent="0.25">
      <c r="A631" s="835"/>
      <c r="B631" s="835"/>
      <c r="C631" s="835"/>
      <c r="D631" s="321"/>
    </row>
    <row r="632" spans="1:4" ht="30" x14ac:dyDescent="0.25">
      <c r="A632" s="607" t="s">
        <v>391</v>
      </c>
      <c r="B632" s="607" t="s">
        <v>320</v>
      </c>
      <c r="C632" s="611">
        <f>SUM(C639)</f>
        <v>270000</v>
      </c>
    </row>
    <row r="633" spans="1:4" ht="30.75" customHeight="1" x14ac:dyDescent="0.25">
      <c r="A633" s="818"/>
      <c r="B633" s="818"/>
      <c r="C633" s="818"/>
      <c r="D633" s="321"/>
    </row>
    <row r="634" spans="1:4" s="321" customFormat="1" x14ac:dyDescent="0.25">
      <c r="A634" s="818"/>
      <c r="B634" s="818"/>
      <c r="C634" s="818"/>
      <c r="D634"/>
    </row>
    <row r="635" spans="1:4" x14ac:dyDescent="0.25">
      <c r="A635" s="529">
        <v>32</v>
      </c>
      <c r="B635" s="529" t="s">
        <v>272</v>
      </c>
      <c r="C635" s="547">
        <f>SUM(C636)</f>
        <v>270000</v>
      </c>
      <c r="D635" s="321"/>
    </row>
    <row r="636" spans="1:4" x14ac:dyDescent="0.25">
      <c r="A636" s="529">
        <v>323</v>
      </c>
      <c r="B636" s="529" t="s">
        <v>109</v>
      </c>
      <c r="C636" s="547">
        <f>SUM(C637:C638)</f>
        <v>270000</v>
      </c>
    </row>
    <row r="637" spans="1:4" x14ac:dyDescent="0.25">
      <c r="A637" s="522">
        <v>3232</v>
      </c>
      <c r="B637" s="522" t="s">
        <v>111</v>
      </c>
      <c r="C637" s="523">
        <v>20000</v>
      </c>
    </row>
    <row r="638" spans="1:4" x14ac:dyDescent="0.25">
      <c r="A638" s="522">
        <v>3234</v>
      </c>
      <c r="B638" s="522" t="s">
        <v>113</v>
      </c>
      <c r="C638" s="523">
        <v>250000</v>
      </c>
    </row>
    <row r="639" spans="1:4" x14ac:dyDescent="0.25">
      <c r="A639" s="816" t="s">
        <v>300</v>
      </c>
      <c r="B639" s="816"/>
      <c r="C639" s="603">
        <f>SUM(C635)</f>
        <v>270000</v>
      </c>
    </row>
    <row r="640" spans="1:4" x14ac:dyDescent="0.25">
      <c r="A640" s="819"/>
      <c r="B640" s="819"/>
      <c r="C640" s="819"/>
      <c r="D640" s="321"/>
    </row>
    <row r="641" spans="1:4" x14ac:dyDescent="0.25">
      <c r="A641" s="819"/>
      <c r="B641" s="819"/>
      <c r="C641" s="819"/>
      <c r="D641" s="462"/>
    </row>
    <row r="642" spans="1:4" ht="31.5" customHeight="1" x14ac:dyDescent="0.25">
      <c r="A642" s="604" t="s">
        <v>392</v>
      </c>
      <c r="B642" s="604" t="s">
        <v>322</v>
      </c>
      <c r="C642" s="617">
        <f>SUM(C648)</f>
        <v>20000</v>
      </c>
      <c r="D642" s="321"/>
    </row>
    <row r="643" spans="1:4" x14ac:dyDescent="0.25">
      <c r="A643" s="818"/>
      <c r="B643" s="818"/>
      <c r="C643" s="818"/>
      <c r="D643" s="321"/>
    </row>
    <row r="644" spans="1:4" x14ac:dyDescent="0.25">
      <c r="A644" s="818"/>
      <c r="B644" s="818"/>
      <c r="C644" s="818"/>
      <c r="D644" s="321"/>
    </row>
    <row r="645" spans="1:4" x14ac:dyDescent="0.25">
      <c r="A645" s="529">
        <v>32</v>
      </c>
      <c r="B645" s="529" t="s">
        <v>272</v>
      </c>
      <c r="C645" s="547">
        <f>SUM(C646)</f>
        <v>20000</v>
      </c>
      <c r="D645" s="321"/>
    </row>
    <row r="646" spans="1:4" ht="20.25" customHeight="1" x14ac:dyDescent="0.25">
      <c r="A646" s="529">
        <v>323</v>
      </c>
      <c r="B646" s="529" t="s">
        <v>109</v>
      </c>
      <c r="C646" s="547">
        <f>SUM(C647)</f>
        <v>20000</v>
      </c>
      <c r="D646" s="321"/>
    </row>
    <row r="647" spans="1:4" x14ac:dyDescent="0.25">
      <c r="A647" s="522">
        <v>3234</v>
      </c>
      <c r="B647" s="522" t="s">
        <v>113</v>
      </c>
      <c r="C647" s="523">
        <v>20000</v>
      </c>
      <c r="D647" s="321"/>
    </row>
    <row r="648" spans="1:4" x14ac:dyDescent="0.25">
      <c r="A648" s="816" t="s">
        <v>273</v>
      </c>
      <c r="B648" s="816"/>
      <c r="C648" s="603">
        <f>SUM(C645)</f>
        <v>20000</v>
      </c>
      <c r="D648" s="321"/>
    </row>
    <row r="649" spans="1:4" x14ac:dyDescent="0.25">
      <c r="A649" s="819"/>
      <c r="B649" s="819"/>
      <c r="C649" s="819"/>
      <c r="D649" s="321"/>
    </row>
    <row r="650" spans="1:4" ht="30" customHeight="1" x14ac:dyDescent="0.25">
      <c r="A650" s="819"/>
      <c r="B650" s="819"/>
      <c r="C650" s="819"/>
      <c r="D650" s="321"/>
    </row>
    <row r="651" spans="1:4" s="321" customFormat="1" ht="30" x14ac:dyDescent="0.25">
      <c r="A651" s="607" t="s">
        <v>393</v>
      </c>
      <c r="B651" s="607" t="s">
        <v>323</v>
      </c>
      <c r="C651" s="611">
        <f>SUM(C657,C661,C665)</f>
        <v>73000</v>
      </c>
      <c r="D651"/>
    </row>
    <row r="652" spans="1:4" x14ac:dyDescent="0.25">
      <c r="A652" s="818"/>
      <c r="B652" s="818"/>
      <c r="C652" s="818"/>
    </row>
    <row r="653" spans="1:4" x14ac:dyDescent="0.25">
      <c r="A653" s="818"/>
      <c r="B653" s="818"/>
      <c r="C653" s="818"/>
      <c r="D653" s="321"/>
    </row>
    <row r="654" spans="1:4" x14ac:dyDescent="0.25">
      <c r="A654" s="529">
        <v>32</v>
      </c>
      <c r="B654" s="529" t="s">
        <v>272</v>
      </c>
      <c r="C654" s="621">
        <f>SUM(C655)</f>
        <v>23000</v>
      </c>
    </row>
    <row r="655" spans="1:4" x14ac:dyDescent="0.25">
      <c r="A655" s="529">
        <v>329</v>
      </c>
      <c r="B655" s="529" t="s">
        <v>270</v>
      </c>
      <c r="C655" s="547">
        <f>SUM(C656)</f>
        <v>23000</v>
      </c>
    </row>
    <row r="656" spans="1:4" x14ac:dyDescent="0.25">
      <c r="A656" s="522">
        <v>3295</v>
      </c>
      <c r="B656" s="522" t="s">
        <v>324</v>
      </c>
      <c r="C656" s="523">
        <v>23000</v>
      </c>
      <c r="D656" s="321"/>
    </row>
    <row r="657" spans="1:4" x14ac:dyDescent="0.25">
      <c r="A657" s="816" t="s">
        <v>325</v>
      </c>
      <c r="B657" s="816"/>
      <c r="C657" s="603">
        <f>SUM(C654)</f>
        <v>23000</v>
      </c>
    </row>
    <row r="658" spans="1:4" x14ac:dyDescent="0.25">
      <c r="A658" s="529">
        <v>32</v>
      </c>
      <c r="B658" s="529" t="s">
        <v>272</v>
      </c>
      <c r="C658" s="547">
        <f>SUM(C659)</f>
        <v>20000</v>
      </c>
    </row>
    <row r="659" spans="1:4" x14ac:dyDescent="0.25">
      <c r="A659" s="529">
        <v>323</v>
      </c>
      <c r="B659" s="529" t="s">
        <v>109</v>
      </c>
      <c r="C659" s="547">
        <f>SUM(C660)</f>
        <v>20000</v>
      </c>
    </row>
    <row r="660" spans="1:4" x14ac:dyDescent="0.25">
      <c r="A660" s="522">
        <v>3234</v>
      </c>
      <c r="B660" s="522" t="s">
        <v>113</v>
      </c>
      <c r="C660" s="523">
        <v>20000</v>
      </c>
    </row>
    <row r="661" spans="1:4" x14ac:dyDescent="0.25">
      <c r="A661" s="816" t="s">
        <v>273</v>
      </c>
      <c r="B661" s="816"/>
      <c r="C661" s="603">
        <f>SUM(C658)</f>
        <v>20000</v>
      </c>
      <c r="D661" s="321"/>
    </row>
    <row r="662" spans="1:4" x14ac:dyDescent="0.25">
      <c r="A662" s="529">
        <v>32</v>
      </c>
      <c r="B662" s="529" t="s">
        <v>272</v>
      </c>
      <c r="C662" s="547">
        <f>SUM(C663)</f>
        <v>30000</v>
      </c>
      <c r="D662" s="321"/>
    </row>
    <row r="663" spans="1:4" x14ac:dyDescent="0.25">
      <c r="A663" s="529">
        <v>323</v>
      </c>
      <c r="B663" s="529" t="s">
        <v>109</v>
      </c>
      <c r="C663" s="547">
        <f>SUM(C664)</f>
        <v>30000</v>
      </c>
    </row>
    <row r="664" spans="1:4" ht="22.5" customHeight="1" x14ac:dyDescent="0.25">
      <c r="A664" s="522">
        <v>3234</v>
      </c>
      <c r="B664" s="522" t="s">
        <v>113</v>
      </c>
      <c r="C664" s="523">
        <v>30000</v>
      </c>
      <c r="D664" s="321"/>
    </row>
    <row r="665" spans="1:4" s="321" customFormat="1" x14ac:dyDescent="0.25">
      <c r="A665" s="816" t="s">
        <v>300</v>
      </c>
      <c r="B665" s="816"/>
      <c r="C665" s="621">
        <f>SUM(C662)</f>
        <v>30000</v>
      </c>
      <c r="D665"/>
    </row>
    <row r="666" spans="1:4" x14ac:dyDescent="0.25">
      <c r="A666" s="819"/>
      <c r="B666" s="819"/>
      <c r="C666" s="819"/>
      <c r="D666" s="321"/>
    </row>
    <row r="667" spans="1:4" x14ac:dyDescent="0.25">
      <c r="A667" s="819"/>
      <c r="B667" s="819"/>
      <c r="C667" s="819"/>
    </row>
    <row r="668" spans="1:4" ht="31.5" x14ac:dyDescent="0.25">
      <c r="A668" s="606" t="s">
        <v>394</v>
      </c>
      <c r="B668" s="606" t="s">
        <v>326</v>
      </c>
      <c r="C668" s="617">
        <f>SUM(C671,C680,C693,C710,C719,C736,C745,C762,C771,C784,C793,C802)</f>
        <v>2616000</v>
      </c>
    </row>
    <row r="669" spans="1:4" x14ac:dyDescent="0.25">
      <c r="A669" s="833"/>
      <c r="B669" s="833"/>
      <c r="C669" s="833"/>
    </row>
    <row r="670" spans="1:4" x14ac:dyDescent="0.25">
      <c r="A670" s="833"/>
      <c r="B670" s="833"/>
      <c r="C670" s="833"/>
    </row>
    <row r="671" spans="1:4" ht="30" x14ac:dyDescent="0.25">
      <c r="A671" s="607" t="s">
        <v>395</v>
      </c>
      <c r="B671" s="607" t="s">
        <v>327</v>
      </c>
      <c r="C671" s="611">
        <f>SUM(C677)</f>
        <v>122000</v>
      </c>
    </row>
    <row r="672" spans="1:4" x14ac:dyDescent="0.25">
      <c r="A672" s="818"/>
      <c r="B672" s="818"/>
      <c r="C672" s="818"/>
    </row>
    <row r="673" spans="1:4" x14ac:dyDescent="0.25">
      <c r="A673" s="818"/>
      <c r="B673" s="818"/>
      <c r="C673" s="818"/>
      <c r="D673" s="321"/>
    </row>
    <row r="674" spans="1:4" s="321" customFormat="1" x14ac:dyDescent="0.25">
      <c r="A674" s="529">
        <v>38</v>
      </c>
      <c r="B674" s="529" t="s">
        <v>329</v>
      </c>
      <c r="C674" s="547">
        <f>SUM(C675)</f>
        <v>122000</v>
      </c>
      <c r="D674"/>
    </row>
    <row r="675" spans="1:4" x14ac:dyDescent="0.25">
      <c r="A675" s="529">
        <v>381</v>
      </c>
      <c r="B675" s="529" t="s">
        <v>62</v>
      </c>
      <c r="C675" s="547">
        <f>SUM(C676)</f>
        <v>122000</v>
      </c>
      <c r="D675" s="321"/>
    </row>
    <row r="676" spans="1:4" x14ac:dyDescent="0.25">
      <c r="A676" s="522">
        <v>3811</v>
      </c>
      <c r="B676" s="522" t="s">
        <v>142</v>
      </c>
      <c r="C676" s="523">
        <v>122000</v>
      </c>
      <c r="D676" s="321"/>
    </row>
    <row r="677" spans="1:4" s="321" customFormat="1" x14ac:dyDescent="0.25">
      <c r="A677" s="816" t="s">
        <v>325</v>
      </c>
      <c r="B677" s="816"/>
      <c r="C677" s="603">
        <f>SUM(C674)</f>
        <v>122000</v>
      </c>
    </row>
    <row r="678" spans="1:4" s="321" customFormat="1" x14ac:dyDescent="0.25">
      <c r="A678" s="819"/>
      <c r="B678" s="819"/>
      <c r="C678" s="819"/>
      <c r="D678"/>
    </row>
    <row r="679" spans="1:4" x14ac:dyDescent="0.25">
      <c r="A679" s="819"/>
      <c r="B679" s="819"/>
      <c r="C679" s="819"/>
    </row>
    <row r="680" spans="1:4" ht="30" x14ac:dyDescent="0.25">
      <c r="A680" s="607" t="s">
        <v>396</v>
      </c>
      <c r="B680" s="607" t="s">
        <v>330</v>
      </c>
      <c r="C680" s="611">
        <f>SUM(C686,C690)</f>
        <v>87000</v>
      </c>
      <c r="D680" s="321"/>
    </row>
    <row r="681" spans="1:4" x14ac:dyDescent="0.25">
      <c r="A681" s="818"/>
      <c r="B681" s="818"/>
      <c r="C681" s="818"/>
      <c r="D681" s="321"/>
    </row>
    <row r="682" spans="1:4" x14ac:dyDescent="0.25">
      <c r="A682" s="818"/>
      <c r="B682" s="818"/>
      <c r="C682" s="818"/>
      <c r="D682" s="321"/>
    </row>
    <row r="683" spans="1:4" x14ac:dyDescent="0.25">
      <c r="A683" s="529">
        <v>38</v>
      </c>
      <c r="B683" s="529" t="s">
        <v>329</v>
      </c>
      <c r="C683" s="547">
        <f>SUM(C684)</f>
        <v>32000</v>
      </c>
      <c r="D683" s="321"/>
    </row>
    <row r="684" spans="1:4" x14ac:dyDescent="0.25">
      <c r="A684" s="529">
        <v>381</v>
      </c>
      <c r="B684" s="529" t="s">
        <v>62</v>
      </c>
      <c r="C684" s="547">
        <f>SUM(C685)</f>
        <v>32000</v>
      </c>
      <c r="D684" s="321"/>
    </row>
    <row r="685" spans="1:4" x14ac:dyDescent="0.25">
      <c r="A685" s="522">
        <v>3811</v>
      </c>
      <c r="B685" s="522" t="s">
        <v>142</v>
      </c>
      <c r="C685" s="523">
        <v>32000</v>
      </c>
      <c r="D685" s="321"/>
    </row>
    <row r="686" spans="1:4" x14ac:dyDescent="0.25">
      <c r="A686" s="816" t="s">
        <v>325</v>
      </c>
      <c r="B686" s="816"/>
      <c r="C686" s="603">
        <f>SUM(C683)</f>
        <v>32000</v>
      </c>
      <c r="D686" s="321"/>
    </row>
    <row r="687" spans="1:4" x14ac:dyDescent="0.25">
      <c r="A687" s="501">
        <v>37</v>
      </c>
      <c r="B687" s="501" t="s">
        <v>484</v>
      </c>
      <c r="C687" s="603">
        <f>SUM(C688)</f>
        <v>55000</v>
      </c>
      <c r="D687" s="321"/>
    </row>
    <row r="688" spans="1:4" x14ac:dyDescent="0.25">
      <c r="A688" s="501">
        <v>372</v>
      </c>
      <c r="B688" s="501" t="s">
        <v>485</v>
      </c>
      <c r="C688" s="603">
        <f>SUM(C689)</f>
        <v>55000</v>
      </c>
      <c r="D688" s="321"/>
    </row>
    <row r="689" spans="1:4" x14ac:dyDescent="0.25">
      <c r="A689" s="484">
        <v>3722</v>
      </c>
      <c r="B689" s="484" t="s">
        <v>486</v>
      </c>
      <c r="C689" s="618">
        <v>55000</v>
      </c>
    </row>
    <row r="690" spans="1:4" x14ac:dyDescent="0.25">
      <c r="A690" s="816" t="s">
        <v>300</v>
      </c>
      <c r="B690" s="816"/>
      <c r="C690" s="603">
        <f>SUM(C687)</f>
        <v>55000</v>
      </c>
      <c r="D690" s="321"/>
    </row>
    <row r="691" spans="1:4" s="321" customFormat="1" x14ac:dyDescent="0.25">
      <c r="A691" s="817"/>
      <c r="B691" s="817"/>
      <c r="C691" s="817"/>
      <c r="D691"/>
    </row>
    <row r="692" spans="1:4" x14ac:dyDescent="0.25">
      <c r="A692" s="817"/>
      <c r="B692" s="817"/>
      <c r="C692" s="817"/>
      <c r="D692" s="321"/>
    </row>
    <row r="693" spans="1:4" ht="30" x14ac:dyDescent="0.25">
      <c r="A693" s="604" t="s">
        <v>397</v>
      </c>
      <c r="B693" s="604" t="s">
        <v>331</v>
      </c>
      <c r="C693" s="617">
        <f>SUM(C699,C703,C707)</f>
        <v>145000</v>
      </c>
    </row>
    <row r="694" spans="1:4" x14ac:dyDescent="0.25">
      <c r="A694" s="818"/>
      <c r="B694" s="818"/>
      <c r="C694" s="818"/>
    </row>
    <row r="695" spans="1:4" x14ac:dyDescent="0.25">
      <c r="A695" s="818"/>
      <c r="B695" s="818"/>
      <c r="C695" s="818"/>
      <c r="D695" s="321"/>
    </row>
    <row r="696" spans="1:4" x14ac:dyDescent="0.25">
      <c r="A696" s="529">
        <v>38</v>
      </c>
      <c r="B696" s="529" t="s">
        <v>329</v>
      </c>
      <c r="C696" s="547">
        <f>SUM(C697)</f>
        <v>15000</v>
      </c>
    </row>
    <row r="697" spans="1:4" x14ac:dyDescent="0.25">
      <c r="A697" s="529">
        <v>381</v>
      </c>
      <c r="B697" s="529" t="s">
        <v>62</v>
      </c>
      <c r="C697" s="547">
        <f>SUM(C698)</f>
        <v>15000</v>
      </c>
    </row>
    <row r="698" spans="1:4" x14ac:dyDescent="0.25">
      <c r="A698" s="522">
        <v>3811</v>
      </c>
      <c r="B698" s="522" t="s">
        <v>142</v>
      </c>
      <c r="C698" s="523">
        <v>15000</v>
      </c>
    </row>
    <row r="699" spans="1:4" x14ac:dyDescent="0.25">
      <c r="A699" s="816" t="s">
        <v>325</v>
      </c>
      <c r="B699" s="816"/>
      <c r="C699" s="603">
        <f>SUM(C696)</f>
        <v>15000</v>
      </c>
    </row>
    <row r="700" spans="1:4" x14ac:dyDescent="0.25">
      <c r="A700" s="529">
        <v>32</v>
      </c>
      <c r="B700" s="529" t="s">
        <v>272</v>
      </c>
      <c r="C700" s="547">
        <f>SUM(C701)</f>
        <v>80000</v>
      </c>
    </row>
    <row r="701" spans="1:4" x14ac:dyDescent="0.25">
      <c r="A701" s="529">
        <v>323</v>
      </c>
      <c r="B701" s="529" t="s">
        <v>109</v>
      </c>
      <c r="C701" s="547">
        <f>SUM(C702)</f>
        <v>80000</v>
      </c>
    </row>
    <row r="702" spans="1:4" x14ac:dyDescent="0.25">
      <c r="A702" s="522">
        <v>3232</v>
      </c>
      <c r="B702" s="522" t="s">
        <v>111</v>
      </c>
      <c r="C702" s="523">
        <v>80000</v>
      </c>
      <c r="D702" s="321"/>
    </row>
    <row r="703" spans="1:4" s="321" customFormat="1" x14ac:dyDescent="0.25">
      <c r="A703" s="816" t="s">
        <v>291</v>
      </c>
      <c r="B703" s="816"/>
      <c r="C703" s="603">
        <f>SUM(C700)</f>
        <v>80000</v>
      </c>
      <c r="D703"/>
    </row>
    <row r="704" spans="1:4" x14ac:dyDescent="0.25">
      <c r="A704" s="529">
        <v>42</v>
      </c>
      <c r="B704" s="529" t="s">
        <v>297</v>
      </c>
      <c r="C704" s="603">
        <f>SUM(C705)</f>
        <v>50000</v>
      </c>
    </row>
    <row r="705" spans="1:4" x14ac:dyDescent="0.25">
      <c r="A705" s="529">
        <v>421</v>
      </c>
      <c r="B705" s="529" t="s">
        <v>145</v>
      </c>
      <c r="C705" s="603">
        <f>SUM(C706)</f>
        <v>50000</v>
      </c>
    </row>
    <row r="706" spans="1:4" x14ac:dyDescent="0.25">
      <c r="A706" s="522">
        <v>4214</v>
      </c>
      <c r="B706" s="522" t="s">
        <v>148</v>
      </c>
      <c r="C706" s="618">
        <v>50000</v>
      </c>
    </row>
    <row r="707" spans="1:4" x14ac:dyDescent="0.25">
      <c r="A707" s="816" t="s">
        <v>317</v>
      </c>
      <c r="B707" s="816"/>
      <c r="C707" s="603">
        <f>SUM(C704)</f>
        <v>50000</v>
      </c>
    </row>
    <row r="708" spans="1:4" x14ac:dyDescent="0.25">
      <c r="A708" s="819"/>
      <c r="B708" s="819"/>
      <c r="C708" s="819"/>
    </row>
    <row r="709" spans="1:4" x14ac:dyDescent="0.25">
      <c r="A709" s="819"/>
      <c r="B709" s="819"/>
      <c r="C709" s="819"/>
      <c r="D709" s="321"/>
    </row>
    <row r="710" spans="1:4" ht="30" x14ac:dyDescent="0.25">
      <c r="A710" s="607" t="s">
        <v>398</v>
      </c>
      <c r="B710" s="607" t="s">
        <v>332</v>
      </c>
      <c r="C710" s="611">
        <f>SUM(C716)</f>
        <v>250000</v>
      </c>
      <c r="D710" s="321"/>
    </row>
    <row r="711" spans="1:4" ht="20.25" customHeight="1" x14ac:dyDescent="0.25">
      <c r="A711" s="818"/>
      <c r="B711" s="818"/>
      <c r="C711" s="818"/>
      <c r="D711" s="321"/>
    </row>
    <row r="712" spans="1:4" x14ac:dyDescent="0.25">
      <c r="A712" s="818"/>
      <c r="B712" s="818"/>
      <c r="C712" s="818"/>
      <c r="D712" s="321"/>
    </row>
    <row r="713" spans="1:4" x14ac:dyDescent="0.25">
      <c r="A713" s="529">
        <v>38</v>
      </c>
      <c r="B713" s="529" t="s">
        <v>329</v>
      </c>
      <c r="C713" s="547">
        <f>SUM(C714)</f>
        <v>250000</v>
      </c>
      <c r="D713" s="321"/>
    </row>
    <row r="714" spans="1:4" x14ac:dyDescent="0.25">
      <c r="A714" s="529">
        <v>381</v>
      </c>
      <c r="B714" s="529" t="s">
        <v>62</v>
      </c>
      <c r="C714" s="547">
        <f>SUM(C715)</f>
        <v>250000</v>
      </c>
    </row>
    <row r="715" spans="1:4" ht="21" customHeight="1" x14ac:dyDescent="0.25">
      <c r="A715" s="522">
        <v>3811</v>
      </c>
      <c r="B715" s="522" t="s">
        <v>142</v>
      </c>
      <c r="C715" s="523">
        <v>250000</v>
      </c>
      <c r="D715" s="321"/>
    </row>
    <row r="716" spans="1:4" s="321" customFormat="1" x14ac:dyDescent="0.25">
      <c r="A716" s="816" t="s">
        <v>325</v>
      </c>
      <c r="B716" s="816"/>
      <c r="C716" s="603">
        <f>SUM(C713)</f>
        <v>250000</v>
      </c>
      <c r="D716"/>
    </row>
    <row r="717" spans="1:4" x14ac:dyDescent="0.25">
      <c r="A717" s="819"/>
      <c r="B717" s="819"/>
      <c r="C717" s="819"/>
      <c r="D717" s="321"/>
    </row>
    <row r="718" spans="1:4" x14ac:dyDescent="0.25">
      <c r="A718" s="819"/>
      <c r="B718" s="819"/>
      <c r="C718" s="819"/>
    </row>
    <row r="719" spans="1:4" ht="30" x14ac:dyDescent="0.25">
      <c r="A719" s="607" t="s">
        <v>399</v>
      </c>
      <c r="B719" s="607" t="s">
        <v>333</v>
      </c>
      <c r="C719" s="611">
        <f>SUM(C729,C733,C725)</f>
        <v>120000</v>
      </c>
    </row>
    <row r="720" spans="1:4" x14ac:dyDescent="0.25">
      <c r="A720" s="818"/>
      <c r="B720" s="818"/>
      <c r="C720" s="818"/>
    </row>
    <row r="721" spans="1:4" x14ac:dyDescent="0.25">
      <c r="A721" s="818"/>
      <c r="B721" s="818"/>
      <c r="C721" s="818"/>
    </row>
    <row r="722" spans="1:4" x14ac:dyDescent="0.25">
      <c r="A722" s="529">
        <v>38</v>
      </c>
      <c r="B722" s="529" t="s">
        <v>329</v>
      </c>
      <c r="C722" s="613">
        <f>SUM(C723)</f>
        <v>10000</v>
      </c>
      <c r="D722" s="321"/>
    </row>
    <row r="723" spans="1:4" x14ac:dyDescent="0.25">
      <c r="A723" s="529">
        <v>381</v>
      </c>
      <c r="B723" s="529" t="s">
        <v>62</v>
      </c>
      <c r="C723" s="613">
        <f>SUM(C724)</f>
        <v>10000</v>
      </c>
      <c r="D723" s="464"/>
    </row>
    <row r="724" spans="1:4" x14ac:dyDescent="0.25">
      <c r="A724" s="522">
        <v>3811</v>
      </c>
      <c r="B724" s="522" t="s">
        <v>142</v>
      </c>
      <c r="C724" s="616">
        <v>10000</v>
      </c>
      <c r="D724" s="321"/>
    </row>
    <row r="725" spans="1:4" x14ac:dyDescent="0.25">
      <c r="A725" s="816" t="s">
        <v>325</v>
      </c>
      <c r="B725" s="816"/>
      <c r="C725" s="613">
        <f>SUM(C722)</f>
        <v>10000</v>
      </c>
      <c r="D725" s="321"/>
    </row>
    <row r="726" spans="1:4" x14ac:dyDescent="0.25">
      <c r="A726" s="529">
        <v>32</v>
      </c>
      <c r="B726" s="529" t="s">
        <v>272</v>
      </c>
      <c r="C726" s="547">
        <f>SUM(C727)</f>
        <v>100000</v>
      </c>
      <c r="D726" s="321"/>
    </row>
    <row r="727" spans="1:4" x14ac:dyDescent="0.25">
      <c r="A727" s="529">
        <v>323</v>
      </c>
      <c r="B727" s="529" t="s">
        <v>109</v>
      </c>
      <c r="C727" s="547">
        <f>SUM(C728)</f>
        <v>100000</v>
      </c>
      <c r="D727" s="321"/>
    </row>
    <row r="728" spans="1:4" x14ac:dyDescent="0.25">
      <c r="A728" s="522">
        <v>3232</v>
      </c>
      <c r="B728" s="522" t="s">
        <v>334</v>
      </c>
      <c r="C728" s="523">
        <v>100000</v>
      </c>
      <c r="D728" s="321"/>
    </row>
    <row r="729" spans="1:4" x14ac:dyDescent="0.25">
      <c r="A729" s="816" t="s">
        <v>300</v>
      </c>
      <c r="B729" s="816"/>
      <c r="C729" s="603">
        <f>SUM(C726)</f>
        <v>100000</v>
      </c>
      <c r="D729" s="321"/>
    </row>
    <row r="730" spans="1:4" x14ac:dyDescent="0.25">
      <c r="A730" s="529">
        <v>38</v>
      </c>
      <c r="B730" s="529" t="s">
        <v>329</v>
      </c>
      <c r="C730" s="547">
        <f>SUM(C731)</f>
        <v>10000</v>
      </c>
      <c r="D730" s="321"/>
    </row>
    <row r="731" spans="1:4" x14ac:dyDescent="0.25">
      <c r="A731" s="529">
        <v>381</v>
      </c>
      <c r="B731" s="529" t="s">
        <v>62</v>
      </c>
      <c r="C731" s="547">
        <f>SUM(C732)</f>
        <v>10000</v>
      </c>
    </row>
    <row r="732" spans="1:4" ht="30.75" customHeight="1" x14ac:dyDescent="0.25">
      <c r="A732" s="522">
        <v>3811</v>
      </c>
      <c r="B732" s="522" t="s">
        <v>142</v>
      </c>
      <c r="C732" s="523">
        <v>10000</v>
      </c>
      <c r="D732" s="321"/>
    </row>
    <row r="733" spans="1:4" s="321" customFormat="1" x14ac:dyDescent="0.25">
      <c r="A733" s="816" t="s">
        <v>291</v>
      </c>
      <c r="B733" s="816"/>
      <c r="C733" s="603">
        <f>SUM(C730)</f>
        <v>10000</v>
      </c>
      <c r="D733"/>
    </row>
    <row r="734" spans="1:4" x14ac:dyDescent="0.25">
      <c r="A734" s="819"/>
      <c r="B734" s="819"/>
      <c r="C734" s="819"/>
      <c r="D734" s="321"/>
    </row>
    <row r="735" spans="1:4" x14ac:dyDescent="0.25">
      <c r="A735" s="819"/>
      <c r="B735" s="819"/>
      <c r="C735" s="819"/>
    </row>
    <row r="736" spans="1:4" ht="30" x14ac:dyDescent="0.25">
      <c r="A736" s="604" t="s">
        <v>400</v>
      </c>
      <c r="B736" s="604" t="s">
        <v>335</v>
      </c>
      <c r="C736" s="617">
        <f>SUM(C742)</f>
        <v>60000</v>
      </c>
    </row>
    <row r="737" spans="1:4" x14ac:dyDescent="0.25">
      <c r="A737" s="834"/>
      <c r="B737" s="834"/>
      <c r="C737" s="834"/>
    </row>
    <row r="738" spans="1:4" x14ac:dyDescent="0.25">
      <c r="A738" s="834"/>
      <c r="B738" s="834"/>
      <c r="C738" s="834"/>
    </row>
    <row r="739" spans="1:4" x14ac:dyDescent="0.25">
      <c r="A739" s="529">
        <v>38</v>
      </c>
      <c r="B739" s="529" t="s">
        <v>329</v>
      </c>
      <c r="C739" s="547">
        <f>SUM(C740)</f>
        <v>60000</v>
      </c>
    </row>
    <row r="740" spans="1:4" x14ac:dyDescent="0.25">
      <c r="A740" s="529">
        <v>381</v>
      </c>
      <c r="B740" s="529" t="s">
        <v>62</v>
      </c>
      <c r="C740" s="547">
        <f>SUM(C741)</f>
        <v>60000</v>
      </c>
    </row>
    <row r="741" spans="1:4" x14ac:dyDescent="0.25">
      <c r="A741" s="522">
        <v>3811</v>
      </c>
      <c r="B741" s="522" t="s">
        <v>142</v>
      </c>
      <c r="C741" s="523">
        <v>60000</v>
      </c>
      <c r="D741" s="321"/>
    </row>
    <row r="742" spans="1:4" s="321" customFormat="1" x14ac:dyDescent="0.25">
      <c r="A742" s="816" t="s">
        <v>325</v>
      </c>
      <c r="B742" s="816"/>
      <c r="C742" s="603">
        <f>SUM(C739)</f>
        <v>60000</v>
      </c>
      <c r="D742"/>
    </row>
    <row r="743" spans="1:4" x14ac:dyDescent="0.25">
      <c r="A743" s="819"/>
      <c r="B743" s="819"/>
      <c r="C743" s="819"/>
      <c r="D743" s="321"/>
    </row>
    <row r="744" spans="1:4" x14ac:dyDescent="0.25">
      <c r="A744" s="819"/>
      <c r="B744" s="819"/>
      <c r="C744" s="819"/>
    </row>
    <row r="745" spans="1:4" ht="30" x14ac:dyDescent="0.25">
      <c r="A745" s="604" t="s">
        <v>401</v>
      </c>
      <c r="B745" s="604" t="s">
        <v>336</v>
      </c>
      <c r="C745" s="617">
        <f>SUM(C754,C758)</f>
        <v>1448000</v>
      </c>
    </row>
    <row r="746" spans="1:4" x14ac:dyDescent="0.25">
      <c r="A746" s="818"/>
      <c r="B746" s="818"/>
      <c r="C746" s="818"/>
    </row>
    <row r="747" spans="1:4" x14ac:dyDescent="0.25">
      <c r="A747" s="818"/>
      <c r="B747" s="818"/>
      <c r="C747" s="818"/>
    </row>
    <row r="748" spans="1:4" x14ac:dyDescent="0.25">
      <c r="A748" s="529">
        <v>38</v>
      </c>
      <c r="B748" s="529" t="s">
        <v>329</v>
      </c>
      <c r="C748" s="547">
        <f>SUM(C749)</f>
        <v>248000</v>
      </c>
      <c r="D748" s="321"/>
    </row>
    <row r="749" spans="1:4" x14ac:dyDescent="0.25">
      <c r="A749" s="529">
        <v>381</v>
      </c>
      <c r="B749" s="529" t="s">
        <v>62</v>
      </c>
      <c r="C749" s="547">
        <f>SUM(C750)</f>
        <v>248000</v>
      </c>
      <c r="D749" s="321"/>
    </row>
    <row r="750" spans="1:4" ht="22.5" customHeight="1" x14ac:dyDescent="0.25">
      <c r="A750" s="522">
        <v>3811</v>
      </c>
      <c r="B750" s="522" t="s">
        <v>142</v>
      </c>
      <c r="C750" s="523">
        <v>248000</v>
      </c>
      <c r="D750" s="321"/>
    </row>
    <row r="751" spans="1:4" x14ac:dyDescent="0.25">
      <c r="A751" s="529">
        <v>45</v>
      </c>
      <c r="B751" s="529" t="s">
        <v>310</v>
      </c>
      <c r="C751" s="547">
        <f>SUM(C752)</f>
        <v>410000</v>
      </c>
      <c r="D751" s="321"/>
    </row>
    <row r="752" spans="1:4" x14ac:dyDescent="0.25">
      <c r="A752" s="529">
        <v>451</v>
      </c>
      <c r="B752" s="529" t="s">
        <v>311</v>
      </c>
      <c r="C752" s="547">
        <f>SUM(C753)</f>
        <v>410000</v>
      </c>
      <c r="D752" s="321"/>
    </row>
    <row r="753" spans="1:4" x14ac:dyDescent="0.25">
      <c r="A753" s="522">
        <v>4511</v>
      </c>
      <c r="B753" s="522" t="s">
        <v>311</v>
      </c>
      <c r="C753" s="523">
        <v>410000</v>
      </c>
      <c r="D753" s="321"/>
    </row>
    <row r="754" spans="1:4" ht="21" customHeight="1" x14ac:dyDescent="0.25">
      <c r="A754" s="816" t="s">
        <v>300</v>
      </c>
      <c r="B754" s="816"/>
      <c r="C754" s="603">
        <f>SUM(C748,C751)</f>
        <v>658000</v>
      </c>
      <c r="D754" s="321"/>
    </row>
    <row r="755" spans="1:4" x14ac:dyDescent="0.25">
      <c r="A755" s="529">
        <v>45</v>
      </c>
      <c r="B755" s="529" t="s">
        <v>310</v>
      </c>
      <c r="C755" s="547">
        <f>SUM(C756)</f>
        <v>790000</v>
      </c>
      <c r="D755" s="321"/>
    </row>
    <row r="756" spans="1:4" x14ac:dyDescent="0.25">
      <c r="A756" s="529">
        <v>451</v>
      </c>
      <c r="B756" s="529" t="s">
        <v>311</v>
      </c>
      <c r="C756" s="547">
        <f>SUM(C757)</f>
        <v>790000</v>
      </c>
      <c r="D756" s="321"/>
    </row>
    <row r="757" spans="1:4" x14ac:dyDescent="0.25">
      <c r="A757" s="522">
        <v>4511</v>
      </c>
      <c r="B757" s="522" t="s">
        <v>311</v>
      </c>
      <c r="C757" s="523">
        <v>790000</v>
      </c>
    </row>
    <row r="758" spans="1:4" ht="20.25" customHeight="1" x14ac:dyDescent="0.25">
      <c r="A758" s="816" t="s">
        <v>291</v>
      </c>
      <c r="B758" s="816"/>
      <c r="C758" s="603">
        <f>SUM(C755)</f>
        <v>790000</v>
      </c>
      <c r="D758" s="321"/>
    </row>
    <row r="759" spans="1:4" s="321" customFormat="1" x14ac:dyDescent="0.25">
      <c r="A759" s="819"/>
      <c r="B759" s="819"/>
      <c r="C759" s="819"/>
      <c r="D759"/>
    </row>
    <row r="760" spans="1:4" x14ac:dyDescent="0.25">
      <c r="A760" s="819"/>
      <c r="B760" s="819"/>
      <c r="C760" s="819"/>
      <c r="D760" s="321"/>
    </row>
    <row r="761" spans="1:4" x14ac:dyDescent="0.25">
      <c r="A761" s="819"/>
      <c r="B761" s="819"/>
      <c r="C761" s="819"/>
    </row>
    <row r="762" spans="1:4" ht="30" x14ac:dyDescent="0.25">
      <c r="A762" s="604" t="s">
        <v>403</v>
      </c>
      <c r="B762" s="604" t="s">
        <v>339</v>
      </c>
      <c r="C762" s="617">
        <f>SUM(C768)</f>
        <v>40000</v>
      </c>
    </row>
    <row r="763" spans="1:4" x14ac:dyDescent="0.25">
      <c r="A763" s="818"/>
      <c r="B763" s="818"/>
      <c r="C763" s="818"/>
    </row>
    <row r="764" spans="1:4" x14ac:dyDescent="0.25">
      <c r="A764" s="818"/>
      <c r="B764" s="818"/>
      <c r="C764" s="818"/>
    </row>
    <row r="765" spans="1:4" x14ac:dyDescent="0.25">
      <c r="A765" s="529">
        <v>35</v>
      </c>
      <c r="B765" s="529" t="s">
        <v>340</v>
      </c>
      <c r="C765" s="547">
        <f>SUM(C766)</f>
        <v>40000</v>
      </c>
    </row>
    <row r="766" spans="1:4" x14ac:dyDescent="0.25">
      <c r="A766" s="529">
        <v>352</v>
      </c>
      <c r="B766" s="529" t="s">
        <v>341</v>
      </c>
      <c r="C766" s="547">
        <f>SUM(C767)</f>
        <v>40000</v>
      </c>
    </row>
    <row r="767" spans="1:4" x14ac:dyDescent="0.25">
      <c r="A767" s="522">
        <v>3522</v>
      </c>
      <c r="B767" s="522" t="s">
        <v>342</v>
      </c>
      <c r="C767" s="523">
        <v>40000</v>
      </c>
      <c r="D767" s="321"/>
    </row>
    <row r="768" spans="1:4" s="321" customFormat="1" x14ac:dyDescent="0.25">
      <c r="A768" s="816" t="s">
        <v>300</v>
      </c>
      <c r="B768" s="816"/>
      <c r="C768" s="603">
        <f>SUM(C765)</f>
        <v>40000</v>
      </c>
      <c r="D768"/>
    </row>
    <row r="769" spans="1:4" x14ac:dyDescent="0.25">
      <c r="A769" s="819"/>
      <c r="B769" s="819"/>
      <c r="C769" s="819"/>
      <c r="D769" s="321"/>
    </row>
    <row r="770" spans="1:4" x14ac:dyDescent="0.25">
      <c r="A770" s="819"/>
      <c r="B770" s="819"/>
      <c r="C770" s="819"/>
      <c r="D770" s="321"/>
    </row>
    <row r="771" spans="1:4" s="321" customFormat="1" ht="30" x14ac:dyDescent="0.25">
      <c r="A771" s="607" t="s">
        <v>404</v>
      </c>
      <c r="B771" s="607" t="s">
        <v>343</v>
      </c>
      <c r="C771" s="611">
        <f>SUM(C777,C781)</f>
        <v>150000</v>
      </c>
      <c r="D771"/>
    </row>
    <row r="772" spans="1:4" x14ac:dyDescent="0.25">
      <c r="A772" s="818"/>
      <c r="B772" s="818"/>
      <c r="C772" s="818"/>
    </row>
    <row r="773" spans="1:4" x14ac:dyDescent="0.25">
      <c r="A773" s="818"/>
      <c r="B773" s="818"/>
      <c r="C773" s="818"/>
    </row>
    <row r="774" spans="1:4" x14ac:dyDescent="0.25">
      <c r="A774" s="573">
        <v>38</v>
      </c>
      <c r="B774" s="573" t="s">
        <v>329</v>
      </c>
      <c r="C774" s="613">
        <f>SUM(C775)</f>
        <v>80000</v>
      </c>
      <c r="D774" s="321"/>
    </row>
    <row r="775" spans="1:4" x14ac:dyDescent="0.25">
      <c r="A775" s="573">
        <v>381</v>
      </c>
      <c r="B775" s="573" t="s">
        <v>62</v>
      </c>
      <c r="C775" s="613">
        <f>SUM(C776)</f>
        <v>80000</v>
      </c>
      <c r="D775" s="321"/>
    </row>
    <row r="776" spans="1:4" x14ac:dyDescent="0.25">
      <c r="A776" s="622">
        <v>3811</v>
      </c>
      <c r="B776" s="622" t="s">
        <v>142</v>
      </c>
      <c r="C776" s="616">
        <v>80000</v>
      </c>
      <c r="D776" s="321"/>
    </row>
    <row r="777" spans="1:4" x14ac:dyDescent="0.25">
      <c r="A777" s="831" t="s">
        <v>325</v>
      </c>
      <c r="B777" s="831"/>
      <c r="C777" s="623">
        <f>SUM(C774)</f>
        <v>80000</v>
      </c>
      <c r="D777" s="321"/>
    </row>
    <row r="778" spans="1:4" x14ac:dyDescent="0.25">
      <c r="A778" s="529">
        <v>42</v>
      </c>
      <c r="B778" s="529" t="s">
        <v>297</v>
      </c>
      <c r="C778" s="623">
        <f>SUM(C779)</f>
        <v>70000</v>
      </c>
      <c r="D778" s="321"/>
    </row>
    <row r="779" spans="1:4" ht="20.25" customHeight="1" x14ac:dyDescent="0.25">
      <c r="A779" s="529">
        <v>421</v>
      </c>
      <c r="B779" s="529" t="s">
        <v>145</v>
      </c>
      <c r="C779" s="623">
        <f>SUM(C780)</f>
        <v>70000</v>
      </c>
      <c r="D779" s="321"/>
    </row>
    <row r="780" spans="1:4" x14ac:dyDescent="0.25">
      <c r="A780" s="527">
        <v>4212</v>
      </c>
      <c r="B780" s="522" t="s">
        <v>308</v>
      </c>
      <c r="C780" s="624">
        <v>70000</v>
      </c>
      <c r="D780" s="321"/>
    </row>
    <row r="781" spans="1:4" x14ac:dyDescent="0.25">
      <c r="A781" s="816" t="s">
        <v>317</v>
      </c>
      <c r="B781" s="816"/>
      <c r="C781" s="623">
        <f>SUM(C778)</f>
        <v>70000</v>
      </c>
      <c r="D781" s="321"/>
    </row>
    <row r="782" spans="1:4" x14ac:dyDescent="0.25">
      <c r="A782" s="830"/>
      <c r="B782" s="830"/>
      <c r="C782" s="830"/>
    </row>
    <row r="783" spans="1:4" ht="21.75" customHeight="1" x14ac:dyDescent="0.25">
      <c r="A783" s="830"/>
      <c r="B783" s="830"/>
      <c r="C783" s="830"/>
      <c r="D783" s="321"/>
    </row>
    <row r="784" spans="1:4" s="321" customFormat="1" ht="30" customHeight="1" x14ac:dyDescent="0.25">
      <c r="A784" s="604" t="s">
        <v>405</v>
      </c>
      <c r="B784" s="604" t="s">
        <v>344</v>
      </c>
      <c r="C784" s="617">
        <f>SUM(C790)</f>
        <v>15000</v>
      </c>
      <c r="D784"/>
    </row>
    <row r="785" spans="1:4" hidden="1" x14ac:dyDescent="0.25">
      <c r="A785" s="818"/>
      <c r="B785" s="818"/>
      <c r="C785" s="818"/>
    </row>
    <row r="786" spans="1:4" x14ac:dyDescent="0.25">
      <c r="A786" s="818"/>
      <c r="B786" s="818"/>
      <c r="C786" s="818"/>
      <c r="D786" s="321"/>
    </row>
    <row r="787" spans="1:4" x14ac:dyDescent="0.25">
      <c r="A787" s="573">
        <v>38</v>
      </c>
      <c r="B787" s="573" t="s">
        <v>329</v>
      </c>
      <c r="C787" s="613">
        <f>SUM(C788)</f>
        <v>15000</v>
      </c>
    </row>
    <row r="788" spans="1:4" x14ac:dyDescent="0.25">
      <c r="A788" s="573">
        <v>381</v>
      </c>
      <c r="B788" s="573" t="s">
        <v>62</v>
      </c>
      <c r="C788" s="613">
        <f>SUM(C789)</f>
        <v>15000</v>
      </c>
    </row>
    <row r="789" spans="1:4" x14ac:dyDescent="0.25">
      <c r="A789" s="622">
        <v>3811</v>
      </c>
      <c r="B789" s="622" t="s">
        <v>142</v>
      </c>
      <c r="C789" s="616">
        <v>15000</v>
      </c>
    </row>
    <row r="790" spans="1:4" x14ac:dyDescent="0.25">
      <c r="A790" s="831" t="s">
        <v>325</v>
      </c>
      <c r="B790" s="831"/>
      <c r="C790" s="623">
        <f>SUM(C787)</f>
        <v>15000</v>
      </c>
    </row>
    <row r="791" spans="1:4" x14ac:dyDescent="0.25">
      <c r="A791" s="830"/>
      <c r="B791" s="830"/>
      <c r="C791" s="830"/>
    </row>
    <row r="792" spans="1:4" x14ac:dyDescent="0.25">
      <c r="A792" s="830"/>
      <c r="B792" s="830"/>
      <c r="C792" s="830"/>
    </row>
    <row r="793" spans="1:4" ht="30" x14ac:dyDescent="0.25">
      <c r="A793" s="604" t="s">
        <v>406</v>
      </c>
      <c r="B793" s="604" t="s">
        <v>345</v>
      </c>
      <c r="C793" s="617">
        <f>SUM(C799)</f>
        <v>79000</v>
      </c>
      <c r="D793" s="321"/>
    </row>
    <row r="794" spans="1:4" s="321" customFormat="1" x14ac:dyDescent="0.25">
      <c r="A794" s="818"/>
      <c r="B794" s="818"/>
      <c r="C794" s="818"/>
      <c r="D794"/>
    </row>
    <row r="795" spans="1:4" x14ac:dyDescent="0.25">
      <c r="A795" s="818"/>
      <c r="B795" s="818"/>
      <c r="C795" s="818"/>
      <c r="D795" s="321"/>
    </row>
    <row r="796" spans="1:4" x14ac:dyDescent="0.25">
      <c r="A796" s="573">
        <v>37</v>
      </c>
      <c r="B796" s="573" t="s">
        <v>346</v>
      </c>
      <c r="C796" s="613">
        <f>SUM(C797)</f>
        <v>79000</v>
      </c>
    </row>
    <row r="797" spans="1:4" x14ac:dyDescent="0.25">
      <c r="A797" s="573">
        <v>372</v>
      </c>
      <c r="B797" s="573" t="s">
        <v>347</v>
      </c>
      <c r="C797" s="613">
        <f>SUM(C798)</f>
        <v>79000</v>
      </c>
    </row>
    <row r="798" spans="1:4" x14ac:dyDescent="0.25">
      <c r="A798" s="622">
        <v>3721</v>
      </c>
      <c r="B798" s="622" t="s">
        <v>348</v>
      </c>
      <c r="C798" s="616">
        <v>79000</v>
      </c>
    </row>
    <row r="799" spans="1:4" x14ac:dyDescent="0.25">
      <c r="A799" s="831" t="s">
        <v>325</v>
      </c>
      <c r="B799" s="831"/>
      <c r="C799" s="623">
        <f>SUM(C796)</f>
        <v>79000</v>
      </c>
    </row>
    <row r="800" spans="1:4" x14ac:dyDescent="0.25">
      <c r="A800" s="830"/>
      <c r="B800" s="830"/>
      <c r="C800" s="830"/>
    </row>
    <row r="801" spans="1:4" x14ac:dyDescent="0.25">
      <c r="A801" s="830"/>
      <c r="B801" s="830"/>
      <c r="C801" s="830"/>
    </row>
    <row r="802" spans="1:4" ht="30" customHeight="1" x14ac:dyDescent="0.25">
      <c r="A802" s="604" t="s">
        <v>407</v>
      </c>
      <c r="B802" s="604" t="s">
        <v>349</v>
      </c>
      <c r="C802" s="617">
        <f>SUM(C808)</f>
        <v>100000</v>
      </c>
    </row>
    <row r="803" spans="1:4" x14ac:dyDescent="0.25">
      <c r="A803" s="818"/>
      <c r="B803" s="818"/>
      <c r="C803" s="818"/>
    </row>
    <row r="804" spans="1:4" x14ac:dyDescent="0.25">
      <c r="A804" s="818"/>
      <c r="B804" s="818"/>
      <c r="C804" s="818"/>
    </row>
    <row r="805" spans="1:4" x14ac:dyDescent="0.25">
      <c r="A805" s="573">
        <v>37</v>
      </c>
      <c r="B805" s="573" t="s">
        <v>350</v>
      </c>
      <c r="C805" s="613">
        <f>SUM(C806)</f>
        <v>100000</v>
      </c>
    </row>
    <row r="806" spans="1:4" ht="30" customHeight="1" x14ac:dyDescent="0.25">
      <c r="A806" s="573">
        <v>372</v>
      </c>
      <c r="B806" s="573" t="s">
        <v>347</v>
      </c>
      <c r="C806" s="613">
        <f>SUM(C807)</f>
        <v>100000</v>
      </c>
      <c r="D806" s="321"/>
    </row>
    <row r="807" spans="1:4" s="321" customFormat="1" x14ac:dyDescent="0.25">
      <c r="A807" s="622">
        <v>3721</v>
      </c>
      <c r="B807" s="622" t="s">
        <v>348</v>
      </c>
      <c r="C807" s="616">
        <v>100000</v>
      </c>
      <c r="D807"/>
    </row>
    <row r="808" spans="1:4" x14ac:dyDescent="0.25">
      <c r="A808" s="831" t="s">
        <v>325</v>
      </c>
      <c r="B808" s="831"/>
      <c r="C808" s="623">
        <f>SUM(C805)</f>
        <v>100000</v>
      </c>
      <c r="D808" s="321"/>
    </row>
    <row r="809" spans="1:4" x14ac:dyDescent="0.25">
      <c r="A809" s="832"/>
      <c r="B809" s="832"/>
      <c r="C809" s="832"/>
    </row>
    <row r="810" spans="1:4" x14ac:dyDescent="0.25">
      <c r="A810" s="832"/>
      <c r="B810" s="832"/>
      <c r="C810" s="832"/>
    </row>
    <row r="811" spans="1:4" x14ac:dyDescent="0.25">
      <c r="A811" s="832"/>
      <c r="B811" s="832"/>
      <c r="C811" s="832"/>
    </row>
    <row r="812" spans="1:4" ht="36" x14ac:dyDescent="0.25">
      <c r="A812" s="625" t="s">
        <v>408</v>
      </c>
      <c r="B812" s="625" t="s">
        <v>352</v>
      </c>
      <c r="C812" s="626">
        <f>SUM(C816)</f>
        <v>1678450</v>
      </c>
    </row>
    <row r="813" spans="1:4" x14ac:dyDescent="0.25">
      <c r="A813" s="817"/>
      <c r="B813" s="817"/>
      <c r="C813" s="817"/>
    </row>
    <row r="814" spans="1:4" x14ac:dyDescent="0.25">
      <c r="A814" s="817"/>
      <c r="B814" s="817"/>
      <c r="C814" s="817"/>
    </row>
    <row r="815" spans="1:4" x14ac:dyDescent="0.25">
      <c r="A815" s="817"/>
      <c r="B815" s="817"/>
      <c r="C815" s="817"/>
      <c r="D815" s="321"/>
    </row>
    <row r="816" spans="1:4" s="321" customFormat="1" ht="31.5" x14ac:dyDescent="0.25">
      <c r="A816" s="606" t="s">
        <v>409</v>
      </c>
      <c r="B816" s="606" t="s">
        <v>352</v>
      </c>
      <c r="C816" s="627">
        <f>SUM(C819,C860,C883)</f>
        <v>1678450</v>
      </c>
      <c r="D816"/>
    </row>
    <row r="817" spans="1:4" x14ac:dyDescent="0.25">
      <c r="A817" s="833"/>
      <c r="B817" s="833"/>
      <c r="C817" s="833"/>
      <c r="D817" s="321"/>
    </row>
    <row r="818" spans="1:4" x14ac:dyDescent="0.25">
      <c r="A818" s="833"/>
      <c r="B818" s="833"/>
      <c r="C818" s="833"/>
    </row>
    <row r="819" spans="1:4" ht="30" x14ac:dyDescent="0.25">
      <c r="A819" s="607" t="s">
        <v>410</v>
      </c>
      <c r="B819" s="607" t="s">
        <v>353</v>
      </c>
      <c r="C819" s="628">
        <f>SUM(C832,C857,C836)</f>
        <v>1327150</v>
      </c>
    </row>
    <row r="820" spans="1:4" x14ac:dyDescent="0.25">
      <c r="A820" s="829"/>
      <c r="B820" s="829"/>
      <c r="C820" s="829"/>
    </row>
    <row r="821" spans="1:4" x14ac:dyDescent="0.25">
      <c r="A821" s="829"/>
      <c r="B821" s="829"/>
      <c r="C821" s="829"/>
    </row>
    <row r="822" spans="1:4" x14ac:dyDescent="0.25">
      <c r="A822" s="529">
        <v>31</v>
      </c>
      <c r="B822" s="529" t="s">
        <v>267</v>
      </c>
      <c r="C822" s="547">
        <f>SUM(C823,C825,C827)</f>
        <v>1201400</v>
      </c>
    </row>
    <row r="823" spans="1:4" x14ac:dyDescent="0.25">
      <c r="A823" s="529">
        <v>311</v>
      </c>
      <c r="B823" s="529" t="s">
        <v>86</v>
      </c>
      <c r="C823" s="547">
        <f>SUM(C824)</f>
        <v>1048380</v>
      </c>
    </row>
    <row r="824" spans="1:4" x14ac:dyDescent="0.25">
      <c r="A824" s="522">
        <v>3111</v>
      </c>
      <c r="B824" s="522" t="s">
        <v>274</v>
      </c>
      <c r="C824" s="523">
        <v>1048380</v>
      </c>
      <c r="D824" s="321"/>
    </row>
    <row r="825" spans="1:4" s="321" customFormat="1" x14ac:dyDescent="0.25">
      <c r="A825" s="529">
        <v>312</v>
      </c>
      <c r="B825" s="529" t="s">
        <v>89</v>
      </c>
      <c r="C825" s="547">
        <f>SUM(C826)</f>
        <v>7000</v>
      </c>
      <c r="D825"/>
    </row>
    <row r="826" spans="1:4" x14ac:dyDescent="0.25">
      <c r="A826" s="522">
        <v>3121</v>
      </c>
      <c r="B826" s="522" t="s">
        <v>89</v>
      </c>
      <c r="C826" s="523">
        <v>7000</v>
      </c>
      <c r="D826" s="321"/>
    </row>
    <row r="827" spans="1:4" x14ac:dyDescent="0.25">
      <c r="A827" s="529">
        <v>313</v>
      </c>
      <c r="B827" s="529" t="s">
        <v>93</v>
      </c>
      <c r="C827" s="547">
        <f>SUM(C828)</f>
        <v>146020</v>
      </c>
    </row>
    <row r="828" spans="1:4" x14ac:dyDescent="0.25">
      <c r="A828" s="522">
        <v>3132</v>
      </c>
      <c r="B828" s="522" t="s">
        <v>354</v>
      </c>
      <c r="C828" s="523">
        <v>146020</v>
      </c>
    </row>
    <row r="829" spans="1:4" x14ac:dyDescent="0.25">
      <c r="A829" s="529">
        <v>32</v>
      </c>
      <c r="B829" s="529" t="s">
        <v>272</v>
      </c>
      <c r="C829" s="547">
        <f>SUM(C830)</f>
        <v>15000</v>
      </c>
    </row>
    <row r="830" spans="1:4" x14ac:dyDescent="0.25">
      <c r="A830" s="529">
        <v>321</v>
      </c>
      <c r="B830" s="529" t="s">
        <v>278</v>
      </c>
      <c r="C830" s="547">
        <f>SUM(C831)</f>
        <v>15000</v>
      </c>
    </row>
    <row r="831" spans="1:4" x14ac:dyDescent="0.25">
      <c r="A831" s="522">
        <v>3212</v>
      </c>
      <c r="B831" s="522" t="s">
        <v>355</v>
      </c>
      <c r="C831" s="523">
        <v>15000</v>
      </c>
      <c r="D831" s="321"/>
    </row>
    <row r="832" spans="1:4" x14ac:dyDescent="0.25">
      <c r="A832" s="816" t="s">
        <v>325</v>
      </c>
      <c r="B832" s="816"/>
      <c r="C832" s="603">
        <f>SUM(C822,C829)</f>
        <v>1216400</v>
      </c>
    </row>
    <row r="833" spans="1:4" x14ac:dyDescent="0.25">
      <c r="A833" s="529">
        <v>34</v>
      </c>
      <c r="B833" s="529" t="s">
        <v>285</v>
      </c>
      <c r="C833" s="603">
        <f>SUM(C834)</f>
        <v>3500</v>
      </c>
      <c r="D833" s="321"/>
    </row>
    <row r="834" spans="1:4" s="321" customFormat="1" x14ac:dyDescent="0.25">
      <c r="A834" s="529">
        <v>343</v>
      </c>
      <c r="B834" s="529" t="s">
        <v>127</v>
      </c>
      <c r="C834" s="603">
        <f>SUM(C835)</f>
        <v>3500</v>
      </c>
      <c r="D834"/>
    </row>
    <row r="835" spans="1:4" x14ac:dyDescent="0.25">
      <c r="A835" s="522">
        <v>3431</v>
      </c>
      <c r="B835" s="522" t="s">
        <v>357</v>
      </c>
      <c r="C835" s="618">
        <v>3500</v>
      </c>
    </row>
    <row r="836" spans="1:4" x14ac:dyDescent="0.25">
      <c r="A836" s="816" t="s">
        <v>273</v>
      </c>
      <c r="B836" s="816"/>
      <c r="C836" s="603">
        <f>SUM(C833)</f>
        <v>3500</v>
      </c>
      <c r="D836" s="321"/>
    </row>
    <row r="837" spans="1:4" x14ac:dyDescent="0.25">
      <c r="A837" s="529">
        <v>32</v>
      </c>
      <c r="B837" s="529" t="s">
        <v>272</v>
      </c>
      <c r="C837" s="547">
        <f>SUM(C838,C841,C845,C851)</f>
        <v>106750</v>
      </c>
    </row>
    <row r="838" spans="1:4" x14ac:dyDescent="0.25">
      <c r="A838" s="529">
        <v>321</v>
      </c>
      <c r="B838" s="529" t="s">
        <v>278</v>
      </c>
      <c r="C838" s="547">
        <f>SUM(C839:C840)</f>
        <v>9000</v>
      </c>
    </row>
    <row r="839" spans="1:4" x14ac:dyDescent="0.25">
      <c r="A839" s="522">
        <v>3211</v>
      </c>
      <c r="B839" s="522" t="s">
        <v>98</v>
      </c>
      <c r="C839" s="523">
        <v>4000</v>
      </c>
    </row>
    <row r="840" spans="1:4" x14ac:dyDescent="0.25">
      <c r="A840" s="522">
        <v>3213</v>
      </c>
      <c r="B840" s="522" t="s">
        <v>100</v>
      </c>
      <c r="C840" s="523">
        <v>5000</v>
      </c>
      <c r="D840" s="321"/>
    </row>
    <row r="841" spans="1:4" x14ac:dyDescent="0.25">
      <c r="A841" s="529">
        <v>322</v>
      </c>
      <c r="B841" s="529" t="s">
        <v>102</v>
      </c>
      <c r="C841" s="547">
        <f>SUM(C842:C844)</f>
        <v>31000</v>
      </c>
    </row>
    <row r="842" spans="1:4" x14ac:dyDescent="0.25">
      <c r="A842" s="522">
        <v>3221</v>
      </c>
      <c r="B842" s="522" t="s">
        <v>288</v>
      </c>
      <c r="C842" s="523">
        <v>24000</v>
      </c>
    </row>
    <row r="843" spans="1:4" x14ac:dyDescent="0.25">
      <c r="A843" s="522">
        <v>3225</v>
      </c>
      <c r="B843" s="522" t="s">
        <v>469</v>
      </c>
      <c r="C843" s="523">
        <v>2000</v>
      </c>
      <c r="D843" s="321"/>
    </row>
    <row r="844" spans="1:4" x14ac:dyDescent="0.25">
      <c r="A844" s="522">
        <v>3227</v>
      </c>
      <c r="B844" s="522" t="s">
        <v>356</v>
      </c>
      <c r="C844" s="523">
        <v>5000</v>
      </c>
    </row>
    <row r="845" spans="1:4" x14ac:dyDescent="0.25">
      <c r="A845" s="529">
        <v>323</v>
      </c>
      <c r="B845" s="529" t="s">
        <v>109</v>
      </c>
      <c r="C845" s="547">
        <f>SUM(C846:C850)</f>
        <v>65250</v>
      </c>
    </row>
    <row r="846" spans="1:4" x14ac:dyDescent="0.25">
      <c r="A846" s="522">
        <v>3231</v>
      </c>
      <c r="B846" s="522" t="s">
        <v>289</v>
      </c>
      <c r="C846" s="523">
        <v>6250</v>
      </c>
    </row>
    <row r="847" spans="1:4" x14ac:dyDescent="0.25">
      <c r="A847" s="522">
        <v>3232</v>
      </c>
      <c r="B847" s="522" t="s">
        <v>487</v>
      </c>
      <c r="C847" s="523">
        <v>2000</v>
      </c>
    </row>
    <row r="848" spans="1:4" x14ac:dyDescent="0.25">
      <c r="A848" s="522">
        <v>3236</v>
      </c>
      <c r="B848" s="522" t="s">
        <v>284</v>
      </c>
      <c r="C848" s="523">
        <v>18000</v>
      </c>
      <c r="D848" s="321"/>
    </row>
    <row r="849" spans="1:4" x14ac:dyDescent="0.25">
      <c r="A849" s="522">
        <v>3237</v>
      </c>
      <c r="B849" s="522" t="s">
        <v>115</v>
      </c>
      <c r="C849" s="523">
        <v>37000</v>
      </c>
      <c r="D849" s="321"/>
    </row>
    <row r="850" spans="1:4" x14ac:dyDescent="0.25">
      <c r="A850" s="522">
        <v>3238</v>
      </c>
      <c r="B850" s="522" t="s">
        <v>116</v>
      </c>
      <c r="C850" s="523">
        <v>2000</v>
      </c>
      <c r="D850" s="321"/>
    </row>
    <row r="851" spans="1:4" x14ac:dyDescent="0.25">
      <c r="A851" s="529">
        <v>329</v>
      </c>
      <c r="B851" s="529" t="s">
        <v>118</v>
      </c>
      <c r="C851" s="547">
        <f>SUM(C852:C853)</f>
        <v>1500</v>
      </c>
      <c r="D851" s="321"/>
    </row>
    <row r="852" spans="1:4" x14ac:dyDescent="0.25">
      <c r="A852" s="522">
        <v>3293</v>
      </c>
      <c r="B852" s="522" t="s">
        <v>121</v>
      </c>
      <c r="C852" s="523">
        <v>1000</v>
      </c>
      <c r="D852" s="321"/>
    </row>
    <row r="853" spans="1:4" x14ac:dyDescent="0.25">
      <c r="A853" s="522">
        <v>3294</v>
      </c>
      <c r="B853" s="522" t="s">
        <v>122</v>
      </c>
      <c r="C853" s="524">
        <v>500</v>
      </c>
      <c r="D853" s="321"/>
    </row>
    <row r="854" spans="1:4" x14ac:dyDescent="0.25">
      <c r="A854" s="529">
        <v>34</v>
      </c>
      <c r="B854" s="529" t="s">
        <v>285</v>
      </c>
      <c r="C854" s="547">
        <f>SUM(C855)</f>
        <v>500</v>
      </c>
      <c r="D854" s="321"/>
    </row>
    <row r="855" spans="1:4" x14ac:dyDescent="0.25">
      <c r="A855" s="529">
        <v>343</v>
      </c>
      <c r="B855" s="529" t="s">
        <v>127</v>
      </c>
      <c r="C855" s="547">
        <f>SUM(C856)</f>
        <v>500</v>
      </c>
      <c r="D855" s="321"/>
    </row>
    <row r="856" spans="1:4" x14ac:dyDescent="0.25">
      <c r="A856" s="522">
        <v>3434</v>
      </c>
      <c r="B856" s="522" t="s">
        <v>358</v>
      </c>
      <c r="C856" s="523">
        <v>500</v>
      </c>
      <c r="D856" s="321"/>
    </row>
    <row r="857" spans="1:4" ht="22.5" customHeight="1" x14ac:dyDescent="0.25">
      <c r="A857" s="816" t="s">
        <v>300</v>
      </c>
      <c r="B857" s="816"/>
      <c r="C857" s="603">
        <f>SUM(C837,C854)</f>
        <v>107250</v>
      </c>
    </row>
    <row r="858" spans="1:4" x14ac:dyDescent="0.25">
      <c r="A858" s="522"/>
      <c r="B858" s="522"/>
      <c r="C858" s="523"/>
    </row>
    <row r="859" spans="1:4" x14ac:dyDescent="0.25">
      <c r="A859" s="819"/>
      <c r="B859" s="819"/>
      <c r="C859" s="819"/>
      <c r="D859" s="321"/>
    </row>
    <row r="860" spans="1:4" ht="30" x14ac:dyDescent="0.25">
      <c r="A860" s="604" t="s">
        <v>411</v>
      </c>
      <c r="B860" s="604" t="s">
        <v>359</v>
      </c>
      <c r="C860" s="617">
        <f>SUM(C866,C873,C880)</f>
        <v>233000</v>
      </c>
      <c r="D860" s="321"/>
    </row>
    <row r="861" spans="1:4" ht="24" customHeight="1" x14ac:dyDescent="0.25">
      <c r="A861" s="818"/>
      <c r="B861" s="818"/>
      <c r="C861" s="818"/>
      <c r="D861" s="321"/>
    </row>
    <row r="862" spans="1:4" x14ac:dyDescent="0.25">
      <c r="A862" s="818"/>
      <c r="B862" s="818"/>
      <c r="C862" s="818"/>
      <c r="D862" s="321"/>
    </row>
    <row r="863" spans="1:4" x14ac:dyDescent="0.25">
      <c r="A863" s="529">
        <v>32</v>
      </c>
      <c r="B863" s="529" t="s">
        <v>272</v>
      </c>
      <c r="C863" s="549">
        <f>SUM(C864)</f>
        <v>20000</v>
      </c>
      <c r="D863" s="321"/>
    </row>
    <row r="864" spans="1:4" x14ac:dyDescent="0.25">
      <c r="A864" s="529">
        <v>322</v>
      </c>
      <c r="B864" s="529" t="s">
        <v>102</v>
      </c>
      <c r="C864" s="547">
        <f>SUM(C865)</f>
        <v>20000</v>
      </c>
      <c r="D864" s="321"/>
    </row>
    <row r="865" spans="1:4" x14ac:dyDescent="0.25">
      <c r="A865" s="522">
        <v>3222</v>
      </c>
      <c r="B865" s="522" t="s">
        <v>104</v>
      </c>
      <c r="C865" s="523">
        <v>20000</v>
      </c>
      <c r="D865" s="321"/>
    </row>
    <row r="866" spans="1:4" x14ac:dyDescent="0.25">
      <c r="A866" s="816" t="s">
        <v>325</v>
      </c>
      <c r="B866" s="816"/>
      <c r="C866" s="603">
        <f>SUM(C863)</f>
        <v>20000</v>
      </c>
      <c r="D866" s="321"/>
    </row>
    <row r="867" spans="1:4" x14ac:dyDescent="0.25">
      <c r="A867" s="529">
        <v>32</v>
      </c>
      <c r="B867" s="529" t="s">
        <v>272</v>
      </c>
      <c r="C867" s="547">
        <f>SUM(C868,C871)</f>
        <v>207000</v>
      </c>
      <c r="D867" s="321"/>
    </row>
    <row r="868" spans="1:4" x14ac:dyDescent="0.25">
      <c r="A868" s="529">
        <v>322</v>
      </c>
      <c r="B868" s="529" t="s">
        <v>102</v>
      </c>
      <c r="C868" s="547">
        <f>SUM(C869:C870)</f>
        <v>205000</v>
      </c>
      <c r="D868" s="321"/>
    </row>
    <row r="869" spans="1:4" x14ac:dyDescent="0.25">
      <c r="A869" s="522">
        <v>3221</v>
      </c>
      <c r="B869" s="522" t="s">
        <v>288</v>
      </c>
      <c r="C869" s="523">
        <f>SUM(20000+25000+17000+3000)</f>
        <v>65000</v>
      </c>
      <c r="D869" s="321"/>
    </row>
    <row r="870" spans="1:4" x14ac:dyDescent="0.25">
      <c r="A870" s="522">
        <v>3222</v>
      </c>
      <c r="B870" s="522" t="s">
        <v>104</v>
      </c>
      <c r="C870" s="523">
        <v>140000</v>
      </c>
      <c r="D870" s="321"/>
    </row>
    <row r="871" spans="1:4" x14ac:dyDescent="0.25">
      <c r="A871" s="529">
        <v>323</v>
      </c>
      <c r="B871" s="529" t="s">
        <v>360</v>
      </c>
      <c r="C871" s="547">
        <f>SUM(C872)</f>
        <v>2000</v>
      </c>
      <c r="D871" s="321"/>
    </row>
    <row r="872" spans="1:4" x14ac:dyDescent="0.25">
      <c r="A872" s="522">
        <v>3239</v>
      </c>
      <c r="B872" s="522" t="s">
        <v>117</v>
      </c>
      <c r="C872" s="523">
        <v>2000</v>
      </c>
      <c r="D872" s="321"/>
    </row>
    <row r="873" spans="1:4" x14ac:dyDescent="0.25">
      <c r="A873" s="816" t="s">
        <v>300</v>
      </c>
      <c r="B873" s="816"/>
      <c r="C873" s="603">
        <f>SUM(C867)</f>
        <v>207000</v>
      </c>
      <c r="D873" s="321"/>
    </row>
    <row r="874" spans="1:4" x14ac:dyDescent="0.25">
      <c r="A874" s="529">
        <v>32</v>
      </c>
      <c r="B874" s="529" t="s">
        <v>272</v>
      </c>
      <c r="C874" s="547">
        <f>SUM(C875)</f>
        <v>3000</v>
      </c>
      <c r="D874" s="321"/>
    </row>
    <row r="875" spans="1:4" x14ac:dyDescent="0.25">
      <c r="A875" s="529">
        <v>322</v>
      </c>
      <c r="B875" s="529" t="s">
        <v>102</v>
      </c>
      <c r="C875" s="523">
        <f>SUM(C876)</f>
        <v>3000</v>
      </c>
      <c r="D875" s="321"/>
    </row>
    <row r="876" spans="1:4" x14ac:dyDescent="0.25">
      <c r="A876" s="522">
        <v>3221</v>
      </c>
      <c r="B876" s="522" t="s">
        <v>288</v>
      </c>
      <c r="C876" s="523">
        <v>3000</v>
      </c>
      <c r="D876" s="321"/>
    </row>
    <row r="877" spans="1:4" x14ac:dyDescent="0.25">
      <c r="A877" s="529">
        <v>36</v>
      </c>
      <c r="B877" s="529" t="s">
        <v>488</v>
      </c>
      <c r="C877" s="547">
        <f>SUM(C878)</f>
        <v>3000</v>
      </c>
      <c r="D877" s="321"/>
    </row>
    <row r="878" spans="1:4" x14ac:dyDescent="0.25">
      <c r="A878" s="529">
        <v>363</v>
      </c>
      <c r="B878" s="529" t="s">
        <v>135</v>
      </c>
      <c r="C878" s="547">
        <f>SUM(C879)</f>
        <v>3000</v>
      </c>
      <c r="D878" s="321"/>
    </row>
    <row r="879" spans="1:4" x14ac:dyDescent="0.25">
      <c r="A879" s="522">
        <v>3631</v>
      </c>
      <c r="B879" s="522" t="s">
        <v>136</v>
      </c>
      <c r="C879" s="523">
        <v>3000</v>
      </c>
      <c r="D879" s="321"/>
    </row>
    <row r="880" spans="1:4" x14ac:dyDescent="0.25">
      <c r="A880" s="816" t="s">
        <v>291</v>
      </c>
      <c r="B880" s="816"/>
      <c r="C880" s="603">
        <f>SUM(C874,C877)</f>
        <v>6000</v>
      </c>
      <c r="D880" s="321"/>
    </row>
    <row r="881" spans="1:4" x14ac:dyDescent="0.25">
      <c r="A881" s="819"/>
      <c r="B881" s="819"/>
      <c r="C881" s="819"/>
      <c r="D881" s="321"/>
    </row>
    <row r="882" spans="1:4" ht="24.75" customHeight="1" x14ac:dyDescent="0.25">
      <c r="A882" s="819"/>
      <c r="B882" s="819"/>
      <c r="C882" s="819"/>
    </row>
    <row r="883" spans="1:4" ht="30" x14ac:dyDescent="0.25">
      <c r="A883" s="604" t="s">
        <v>412</v>
      </c>
      <c r="B883" s="604" t="s">
        <v>361</v>
      </c>
      <c r="C883" s="617">
        <f>SUM(C895,C902)</f>
        <v>118300</v>
      </c>
    </row>
    <row r="884" spans="1:4" x14ac:dyDescent="0.25">
      <c r="A884" s="818"/>
      <c r="B884" s="818"/>
      <c r="C884" s="818"/>
      <c r="D884" s="321"/>
    </row>
    <row r="885" spans="1:4" x14ac:dyDescent="0.25">
      <c r="A885" s="818"/>
      <c r="B885" s="818"/>
      <c r="C885" s="818"/>
    </row>
    <row r="886" spans="1:4" x14ac:dyDescent="0.25">
      <c r="A886" s="818"/>
      <c r="B886" s="818"/>
      <c r="C886" s="818"/>
    </row>
    <row r="887" spans="1:4" x14ac:dyDescent="0.25">
      <c r="A887" s="529">
        <v>32</v>
      </c>
      <c r="B887" s="529" t="s">
        <v>272</v>
      </c>
      <c r="C887" s="547">
        <f>SUM(C888,C891)</f>
        <v>78300</v>
      </c>
    </row>
    <row r="888" spans="1:4" x14ac:dyDescent="0.25">
      <c r="A888" s="529">
        <v>322</v>
      </c>
      <c r="B888" s="529" t="s">
        <v>102</v>
      </c>
      <c r="C888" s="547">
        <f>SUM(C889:C890)</f>
        <v>57000</v>
      </c>
    </row>
    <row r="889" spans="1:4" x14ac:dyDescent="0.25">
      <c r="A889" s="522">
        <v>3223</v>
      </c>
      <c r="B889" s="522" t="s">
        <v>105</v>
      </c>
      <c r="C889" s="523">
        <v>37000</v>
      </c>
      <c r="D889" s="321"/>
    </row>
    <row r="890" spans="1:4" x14ac:dyDescent="0.25">
      <c r="A890" s="522">
        <v>3224</v>
      </c>
      <c r="B890" s="522" t="s">
        <v>362</v>
      </c>
      <c r="C890" s="523">
        <v>20000</v>
      </c>
      <c r="D890" s="321"/>
    </row>
    <row r="891" spans="1:4" ht="23.25" customHeight="1" x14ac:dyDescent="0.25">
      <c r="A891" s="529">
        <v>323</v>
      </c>
      <c r="B891" s="529" t="s">
        <v>109</v>
      </c>
      <c r="C891" s="547">
        <f>SUM(C892:C894)</f>
        <v>21300</v>
      </c>
      <c r="D891" s="321"/>
    </row>
    <row r="892" spans="1:4" x14ac:dyDescent="0.25">
      <c r="A892" s="522">
        <v>3232</v>
      </c>
      <c r="B892" s="522" t="s">
        <v>364</v>
      </c>
      <c r="C892" s="523">
        <v>2000</v>
      </c>
      <c r="D892" s="321"/>
    </row>
    <row r="893" spans="1:4" x14ac:dyDescent="0.25">
      <c r="A893" s="522">
        <v>3234</v>
      </c>
      <c r="B893" s="522" t="s">
        <v>113</v>
      </c>
      <c r="C893" s="523">
        <v>4300</v>
      </c>
      <c r="D893" s="321"/>
    </row>
    <row r="894" spans="1:4" x14ac:dyDescent="0.25">
      <c r="A894" s="522">
        <v>3239</v>
      </c>
      <c r="B894" s="522" t="s">
        <v>117</v>
      </c>
      <c r="C894" s="523">
        <v>15000</v>
      </c>
      <c r="D894" s="321"/>
    </row>
    <row r="895" spans="1:4" x14ac:dyDescent="0.25">
      <c r="A895" s="816" t="s">
        <v>300</v>
      </c>
      <c r="B895" s="816"/>
      <c r="C895" s="603">
        <f>SUM(C887)</f>
        <v>78300</v>
      </c>
      <c r="D895" s="321"/>
    </row>
    <row r="896" spans="1:4" x14ac:dyDescent="0.25">
      <c r="A896" s="529">
        <v>36</v>
      </c>
      <c r="B896" s="529" t="s">
        <v>488</v>
      </c>
      <c r="C896" s="603">
        <f>SUM(C897)</f>
        <v>20000</v>
      </c>
      <c r="D896" s="321"/>
    </row>
    <row r="897" spans="1:4" x14ac:dyDescent="0.25">
      <c r="A897" s="529">
        <v>363</v>
      </c>
      <c r="B897" s="529" t="s">
        <v>135</v>
      </c>
      <c r="C897" s="603">
        <f>SUM(C898)</f>
        <v>20000</v>
      </c>
      <c r="D897" s="321"/>
    </row>
    <row r="898" spans="1:4" ht="22.5" customHeight="1" x14ac:dyDescent="0.25">
      <c r="A898" s="522">
        <v>3632</v>
      </c>
      <c r="B898" s="522" t="s">
        <v>454</v>
      </c>
      <c r="C898" s="618">
        <v>20000</v>
      </c>
    </row>
    <row r="899" spans="1:4" x14ac:dyDescent="0.25">
      <c r="A899" s="529">
        <v>42</v>
      </c>
      <c r="B899" s="529" t="s">
        <v>297</v>
      </c>
      <c r="C899" s="547">
        <f>SUM(C900)</f>
        <v>20000</v>
      </c>
    </row>
    <row r="900" spans="1:4" x14ac:dyDescent="0.25">
      <c r="A900" s="529">
        <v>421</v>
      </c>
      <c r="B900" s="529" t="s">
        <v>145</v>
      </c>
      <c r="C900" s="547">
        <f>SUM(C901)</f>
        <v>20000</v>
      </c>
      <c r="D900" s="321"/>
    </row>
    <row r="901" spans="1:4" x14ac:dyDescent="0.25">
      <c r="A901" s="522">
        <v>4212</v>
      </c>
      <c r="B901" s="522" t="s">
        <v>308</v>
      </c>
      <c r="C901" s="523">
        <v>20000</v>
      </c>
      <c r="D901" s="321"/>
    </row>
    <row r="902" spans="1:4" x14ac:dyDescent="0.25">
      <c r="A902" s="816" t="s">
        <v>291</v>
      </c>
      <c r="B902" s="816"/>
      <c r="C902" s="603">
        <f>SUM(C899,C896)</f>
        <v>40000</v>
      </c>
      <c r="D902" s="321"/>
    </row>
    <row r="903" spans="1:4" x14ac:dyDescent="0.25">
      <c r="A903" s="819"/>
      <c r="B903" s="819"/>
      <c r="C903" s="819"/>
      <c r="D903" s="321"/>
    </row>
    <row r="904" spans="1:4" x14ac:dyDescent="0.25">
      <c r="A904" s="819"/>
      <c r="B904" s="819"/>
      <c r="C904" s="819"/>
    </row>
    <row r="905" spans="1:4" ht="21.75" customHeight="1" x14ac:dyDescent="0.25">
      <c r="A905" s="819"/>
      <c r="B905" s="819"/>
      <c r="C905" s="819"/>
      <c r="D905" s="321"/>
    </row>
    <row r="906" spans="1:4" s="321" customFormat="1" ht="36" x14ac:dyDescent="0.25">
      <c r="A906" s="625" t="s">
        <v>413</v>
      </c>
      <c r="B906" s="625" t="s">
        <v>366</v>
      </c>
      <c r="C906" s="629">
        <f>SUM(C909)</f>
        <v>85400</v>
      </c>
      <c r="D906"/>
    </row>
    <row r="907" spans="1:4" ht="31.5" customHeight="1" x14ac:dyDescent="0.25">
      <c r="A907" s="820"/>
      <c r="B907" s="820"/>
      <c r="C907" s="820"/>
      <c r="D907" s="321"/>
    </row>
    <row r="908" spans="1:4" x14ac:dyDescent="0.25">
      <c r="A908" s="820"/>
      <c r="B908" s="820"/>
      <c r="C908" s="820"/>
    </row>
    <row r="909" spans="1:4" ht="30" x14ac:dyDescent="0.25">
      <c r="A909" s="604" t="s">
        <v>414</v>
      </c>
      <c r="B909" s="604" t="s">
        <v>367</v>
      </c>
      <c r="C909" s="617">
        <f>SUM(C912,C937)</f>
        <v>85400</v>
      </c>
    </row>
    <row r="910" spans="1:4" ht="5.25" customHeight="1" x14ac:dyDescent="0.25">
      <c r="A910" s="821"/>
      <c r="B910" s="821"/>
      <c r="C910" s="821"/>
    </row>
    <row r="911" spans="1:4" x14ac:dyDescent="0.25">
      <c r="A911" s="821"/>
      <c r="B911" s="821"/>
      <c r="C911" s="821"/>
    </row>
    <row r="912" spans="1:4" x14ac:dyDescent="0.25">
      <c r="A912" s="604" t="s">
        <v>449</v>
      </c>
      <c r="B912" s="604" t="s">
        <v>368</v>
      </c>
      <c r="C912" s="617">
        <f>SUM(C925,C933,C929)</f>
        <v>60400</v>
      </c>
    </row>
    <row r="913" spans="1:4" x14ac:dyDescent="0.25">
      <c r="A913" s="822"/>
      <c r="B913" s="822"/>
      <c r="C913" s="822"/>
      <c r="D913" s="321"/>
    </row>
    <row r="914" spans="1:4" x14ac:dyDescent="0.25">
      <c r="A914" s="822"/>
      <c r="B914" s="822"/>
      <c r="C914" s="822"/>
      <c r="D914" s="321"/>
    </row>
    <row r="915" spans="1:4" x14ac:dyDescent="0.25">
      <c r="A915" s="529">
        <v>32</v>
      </c>
      <c r="B915" s="529" t="s">
        <v>272</v>
      </c>
      <c r="C915" s="547">
        <f>SUM(C916,C918)</f>
        <v>57130</v>
      </c>
      <c r="D915" s="321"/>
    </row>
    <row r="916" spans="1:4" x14ac:dyDescent="0.25">
      <c r="A916" s="529">
        <v>322</v>
      </c>
      <c r="B916" s="529" t="s">
        <v>102</v>
      </c>
      <c r="C916" s="547">
        <f>SUM(C917)</f>
        <v>2330</v>
      </c>
      <c r="D916" s="321"/>
    </row>
    <row r="917" spans="1:4" x14ac:dyDescent="0.25">
      <c r="A917" s="522">
        <v>3221</v>
      </c>
      <c r="B917" s="522" t="s">
        <v>288</v>
      </c>
      <c r="C917" s="523">
        <v>2330</v>
      </c>
      <c r="D917" s="321"/>
    </row>
    <row r="918" spans="1:4" x14ac:dyDescent="0.25">
      <c r="A918" s="529">
        <v>323</v>
      </c>
      <c r="B918" s="529" t="s">
        <v>109</v>
      </c>
      <c r="C918" s="547">
        <f>SUM(C919:C921)</f>
        <v>54800</v>
      </c>
      <c r="D918" s="321"/>
    </row>
    <row r="919" spans="1:4" x14ac:dyDescent="0.25">
      <c r="A919" s="522">
        <v>3231</v>
      </c>
      <c r="B919" s="522" t="s">
        <v>110</v>
      </c>
      <c r="C919" s="523">
        <v>6600</v>
      </c>
      <c r="D919" s="321"/>
    </row>
    <row r="920" spans="1:4" ht="22.5" customHeight="1" x14ac:dyDescent="0.25">
      <c r="A920" s="522">
        <v>3237</v>
      </c>
      <c r="B920" s="522" t="s">
        <v>115</v>
      </c>
      <c r="C920" s="523">
        <v>47500</v>
      </c>
      <c r="D920" s="321"/>
    </row>
    <row r="921" spans="1:4" x14ac:dyDescent="0.25">
      <c r="A921" s="522">
        <v>3238</v>
      </c>
      <c r="B921" s="522" t="s">
        <v>116</v>
      </c>
      <c r="C921" s="524">
        <v>700</v>
      </c>
      <c r="D921" s="321"/>
    </row>
    <row r="922" spans="1:4" x14ac:dyDescent="0.25">
      <c r="A922" s="529">
        <v>34</v>
      </c>
      <c r="B922" s="529" t="s">
        <v>285</v>
      </c>
      <c r="C922" s="547">
        <f>SUM(C923)</f>
        <v>2500</v>
      </c>
      <c r="D922" s="321"/>
    </row>
    <row r="923" spans="1:4" x14ac:dyDescent="0.25">
      <c r="A923" s="529">
        <v>343</v>
      </c>
      <c r="B923" s="529" t="s">
        <v>127</v>
      </c>
      <c r="C923" s="547">
        <f>SUM(C924)</f>
        <v>2500</v>
      </c>
      <c r="D923" s="321"/>
    </row>
    <row r="924" spans="1:4" x14ac:dyDescent="0.25">
      <c r="A924" s="522">
        <v>3431</v>
      </c>
      <c r="B924" s="522" t="s">
        <v>369</v>
      </c>
      <c r="C924" s="523">
        <v>2500</v>
      </c>
      <c r="D924" s="321"/>
    </row>
    <row r="925" spans="1:4" x14ac:dyDescent="0.25">
      <c r="A925" s="816" t="s">
        <v>325</v>
      </c>
      <c r="B925" s="816"/>
      <c r="C925" s="603">
        <f>SUM(C915,C922)</f>
        <v>59630</v>
      </c>
      <c r="D925" s="321"/>
    </row>
    <row r="926" spans="1:4" x14ac:dyDescent="0.25">
      <c r="A926" s="529">
        <v>32</v>
      </c>
      <c r="B926" s="529" t="s">
        <v>272</v>
      </c>
      <c r="C926" s="603">
        <f>SUM(C927)</f>
        <v>20</v>
      </c>
    </row>
    <row r="927" spans="1:4" ht="26.25" customHeight="1" x14ac:dyDescent="0.25">
      <c r="A927" s="529">
        <v>322</v>
      </c>
      <c r="B927" s="529" t="s">
        <v>102</v>
      </c>
      <c r="C927" s="603">
        <f>SUM(C928)</f>
        <v>20</v>
      </c>
      <c r="D927" s="321"/>
    </row>
    <row r="928" spans="1:4" s="321" customFormat="1" x14ac:dyDescent="0.25">
      <c r="A928" s="522">
        <v>3221</v>
      </c>
      <c r="B928" s="522" t="s">
        <v>288</v>
      </c>
      <c r="C928" s="618">
        <v>20</v>
      </c>
      <c r="D928"/>
    </row>
    <row r="929" spans="1:4" x14ac:dyDescent="0.25">
      <c r="A929" s="816" t="s">
        <v>273</v>
      </c>
      <c r="B929" s="816"/>
      <c r="C929" s="603">
        <f>SUM(C926)</f>
        <v>20</v>
      </c>
    </row>
    <row r="930" spans="1:4" x14ac:dyDescent="0.25">
      <c r="A930" s="529">
        <v>32</v>
      </c>
      <c r="B930" s="529" t="s">
        <v>272</v>
      </c>
      <c r="C930" s="537">
        <f>SUM(C931)</f>
        <v>750</v>
      </c>
      <c r="D930" s="321"/>
    </row>
    <row r="931" spans="1:4" x14ac:dyDescent="0.25">
      <c r="A931" s="529">
        <v>322</v>
      </c>
      <c r="B931" s="529" t="s">
        <v>102</v>
      </c>
      <c r="C931" s="537">
        <f>SUM(C932)</f>
        <v>750</v>
      </c>
    </row>
    <row r="932" spans="1:4" x14ac:dyDescent="0.25">
      <c r="A932" s="522">
        <v>3221</v>
      </c>
      <c r="B932" s="522" t="s">
        <v>288</v>
      </c>
      <c r="C932" s="524">
        <v>750</v>
      </c>
    </row>
    <row r="933" spans="1:4" x14ac:dyDescent="0.25">
      <c r="A933" s="816" t="s">
        <v>371</v>
      </c>
      <c r="B933" s="816"/>
      <c r="C933" s="603">
        <f>SUM(C930)</f>
        <v>750</v>
      </c>
      <c r="D933" s="321"/>
    </row>
    <row r="934" spans="1:4" x14ac:dyDescent="0.25">
      <c r="A934" s="817"/>
      <c r="B934" s="817"/>
      <c r="C934" s="817"/>
    </row>
    <row r="935" spans="1:4" x14ac:dyDescent="0.25">
      <c r="A935" s="817"/>
      <c r="B935" s="817"/>
      <c r="C935" s="817"/>
    </row>
    <row r="936" spans="1:4" x14ac:dyDescent="0.25">
      <c r="A936" s="817"/>
      <c r="B936" s="817"/>
      <c r="C936" s="817"/>
      <c r="D936" s="321"/>
    </row>
    <row r="937" spans="1:4" x14ac:dyDescent="0.25">
      <c r="A937" s="604" t="s">
        <v>415</v>
      </c>
      <c r="B937" s="604" t="s">
        <v>373</v>
      </c>
      <c r="C937" s="617">
        <f>SUM(C943,C947)</f>
        <v>25000</v>
      </c>
    </row>
    <row r="938" spans="1:4" x14ac:dyDescent="0.25">
      <c r="A938" s="818"/>
      <c r="B938" s="818"/>
      <c r="C938" s="818"/>
      <c r="D938" s="321"/>
    </row>
    <row r="939" spans="1:4" s="321" customFormat="1" x14ac:dyDescent="0.25">
      <c r="A939" s="818"/>
      <c r="B939" s="818"/>
      <c r="C939" s="818"/>
      <c r="D939"/>
    </row>
    <row r="940" spans="1:4" x14ac:dyDescent="0.25">
      <c r="A940" s="529">
        <v>42</v>
      </c>
      <c r="B940" s="529" t="s">
        <v>297</v>
      </c>
      <c r="C940" s="547">
        <f>SUM(C941)</f>
        <v>5000</v>
      </c>
    </row>
    <row r="941" spans="1:4" x14ac:dyDescent="0.25">
      <c r="A941" s="529">
        <v>424</v>
      </c>
      <c r="B941" s="529" t="s">
        <v>374</v>
      </c>
      <c r="C941" s="547">
        <f>SUM(C942)</f>
        <v>5000</v>
      </c>
      <c r="D941" s="321"/>
    </row>
    <row r="942" spans="1:4" x14ac:dyDescent="0.25">
      <c r="A942" s="522">
        <v>4241</v>
      </c>
      <c r="B942" s="522" t="s">
        <v>154</v>
      </c>
      <c r="C942" s="523">
        <v>5000</v>
      </c>
      <c r="D942" s="321"/>
    </row>
    <row r="943" spans="1:4" x14ac:dyDescent="0.25">
      <c r="A943" s="816" t="s">
        <v>325</v>
      </c>
      <c r="B943" s="816"/>
      <c r="C943" s="603">
        <f>SUM(C940)</f>
        <v>5000</v>
      </c>
      <c r="D943" s="321"/>
    </row>
    <row r="944" spans="1:4" x14ac:dyDescent="0.25">
      <c r="A944" s="529">
        <v>42</v>
      </c>
      <c r="B944" s="529" t="s">
        <v>297</v>
      </c>
      <c r="C944" s="547">
        <f>SUM(C945)</f>
        <v>20000</v>
      </c>
      <c r="D944" s="321"/>
    </row>
    <row r="945" spans="1:4" x14ac:dyDescent="0.25">
      <c r="A945" s="529">
        <v>424</v>
      </c>
      <c r="B945" s="529" t="s">
        <v>374</v>
      </c>
      <c r="C945" s="547">
        <f>SUM(C946)</f>
        <v>20000</v>
      </c>
      <c r="D945" s="321"/>
    </row>
    <row r="946" spans="1:4" x14ac:dyDescent="0.25">
      <c r="A946" s="522">
        <v>4241</v>
      </c>
      <c r="B946" s="522" t="s">
        <v>154</v>
      </c>
      <c r="C946" s="523">
        <v>20000</v>
      </c>
      <c r="D946" s="321"/>
    </row>
    <row r="947" spans="1:4" x14ac:dyDescent="0.25">
      <c r="A947" s="816" t="s">
        <v>291</v>
      </c>
      <c r="B947" s="816"/>
      <c r="C947" s="603">
        <f>SUM(C944)</f>
        <v>20000</v>
      </c>
      <c r="D947" s="321"/>
    </row>
    <row r="948" spans="1:4" x14ac:dyDescent="0.25">
      <c r="A948" s="321"/>
      <c r="B948" s="321"/>
      <c r="C948" s="321"/>
      <c r="D948" s="321"/>
    </row>
    <row r="949" spans="1:4" x14ac:dyDescent="0.25">
      <c r="B949" s="4" t="s">
        <v>416</v>
      </c>
      <c r="C949" s="467"/>
      <c r="D949" s="321"/>
    </row>
    <row r="950" spans="1:4" ht="22.5" customHeight="1" x14ac:dyDescent="0.25">
      <c r="A950" s="517" t="s">
        <v>261</v>
      </c>
      <c r="B950" s="517" t="s">
        <v>75</v>
      </c>
      <c r="C950" s="517" t="s">
        <v>426</v>
      </c>
      <c r="D950" s="321"/>
    </row>
    <row r="951" spans="1:4" x14ac:dyDescent="0.25">
      <c r="A951" s="517">
        <v>1</v>
      </c>
      <c r="B951" s="517">
        <v>2</v>
      </c>
      <c r="C951" s="517">
        <v>3</v>
      </c>
      <c r="D951" s="321"/>
    </row>
    <row r="952" spans="1:4" x14ac:dyDescent="0.25">
      <c r="A952" s="481">
        <v>1</v>
      </c>
      <c r="B952" s="481" t="s">
        <v>418</v>
      </c>
      <c r="C952" s="482">
        <f>SUM(C411,C446,C657,C677,C686,C699,C716,C725,C742,C777,C790,C799,C808,C832,C866,C925,C943)</f>
        <v>3630200</v>
      </c>
      <c r="D952" s="321"/>
    </row>
    <row r="953" spans="1:4" x14ac:dyDescent="0.25">
      <c r="A953" s="481">
        <v>3</v>
      </c>
      <c r="B953" s="481" t="s">
        <v>419</v>
      </c>
      <c r="C953" s="482">
        <f>SUM(C464,C536,C556,C592,C648,C661,C836,C929)</f>
        <v>326170</v>
      </c>
      <c r="D953" s="321"/>
    </row>
    <row r="954" spans="1:4" ht="23.25" customHeight="1" x14ac:dyDescent="0.25">
      <c r="A954" s="481">
        <v>4</v>
      </c>
      <c r="B954" s="481" t="s">
        <v>420</v>
      </c>
      <c r="C954" s="482">
        <f>SUM(C476,C494,C506,C520,C543,C567,C580,C600,C617,C639,C665,C690,C729,C754,C768,C857,C873,C895)</f>
        <v>3533300</v>
      </c>
      <c r="D954" s="321"/>
    </row>
    <row r="955" spans="1:4" x14ac:dyDescent="0.25">
      <c r="A955" s="481">
        <v>5</v>
      </c>
      <c r="B955" s="481" t="s">
        <v>421</v>
      </c>
      <c r="C955" s="482">
        <f>SUM(C415,C510,C547,C571,C604,C621,C703,C733,C758,C880,C902,C947)</f>
        <v>1586000</v>
      </c>
      <c r="D955" s="321"/>
    </row>
    <row r="956" spans="1:4" x14ac:dyDescent="0.25">
      <c r="A956" s="481">
        <v>6</v>
      </c>
      <c r="B956" s="481" t="s">
        <v>422</v>
      </c>
      <c r="C956" s="482">
        <f>SUM(C933)</f>
        <v>750</v>
      </c>
      <c r="D956" s="321"/>
    </row>
    <row r="957" spans="1:4" x14ac:dyDescent="0.25">
      <c r="A957" s="481">
        <v>7</v>
      </c>
      <c r="B957" s="481" t="s">
        <v>423</v>
      </c>
      <c r="C957" s="482">
        <f>SUM(C524,C608,C625,C707,C781)</f>
        <v>359000</v>
      </c>
    </row>
    <row r="958" spans="1:4" ht="21.75" customHeight="1" x14ac:dyDescent="0.25">
      <c r="A958" s="481">
        <v>8</v>
      </c>
      <c r="B958" s="481" t="s">
        <v>424</v>
      </c>
      <c r="C958" s="482">
        <f>SUM(C480)</f>
        <v>261000</v>
      </c>
    </row>
    <row r="959" spans="1:4" ht="15.75" hidden="1" thickBot="1" x14ac:dyDescent="0.3">
      <c r="A959" s="478"/>
      <c r="B959" s="479" t="s">
        <v>425</v>
      </c>
      <c r="C959" s="480">
        <f>SUM(C952:C958)</f>
        <v>9696420</v>
      </c>
      <c r="D959" s="321"/>
    </row>
    <row r="960" spans="1:4" s="321" customFormat="1" x14ac:dyDescent="0.25">
      <c r="A960"/>
      <c r="B960"/>
      <c r="C960"/>
      <c r="D960"/>
    </row>
    <row r="961" spans="1:4" x14ac:dyDescent="0.25">
      <c r="A961" s="1"/>
      <c r="B961" s="1"/>
      <c r="D961" s="321"/>
    </row>
    <row r="965" spans="1:4" x14ac:dyDescent="0.25">
      <c r="A965" s="1"/>
      <c r="B965" s="1"/>
    </row>
    <row r="966" spans="1:4" x14ac:dyDescent="0.25">
      <c r="A966" s="1"/>
      <c r="B966" s="1"/>
      <c r="D966" s="321"/>
    </row>
    <row r="968" spans="1:4" ht="21.75" customHeight="1" x14ac:dyDescent="0.25"/>
    <row r="972" spans="1:4" ht="22.5" customHeight="1" x14ac:dyDescent="0.25"/>
    <row r="973" spans="1:4" s="321" customFormat="1" x14ac:dyDescent="0.25"/>
    <row r="979" spans="1:4" x14ac:dyDescent="0.25">
      <c r="A979" s="1"/>
      <c r="B979" s="1"/>
      <c r="D979" s="363"/>
    </row>
    <row r="980" spans="1:4" x14ac:dyDescent="0.25">
      <c r="D980" s="363"/>
    </row>
    <row r="981" spans="1:4" x14ac:dyDescent="0.25">
      <c r="D981" s="363"/>
    </row>
    <row r="982" spans="1:4" x14ac:dyDescent="0.25">
      <c r="D982" s="363"/>
    </row>
    <row r="983" spans="1:4" x14ac:dyDescent="0.25">
      <c r="D983" s="321"/>
    </row>
    <row r="984" spans="1:4" x14ac:dyDescent="0.25">
      <c r="D984" s="321"/>
    </row>
  </sheetData>
  <mergeCells count="149">
    <mergeCell ref="A781:B781"/>
    <mergeCell ref="A625:B625"/>
    <mergeCell ref="A52:A53"/>
    <mergeCell ref="B52:B53"/>
    <mergeCell ref="C52:C53"/>
    <mergeCell ref="B269:B270"/>
    <mergeCell ref="C269:C270"/>
    <mergeCell ref="A476:B476"/>
    <mergeCell ref="A480:B480"/>
    <mergeCell ref="A481:C482"/>
    <mergeCell ref="A484:C485"/>
    <mergeCell ref="A487:C488"/>
    <mergeCell ref="A416:C417"/>
    <mergeCell ref="A419:C420"/>
    <mergeCell ref="A446:B446"/>
    <mergeCell ref="A511:C512"/>
    <mergeCell ref="A520:B520"/>
    <mergeCell ref="A524:B524"/>
    <mergeCell ref="A464:B464"/>
    <mergeCell ref="A494:B494"/>
    <mergeCell ref="A495:C496"/>
    <mergeCell ref="A498:C499"/>
    <mergeCell ref="A506:B506"/>
    <mergeCell ref="A510:B510"/>
    <mergeCell ref="A49:A50"/>
    <mergeCell ref="B49:B50"/>
    <mergeCell ref="C49:C50"/>
    <mergeCell ref="A399:C400"/>
    <mergeCell ref="A411:B411"/>
    <mergeCell ref="A415:B415"/>
    <mergeCell ref="A392:C393"/>
    <mergeCell ref="A395:C396"/>
    <mergeCell ref="A397:A398"/>
    <mergeCell ref="B397:B398"/>
    <mergeCell ref="C397:C398"/>
    <mergeCell ref="A571:B571"/>
    <mergeCell ref="A572:C573"/>
    <mergeCell ref="A575:C576"/>
    <mergeCell ref="A525:C526"/>
    <mergeCell ref="A528:C529"/>
    <mergeCell ref="A536:B536"/>
    <mergeCell ref="A543:B543"/>
    <mergeCell ref="A547:B547"/>
    <mergeCell ref="A548:C549"/>
    <mergeCell ref="A556:B556"/>
    <mergeCell ref="A551:C552"/>
    <mergeCell ref="A567:B567"/>
    <mergeCell ref="A604:B604"/>
    <mergeCell ref="A608:B608"/>
    <mergeCell ref="A609:C610"/>
    <mergeCell ref="A612:C613"/>
    <mergeCell ref="A617:B617"/>
    <mergeCell ref="A621:B621"/>
    <mergeCell ref="A580:B580"/>
    <mergeCell ref="A581:C582"/>
    <mergeCell ref="A584:C585"/>
    <mergeCell ref="A592:B592"/>
    <mergeCell ref="A600:B600"/>
    <mergeCell ref="A648:B648"/>
    <mergeCell ref="A649:C650"/>
    <mergeCell ref="A652:C653"/>
    <mergeCell ref="A657:B657"/>
    <mergeCell ref="A661:B661"/>
    <mergeCell ref="A665:B665"/>
    <mergeCell ref="A626:C628"/>
    <mergeCell ref="A630:C631"/>
    <mergeCell ref="A633:C634"/>
    <mergeCell ref="A639:B639"/>
    <mergeCell ref="A640:C641"/>
    <mergeCell ref="A643:C644"/>
    <mergeCell ref="A691:C692"/>
    <mergeCell ref="A694:C695"/>
    <mergeCell ref="A699:B699"/>
    <mergeCell ref="A703:B703"/>
    <mergeCell ref="A708:C709"/>
    <mergeCell ref="A666:C667"/>
    <mergeCell ref="A669:C670"/>
    <mergeCell ref="A672:C673"/>
    <mergeCell ref="A677:B677"/>
    <mergeCell ref="A678:C679"/>
    <mergeCell ref="A681:C682"/>
    <mergeCell ref="A690:B690"/>
    <mergeCell ref="A707:B707"/>
    <mergeCell ref="A686:B686"/>
    <mergeCell ref="A725:B725"/>
    <mergeCell ref="A734:C735"/>
    <mergeCell ref="A737:C738"/>
    <mergeCell ref="A742:B742"/>
    <mergeCell ref="A743:C744"/>
    <mergeCell ref="A746:C747"/>
    <mergeCell ref="A711:C712"/>
    <mergeCell ref="A716:B716"/>
    <mergeCell ref="A717:C718"/>
    <mergeCell ref="A720:C721"/>
    <mergeCell ref="A729:B729"/>
    <mergeCell ref="A733:B733"/>
    <mergeCell ref="A761:C761"/>
    <mergeCell ref="A763:C764"/>
    <mergeCell ref="A768:B768"/>
    <mergeCell ref="A769:C770"/>
    <mergeCell ref="A772:C773"/>
    <mergeCell ref="A777:B777"/>
    <mergeCell ref="A754:B754"/>
    <mergeCell ref="A758:B758"/>
    <mergeCell ref="A759:C760"/>
    <mergeCell ref="A809:C811"/>
    <mergeCell ref="A813:C815"/>
    <mergeCell ref="A817:C818"/>
    <mergeCell ref="A782:C783"/>
    <mergeCell ref="A785:C786"/>
    <mergeCell ref="A790:B790"/>
    <mergeCell ref="A791:C792"/>
    <mergeCell ref="A794:C795"/>
    <mergeCell ref="A799:B799"/>
    <mergeCell ref="A11:C11"/>
    <mergeCell ref="A12:C12"/>
    <mergeCell ref="A39:C39"/>
    <mergeCell ref="A40:C40"/>
    <mergeCell ref="A281:C281"/>
    <mergeCell ref="A277:C277"/>
    <mergeCell ref="A279:C279"/>
    <mergeCell ref="A902:B902"/>
    <mergeCell ref="A943:B943"/>
    <mergeCell ref="A866:B866"/>
    <mergeCell ref="A873:B873"/>
    <mergeCell ref="A880:B880"/>
    <mergeCell ref="A881:C882"/>
    <mergeCell ref="A884:C886"/>
    <mergeCell ref="A895:B895"/>
    <mergeCell ref="A820:C821"/>
    <mergeCell ref="A832:B832"/>
    <mergeCell ref="A857:B857"/>
    <mergeCell ref="A836:B836"/>
    <mergeCell ref="A859:C859"/>
    <mergeCell ref="A861:C862"/>
    <mergeCell ref="A800:C801"/>
    <mergeCell ref="A803:C804"/>
    <mergeCell ref="A808:B808"/>
    <mergeCell ref="A947:B947"/>
    <mergeCell ref="A934:C934"/>
    <mergeCell ref="A935:C936"/>
    <mergeCell ref="A938:C939"/>
    <mergeCell ref="A903:C905"/>
    <mergeCell ref="A907:C908"/>
    <mergeCell ref="A910:C911"/>
    <mergeCell ref="A913:C914"/>
    <mergeCell ref="A925:B925"/>
    <mergeCell ref="A933:B933"/>
    <mergeCell ref="A929:B929"/>
  </mergeCells>
  <pageMargins left="0.39370078740157483" right="0.39370078740157483" top="0.51181102362204722" bottom="0.51181102362204722" header="0.31496062992125984" footer="0.31496062992125984"/>
  <pageSetup paperSize="9" orientation="portrait" r:id="rId1"/>
  <headerFooter scaleWithDoc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D15" sqref="D15"/>
    </sheetView>
  </sheetViews>
  <sheetFormatPr defaultRowHeight="15" x14ac:dyDescent="0.25"/>
  <cols>
    <col min="1" max="1" width="37.7109375" customWidth="1"/>
    <col min="2" max="2" width="18.42578125" customWidth="1"/>
    <col min="3" max="3" width="17.5703125" customWidth="1"/>
    <col min="4" max="4" width="18.7109375" customWidth="1"/>
  </cols>
  <sheetData>
    <row r="1" spans="1:4" x14ac:dyDescent="0.25">
      <c r="A1" s="1"/>
      <c r="B1" s="466" t="s">
        <v>511</v>
      </c>
    </row>
    <row r="2" spans="1:4" x14ac:dyDescent="0.25">
      <c r="A2" s="847" t="s">
        <v>512</v>
      </c>
      <c r="B2" s="847"/>
      <c r="C2" s="847"/>
    </row>
    <row r="3" spans="1:4" x14ac:dyDescent="0.25">
      <c r="A3" s="847"/>
      <c r="B3" s="847"/>
      <c r="C3" s="847"/>
    </row>
    <row r="4" spans="1:4" ht="42" customHeight="1" x14ac:dyDescent="0.25">
      <c r="A4" s="483"/>
      <c r="B4" s="483"/>
      <c r="C4" s="483"/>
    </row>
    <row r="5" spans="1:4" x14ac:dyDescent="0.25">
      <c r="A5" s="483"/>
      <c r="B5" s="483"/>
      <c r="C5" s="483"/>
    </row>
    <row r="6" spans="1:4" x14ac:dyDescent="0.25">
      <c r="A6" s="483"/>
      <c r="B6" s="483"/>
      <c r="C6" s="483"/>
    </row>
    <row r="7" spans="1:4" ht="18" x14ac:dyDescent="0.25">
      <c r="A7" s="641" t="s">
        <v>555</v>
      </c>
      <c r="B7" s="641"/>
      <c r="C7" s="641"/>
      <c r="D7" s="641"/>
    </row>
    <row r="8" spans="1:4" ht="18" x14ac:dyDescent="0.25">
      <c r="A8" s="24"/>
      <c r="B8" s="24"/>
      <c r="C8" s="24"/>
      <c r="D8" s="24"/>
    </row>
    <row r="9" spans="1:4" ht="39.75" customHeight="1" x14ac:dyDescent="0.25">
      <c r="A9" s="487" t="s">
        <v>513</v>
      </c>
      <c r="B9" s="485" t="s">
        <v>514</v>
      </c>
      <c r="C9" s="485" t="s">
        <v>515</v>
      </c>
      <c r="D9" s="485" t="s">
        <v>516</v>
      </c>
    </row>
    <row r="10" spans="1:4" x14ac:dyDescent="0.25">
      <c r="A10" s="642" t="s">
        <v>517</v>
      </c>
      <c r="B10" s="489">
        <v>9146420</v>
      </c>
      <c r="C10" s="489">
        <v>8314570</v>
      </c>
      <c r="D10" s="489">
        <v>8415070</v>
      </c>
    </row>
    <row r="11" spans="1:4" ht="29.25" x14ac:dyDescent="0.25">
      <c r="A11" s="642" t="s">
        <v>8</v>
      </c>
      <c r="B11" s="489">
        <v>359000</v>
      </c>
      <c r="C11" s="489">
        <v>263000</v>
      </c>
      <c r="D11" s="489">
        <v>363000</v>
      </c>
    </row>
    <row r="12" spans="1:4" ht="15.75" x14ac:dyDescent="0.25">
      <c r="A12" s="643" t="s">
        <v>73</v>
      </c>
      <c r="B12" s="492">
        <v>9505420</v>
      </c>
      <c r="C12" s="492">
        <v>8577570</v>
      </c>
      <c r="D12" s="492">
        <v>8778070</v>
      </c>
    </row>
    <row r="13" spans="1:4" x14ac:dyDescent="0.25">
      <c r="A13" s="642" t="s">
        <v>6</v>
      </c>
      <c r="B13" s="489">
        <v>6145420</v>
      </c>
      <c r="C13" s="489">
        <v>6412520</v>
      </c>
      <c r="D13" s="489">
        <v>6412520</v>
      </c>
    </row>
    <row r="14" spans="1:4" ht="29.25" x14ac:dyDescent="0.25">
      <c r="A14" s="642" t="s">
        <v>9</v>
      </c>
      <c r="B14" s="489">
        <v>3290000</v>
      </c>
      <c r="C14" s="489">
        <v>2205000</v>
      </c>
      <c r="D14" s="489">
        <v>2405000</v>
      </c>
    </row>
    <row r="15" spans="1:4" ht="15.75" x14ac:dyDescent="0.25">
      <c r="A15" s="643" t="s">
        <v>160</v>
      </c>
      <c r="B15" s="492">
        <v>9435420</v>
      </c>
      <c r="C15" s="492">
        <v>8617520</v>
      </c>
      <c r="D15" s="492">
        <v>8817520</v>
      </c>
    </row>
    <row r="16" spans="1:4" ht="15.75" x14ac:dyDescent="0.25">
      <c r="A16" s="643" t="s">
        <v>518</v>
      </c>
      <c r="B16" s="492">
        <v>70000</v>
      </c>
      <c r="C16" s="492">
        <f>C12-C15</f>
        <v>-39950</v>
      </c>
      <c r="D16" s="492">
        <v>-39450</v>
      </c>
    </row>
    <row r="17" spans="1:4" x14ac:dyDescent="0.25">
      <c r="A17" s="642"/>
      <c r="B17" s="489"/>
      <c r="C17" s="489"/>
      <c r="D17" s="489"/>
    </row>
    <row r="18" spans="1:4" ht="54.95" customHeight="1" x14ac:dyDescent="0.25">
      <c r="A18" s="493" t="s">
        <v>523</v>
      </c>
      <c r="B18" s="494"/>
      <c r="C18" s="494"/>
      <c r="D18" s="494"/>
    </row>
    <row r="19" spans="1:4" ht="28.5" x14ac:dyDescent="0.25">
      <c r="A19" s="495" t="s">
        <v>493</v>
      </c>
      <c r="B19" s="494">
        <v>280000</v>
      </c>
      <c r="C19" s="494">
        <v>89000</v>
      </c>
      <c r="D19" s="494">
        <v>49050</v>
      </c>
    </row>
    <row r="20" spans="1:4" ht="30" x14ac:dyDescent="0.25">
      <c r="A20" s="496" t="s">
        <v>494</v>
      </c>
      <c r="B20" s="497">
        <v>191000</v>
      </c>
      <c r="C20" s="497">
        <v>39950</v>
      </c>
      <c r="D20" s="497">
        <v>39450</v>
      </c>
    </row>
    <row r="21" spans="1:4" x14ac:dyDescent="0.25">
      <c r="A21" s="644"/>
      <c r="B21" s="494"/>
      <c r="C21" s="494"/>
      <c r="D21" s="494"/>
    </row>
    <row r="22" spans="1:4" ht="30" customHeight="1" x14ac:dyDescent="0.25">
      <c r="A22" s="487" t="s">
        <v>519</v>
      </c>
      <c r="B22" s="490"/>
      <c r="C22" s="490"/>
      <c r="D22" s="490"/>
    </row>
    <row r="23" spans="1:4" ht="29.25" x14ac:dyDescent="0.25">
      <c r="A23" s="642" t="s">
        <v>520</v>
      </c>
      <c r="B23" s="489"/>
      <c r="C23" s="489"/>
      <c r="D23" s="489"/>
    </row>
    <row r="24" spans="1:4" ht="29.25" x14ac:dyDescent="0.25">
      <c r="A24" s="642" t="s">
        <v>521</v>
      </c>
      <c r="B24" s="489">
        <v>-261000</v>
      </c>
      <c r="C24" s="489">
        <v>0</v>
      </c>
      <c r="D24" s="489">
        <v>0</v>
      </c>
    </row>
    <row r="25" spans="1:4" ht="31.5" x14ac:dyDescent="0.25">
      <c r="A25" s="643" t="s">
        <v>522</v>
      </c>
      <c r="B25" s="492">
        <v>-261000</v>
      </c>
      <c r="C25" s="492">
        <v>0</v>
      </c>
      <c r="D25" s="492">
        <v>0</v>
      </c>
    </row>
    <row r="26" spans="1:4" x14ac:dyDescent="0.25">
      <c r="A26" s="499"/>
      <c r="B26" s="491"/>
      <c r="C26" s="491"/>
      <c r="D26" s="491"/>
    </row>
    <row r="27" spans="1:4" ht="54" x14ac:dyDescent="0.25">
      <c r="A27" s="487" t="s">
        <v>556</v>
      </c>
      <c r="B27" s="492">
        <v>0</v>
      </c>
      <c r="C27" s="492">
        <v>0</v>
      </c>
      <c r="D27" s="492">
        <v>0</v>
      </c>
    </row>
  </sheetData>
  <mergeCells count="1">
    <mergeCell ref="A2:C3"/>
  </mergeCells>
  <pageMargins left="0.47244094488188981" right="0.39370078740157483" top="0.74803149606299213" bottom="0.74803149606299213" header="0.31496062992125984" footer="0.31496062992125984"/>
  <pageSetup paperSize="9" orientation="portrait" r:id="rId1"/>
  <headerFooter>
    <oddFooter>&amp;C22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25" workbookViewId="0">
      <selection activeCell="E63" sqref="E63"/>
    </sheetView>
  </sheetViews>
  <sheetFormatPr defaultRowHeight="15" x14ac:dyDescent="0.25"/>
  <cols>
    <col min="1" max="2" width="4.7109375" customWidth="1"/>
    <col min="3" max="3" width="40.7109375" customWidth="1"/>
    <col min="4" max="6" width="15.7109375" customWidth="1"/>
  </cols>
  <sheetData>
    <row r="1" spans="1:10" x14ac:dyDescent="0.25">
      <c r="A1" s="848"/>
      <c r="B1" s="848"/>
      <c r="C1" s="848"/>
      <c r="D1" s="848"/>
      <c r="E1" s="848"/>
      <c r="F1" s="848"/>
      <c r="G1" s="848"/>
      <c r="H1" s="848"/>
      <c r="I1" s="848"/>
      <c r="J1" s="848"/>
    </row>
    <row r="2" spans="1:10" x14ac:dyDescent="0.25">
      <c r="A2" s="498"/>
      <c r="B2" s="848" t="s">
        <v>526</v>
      </c>
      <c r="C2" s="848"/>
      <c r="D2" s="848"/>
      <c r="E2" s="848"/>
      <c r="F2" s="498"/>
      <c r="G2" s="498"/>
      <c r="H2" s="498"/>
      <c r="I2" s="498"/>
    </row>
    <row r="3" spans="1:10" x14ac:dyDescent="0.25">
      <c r="A3" s="498"/>
      <c r="B3" s="498"/>
      <c r="C3" s="498"/>
      <c r="D3" s="498"/>
      <c r="E3" s="498"/>
      <c r="F3" s="498"/>
      <c r="G3" s="498"/>
      <c r="H3" s="498"/>
      <c r="I3" s="498"/>
    </row>
    <row r="4" spans="1:10" x14ac:dyDescent="0.25">
      <c r="A4" s="498"/>
      <c r="B4" s="498"/>
      <c r="C4" s="498" t="s">
        <v>513</v>
      </c>
      <c r="D4" s="498"/>
      <c r="E4" s="498"/>
      <c r="F4" s="498"/>
      <c r="G4" s="498"/>
      <c r="H4" s="498"/>
      <c r="I4" s="498"/>
    </row>
    <row r="5" spans="1:10" x14ac:dyDescent="0.25">
      <c r="A5" s="498"/>
      <c r="B5" s="498"/>
      <c r="C5" s="498" t="s">
        <v>525</v>
      </c>
      <c r="D5" s="498"/>
      <c r="E5" s="498"/>
      <c r="F5" s="498"/>
    </row>
    <row r="6" spans="1:10" x14ac:dyDescent="0.25">
      <c r="E6" s="345"/>
      <c r="F6" s="345"/>
      <c r="G6" s="345"/>
    </row>
    <row r="7" spans="1:10" ht="39.950000000000003" customHeight="1" x14ac:dyDescent="0.25">
      <c r="A7" s="502" t="s">
        <v>528</v>
      </c>
      <c r="B7" s="502" t="s">
        <v>527</v>
      </c>
      <c r="C7" s="503" t="s">
        <v>529</v>
      </c>
      <c r="D7" s="503" t="s">
        <v>530</v>
      </c>
      <c r="E7" s="503" t="s">
        <v>531</v>
      </c>
      <c r="F7" s="345"/>
      <c r="G7" s="345"/>
    </row>
    <row r="8" spans="1:10" x14ac:dyDescent="0.25">
      <c r="A8" s="501">
        <v>6</v>
      </c>
      <c r="B8" s="501"/>
      <c r="C8" s="501" t="s">
        <v>5</v>
      </c>
      <c r="D8" s="504">
        <f>SUM(D9:D14)</f>
        <v>8314570</v>
      </c>
      <c r="E8" s="504">
        <f>SUM(E9:E14)</f>
        <v>8415070</v>
      </c>
      <c r="F8" s="345"/>
      <c r="G8" s="345"/>
    </row>
    <row r="9" spans="1:10" x14ac:dyDescent="0.25">
      <c r="A9" s="501"/>
      <c r="B9" s="501">
        <v>61</v>
      </c>
      <c r="C9" s="501" t="s">
        <v>532</v>
      </c>
      <c r="D9" s="504">
        <v>3600000</v>
      </c>
      <c r="E9" s="504">
        <v>3600000</v>
      </c>
      <c r="F9" s="345"/>
      <c r="G9" s="345"/>
    </row>
    <row r="10" spans="1:10" x14ac:dyDescent="0.25">
      <c r="A10" s="501"/>
      <c r="B10" s="501">
        <v>63</v>
      </c>
      <c r="C10" s="501" t="s">
        <v>533</v>
      </c>
      <c r="D10" s="504">
        <v>1143000</v>
      </c>
      <c r="E10" s="504">
        <v>1143000</v>
      </c>
      <c r="F10" s="345"/>
      <c r="G10" s="345"/>
    </row>
    <row r="11" spans="1:10" x14ac:dyDescent="0.25">
      <c r="A11" s="501"/>
      <c r="B11" s="501">
        <v>64</v>
      </c>
      <c r="C11" s="501" t="s">
        <v>534</v>
      </c>
      <c r="D11" s="504">
        <v>659570</v>
      </c>
      <c r="E11" s="504">
        <v>680070</v>
      </c>
      <c r="F11" s="345"/>
      <c r="G11" s="345"/>
    </row>
    <row r="12" spans="1:10" x14ac:dyDescent="0.25">
      <c r="A12" s="501"/>
      <c r="B12" s="501">
        <v>65</v>
      </c>
      <c r="C12" s="501" t="s">
        <v>535</v>
      </c>
      <c r="D12" s="504">
        <v>2906000</v>
      </c>
      <c r="E12" s="504">
        <v>2986000</v>
      </c>
      <c r="F12" s="345"/>
      <c r="G12" s="345"/>
    </row>
    <row r="13" spans="1:10" x14ac:dyDescent="0.25">
      <c r="A13" s="501"/>
      <c r="B13" s="501">
        <v>66</v>
      </c>
      <c r="C13" s="501" t="s">
        <v>465</v>
      </c>
      <c r="D13" s="504">
        <v>1000</v>
      </c>
      <c r="E13" s="504">
        <v>1000</v>
      </c>
      <c r="F13" s="345"/>
      <c r="G13" s="345"/>
    </row>
    <row r="14" spans="1:10" x14ac:dyDescent="0.25">
      <c r="A14" s="501"/>
      <c r="B14" s="501">
        <v>68</v>
      </c>
      <c r="C14" s="501" t="s">
        <v>536</v>
      </c>
      <c r="D14" s="504">
        <v>5000</v>
      </c>
      <c r="E14" s="504">
        <v>5000</v>
      </c>
      <c r="F14" s="345"/>
      <c r="G14" s="345"/>
    </row>
    <row r="15" spans="1:10" ht="30" customHeight="1" x14ac:dyDescent="0.25">
      <c r="A15" s="505"/>
      <c r="B15" s="505"/>
      <c r="C15" s="505" t="s">
        <v>537</v>
      </c>
      <c r="D15" s="506">
        <f>D8</f>
        <v>8314570</v>
      </c>
      <c r="E15" s="506">
        <f>E8</f>
        <v>8415070</v>
      </c>
      <c r="F15" s="345"/>
      <c r="G15" s="345"/>
    </row>
    <row r="16" spans="1:10" x14ac:dyDescent="0.25">
      <c r="A16" s="501">
        <v>7</v>
      </c>
      <c r="B16" s="501"/>
      <c r="C16" s="501" t="s">
        <v>8</v>
      </c>
      <c r="D16" s="504">
        <f>SUM(D17:D18)</f>
        <v>263000</v>
      </c>
      <c r="E16" s="504">
        <f>SUM(E17:E18)</f>
        <v>363000</v>
      </c>
      <c r="F16" s="345"/>
      <c r="G16" s="345"/>
    </row>
    <row r="17" spans="1:7" x14ac:dyDescent="0.25">
      <c r="A17" s="501"/>
      <c r="B17" s="501">
        <v>71</v>
      </c>
      <c r="C17" s="501" t="s">
        <v>538</v>
      </c>
      <c r="D17" s="504">
        <v>260000</v>
      </c>
      <c r="E17" s="504">
        <v>360000</v>
      </c>
      <c r="F17" s="345"/>
      <c r="G17" s="345"/>
    </row>
    <row r="18" spans="1:7" x14ac:dyDescent="0.25">
      <c r="A18" s="501"/>
      <c r="B18" s="501">
        <v>72</v>
      </c>
      <c r="C18" s="501" t="s">
        <v>539</v>
      </c>
      <c r="D18" s="504">
        <v>3000</v>
      </c>
      <c r="E18" s="504">
        <v>3000</v>
      </c>
      <c r="F18" s="345"/>
      <c r="G18" s="345"/>
    </row>
    <row r="19" spans="1:7" ht="30" customHeight="1" x14ac:dyDescent="0.25">
      <c r="A19" s="501"/>
      <c r="B19" s="501"/>
      <c r="C19" s="507" t="s">
        <v>540</v>
      </c>
      <c r="D19" s="506">
        <f>D16</f>
        <v>263000</v>
      </c>
      <c r="E19" s="506">
        <f>E16</f>
        <v>363000</v>
      </c>
    </row>
    <row r="20" spans="1:7" ht="30" customHeight="1" x14ac:dyDescent="0.25">
      <c r="A20" s="501"/>
      <c r="B20" s="501"/>
      <c r="C20" s="508" t="s">
        <v>541</v>
      </c>
      <c r="D20" s="509">
        <f>D15+D19</f>
        <v>8577570</v>
      </c>
      <c r="E20" s="509">
        <f>E15+E19</f>
        <v>8778070</v>
      </c>
    </row>
    <row r="22" spans="1:7" x14ac:dyDescent="0.25">
      <c r="B22" s="849" t="s">
        <v>524</v>
      </c>
      <c r="C22" s="849"/>
      <c r="D22" s="849"/>
    </row>
    <row r="23" spans="1:7" x14ac:dyDescent="0.25">
      <c r="B23" s="463"/>
      <c r="C23" s="470" t="s">
        <v>542</v>
      </c>
      <c r="D23" s="463"/>
    </row>
    <row r="24" spans="1:7" x14ac:dyDescent="0.25">
      <c r="B24" s="463"/>
      <c r="C24" s="463"/>
      <c r="D24" s="463"/>
    </row>
    <row r="25" spans="1:7" ht="45" x14ac:dyDescent="0.25">
      <c r="A25" s="502" t="s">
        <v>528</v>
      </c>
      <c r="B25" s="502" t="s">
        <v>527</v>
      </c>
      <c r="C25" s="503" t="s">
        <v>529</v>
      </c>
      <c r="D25" s="503" t="s">
        <v>530</v>
      </c>
      <c r="E25" s="503" t="s">
        <v>531</v>
      </c>
    </row>
    <row r="26" spans="1:7" x14ac:dyDescent="0.25">
      <c r="A26" s="501">
        <v>3</v>
      </c>
      <c r="B26" s="501"/>
      <c r="C26" s="501" t="s">
        <v>543</v>
      </c>
      <c r="D26" s="504">
        <f>SUM(D27:D33)</f>
        <v>6412520</v>
      </c>
      <c r="E26" s="504">
        <f>SUM(E27:E33)</f>
        <v>6412520</v>
      </c>
    </row>
    <row r="27" spans="1:7" x14ac:dyDescent="0.25">
      <c r="A27" s="501"/>
      <c r="B27" s="501">
        <v>31</v>
      </c>
      <c r="C27" s="501" t="s">
        <v>267</v>
      </c>
      <c r="D27" s="504">
        <v>2380000</v>
      </c>
      <c r="E27" s="504">
        <v>2380000</v>
      </c>
    </row>
    <row r="28" spans="1:7" x14ac:dyDescent="0.25">
      <c r="A28" s="501"/>
      <c r="B28" s="501">
        <v>32</v>
      </c>
      <c r="C28" s="501" t="s">
        <v>272</v>
      </c>
      <c r="D28" s="504">
        <v>2710020</v>
      </c>
      <c r="E28" s="504">
        <v>2710020</v>
      </c>
    </row>
    <row r="29" spans="1:7" x14ac:dyDescent="0.25">
      <c r="A29" s="501"/>
      <c r="B29" s="501">
        <v>34</v>
      </c>
      <c r="C29" s="501" t="s">
        <v>285</v>
      </c>
      <c r="D29" s="504">
        <v>47500</v>
      </c>
      <c r="E29" s="504">
        <v>47500</v>
      </c>
    </row>
    <row r="30" spans="1:7" x14ac:dyDescent="0.25">
      <c r="A30" s="501"/>
      <c r="B30" s="501">
        <v>35</v>
      </c>
      <c r="C30" s="501" t="s">
        <v>340</v>
      </c>
      <c r="D30" s="504">
        <v>40000</v>
      </c>
      <c r="E30" s="504">
        <v>40000</v>
      </c>
    </row>
    <row r="31" spans="1:7" x14ac:dyDescent="0.25">
      <c r="A31" s="501"/>
      <c r="B31" s="501">
        <v>36</v>
      </c>
      <c r="C31" s="501" t="s">
        <v>544</v>
      </c>
      <c r="D31" s="504">
        <v>73000</v>
      </c>
      <c r="E31" s="504">
        <v>73000</v>
      </c>
    </row>
    <row r="32" spans="1:7" x14ac:dyDescent="0.25">
      <c r="A32" s="501"/>
      <c r="B32" s="501">
        <v>37</v>
      </c>
      <c r="C32" s="501" t="s">
        <v>545</v>
      </c>
      <c r="D32" s="504">
        <v>235000</v>
      </c>
      <c r="E32" s="504">
        <v>235000</v>
      </c>
    </row>
    <row r="33" spans="1:9" x14ac:dyDescent="0.25">
      <c r="A33" s="501"/>
      <c r="B33" s="501">
        <v>38</v>
      </c>
      <c r="C33" s="501" t="s">
        <v>329</v>
      </c>
      <c r="D33" s="504">
        <v>927000</v>
      </c>
      <c r="E33" s="504">
        <v>927000</v>
      </c>
    </row>
    <row r="34" spans="1:9" ht="30" customHeight="1" x14ac:dyDescent="0.25">
      <c r="A34" s="505"/>
      <c r="B34" s="505"/>
      <c r="C34" s="505" t="s">
        <v>546</v>
      </c>
      <c r="D34" s="506">
        <f>D26</f>
        <v>6412520</v>
      </c>
      <c r="E34" s="506">
        <f>E26</f>
        <v>6412520</v>
      </c>
    </row>
    <row r="35" spans="1:9" x14ac:dyDescent="0.25">
      <c r="A35" s="501">
        <v>4</v>
      </c>
      <c r="B35" s="501"/>
      <c r="C35" s="501" t="s">
        <v>9</v>
      </c>
      <c r="D35" s="504">
        <f>SUM(D36:D37)</f>
        <v>2205000</v>
      </c>
      <c r="E35" s="504">
        <f>SUM(E36:E37)</f>
        <v>2405000</v>
      </c>
    </row>
    <row r="36" spans="1:9" x14ac:dyDescent="0.25">
      <c r="A36" s="501"/>
      <c r="B36" s="501">
        <v>42</v>
      </c>
      <c r="C36" s="501" t="s">
        <v>547</v>
      </c>
      <c r="D36" s="504">
        <v>1605000</v>
      </c>
      <c r="E36" s="504">
        <v>1855000</v>
      </c>
    </row>
    <row r="37" spans="1:9" x14ac:dyDescent="0.25">
      <c r="A37" s="501"/>
      <c r="B37" s="501">
        <v>45</v>
      </c>
      <c r="C37" s="501" t="s">
        <v>548</v>
      </c>
      <c r="D37" s="504">
        <v>600000</v>
      </c>
      <c r="E37" s="504">
        <v>550000</v>
      </c>
    </row>
    <row r="38" spans="1:9" ht="30" x14ac:dyDescent="0.25">
      <c r="A38" s="501"/>
      <c r="B38" s="501"/>
      <c r="C38" s="507" t="s">
        <v>549</v>
      </c>
      <c r="D38" s="506">
        <f>D35</f>
        <v>2205000</v>
      </c>
      <c r="E38" s="506">
        <f>E35</f>
        <v>2405000</v>
      </c>
    </row>
    <row r="39" spans="1:9" ht="30" customHeight="1" x14ac:dyDescent="0.25">
      <c r="A39" s="501"/>
      <c r="B39" s="501"/>
      <c r="C39" s="508" t="s">
        <v>550</v>
      </c>
      <c r="D39" s="510">
        <f>D34+D38</f>
        <v>8617520</v>
      </c>
      <c r="E39" s="510">
        <f>E34+E38</f>
        <v>8817520</v>
      </c>
    </row>
    <row r="41" spans="1:9" x14ac:dyDescent="0.25">
      <c r="C41" s="470" t="s">
        <v>551</v>
      </c>
    </row>
    <row r="43" spans="1:9" ht="45" x14ac:dyDescent="0.25">
      <c r="A43" s="502" t="s">
        <v>528</v>
      </c>
      <c r="B43" s="502" t="s">
        <v>527</v>
      </c>
      <c r="C43" s="503" t="s">
        <v>529</v>
      </c>
      <c r="D43" s="503" t="s">
        <v>530</v>
      </c>
      <c r="E43" s="503" t="s">
        <v>531</v>
      </c>
    </row>
    <row r="44" spans="1:9" x14ac:dyDescent="0.25">
      <c r="A44" s="501">
        <v>5</v>
      </c>
      <c r="B44" s="501"/>
      <c r="C44" s="501" t="s">
        <v>552</v>
      </c>
      <c r="D44" s="504">
        <v>0</v>
      </c>
      <c r="E44" s="504">
        <v>0</v>
      </c>
      <c r="I44" s="511"/>
    </row>
    <row r="45" spans="1:9" x14ac:dyDescent="0.25">
      <c r="A45" s="501"/>
      <c r="B45" s="501">
        <v>54</v>
      </c>
      <c r="C45" s="501" t="s">
        <v>455</v>
      </c>
      <c r="D45" s="504">
        <v>0</v>
      </c>
      <c r="E45" s="504">
        <v>0</v>
      </c>
    </row>
    <row r="46" spans="1:9" ht="30" customHeight="1" x14ac:dyDescent="0.25">
      <c r="A46" s="501"/>
      <c r="B46" s="501"/>
      <c r="C46" s="500" t="s">
        <v>553</v>
      </c>
      <c r="D46" s="504">
        <v>0</v>
      </c>
      <c r="E46" s="504">
        <v>0</v>
      </c>
    </row>
    <row r="47" spans="1:9" ht="30" customHeight="1" x14ac:dyDescent="0.25">
      <c r="A47" s="484"/>
      <c r="B47" s="484"/>
      <c r="C47" s="512" t="s">
        <v>554</v>
      </c>
      <c r="D47" s="513">
        <v>0</v>
      </c>
      <c r="E47" s="513">
        <v>0</v>
      </c>
    </row>
    <row r="50" spans="1:4" x14ac:dyDescent="0.25">
      <c r="A50" s="1" t="s">
        <v>558</v>
      </c>
      <c r="B50" s="1"/>
      <c r="D50" s="321"/>
    </row>
    <row r="51" spans="1:4" x14ac:dyDescent="0.25">
      <c r="A51" s="1" t="s">
        <v>429</v>
      </c>
      <c r="B51" s="1"/>
      <c r="D51" s="321"/>
    </row>
    <row r="52" spans="1:4" x14ac:dyDescent="0.25">
      <c r="A52" s="1"/>
      <c r="B52" s="1"/>
      <c r="D52" s="321"/>
    </row>
    <row r="53" spans="1:4" x14ac:dyDescent="0.25">
      <c r="A53" s="1"/>
      <c r="B53" s="1"/>
      <c r="D53" s="321"/>
    </row>
    <row r="54" spans="1:4" x14ac:dyDescent="0.25">
      <c r="A54" s="1"/>
      <c r="B54" s="1"/>
      <c r="D54" s="201"/>
    </row>
    <row r="55" spans="1:4" x14ac:dyDescent="0.25">
      <c r="A55" s="1" t="s">
        <v>559</v>
      </c>
      <c r="B55" s="1"/>
      <c r="D55" s="321"/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 t="s">
        <v>431</v>
      </c>
      <c r="B60" s="1"/>
      <c r="D60" s="363"/>
    </row>
    <row r="61" spans="1:4" x14ac:dyDescent="0.25">
      <c r="A61" s="1" t="s">
        <v>560</v>
      </c>
      <c r="B61" s="1"/>
      <c r="D61" s="363"/>
    </row>
  </sheetData>
  <mergeCells count="3">
    <mergeCell ref="A1:J1"/>
    <mergeCell ref="B2:E2"/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1. izmjene i dopune pror za 20.</vt:lpstr>
      <vt:lpstr>opći dio pror za 21. god</vt:lpstr>
      <vt:lpstr>projekcije-opći dio</vt:lpstr>
      <vt:lpstr>projekcije-Račun prih.i rash</vt:lpstr>
      <vt:lpstr>'1. izmjene i dopune pror za 20.'!_GoBack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Postira-5</dc:creator>
  <cp:lastModifiedBy>Windows User</cp:lastModifiedBy>
  <cp:lastPrinted>2020-11-26T08:54:50Z</cp:lastPrinted>
  <dcterms:created xsi:type="dcterms:W3CDTF">2020-11-10T12:53:33Z</dcterms:created>
  <dcterms:modified xsi:type="dcterms:W3CDTF">2020-11-26T08:57:36Z</dcterms:modified>
</cp:coreProperties>
</file>