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Za iduće vijeće\26. sjednica vijeća 19.12.2024\"/>
    </mc:Choice>
  </mc:AlternateContent>
  <xr:revisionPtr revIDLastSave="0" documentId="13_ncr:1_{A041026B-C3AB-4683-B3AE-DD8903F2A2A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1" l="1"/>
  <c r="C21" i="1"/>
  <c r="C22" i="1"/>
  <c r="C24" i="1"/>
  <c r="C25" i="1"/>
  <c r="D23" i="1" l="1"/>
  <c r="D20" i="1"/>
  <c r="F117" i="2"/>
  <c r="F119" i="2"/>
  <c r="F121" i="2"/>
  <c r="F123" i="2"/>
  <c r="F124" i="2"/>
  <c r="F126" i="2"/>
  <c r="F128" i="2"/>
  <c r="F129" i="2"/>
  <c r="F130" i="2"/>
  <c r="F131" i="2"/>
  <c r="F133" i="2"/>
  <c r="F135" i="2"/>
  <c r="F136" i="2"/>
  <c r="F137" i="2"/>
  <c r="F139" i="2"/>
  <c r="F140" i="2"/>
  <c r="F142" i="2"/>
  <c r="F143" i="2"/>
  <c r="F116" i="2"/>
  <c r="G141" i="2"/>
  <c r="G115" i="2"/>
  <c r="G118" i="2"/>
  <c r="G120" i="2"/>
  <c r="G122" i="2"/>
  <c r="G125" i="2"/>
  <c r="G127" i="2"/>
  <c r="G132" i="2"/>
  <c r="G134" i="2"/>
  <c r="G138" i="2"/>
  <c r="G102" i="2"/>
  <c r="F58" i="2"/>
  <c r="F59" i="2"/>
  <c r="F61" i="2"/>
  <c r="F62" i="2"/>
  <c r="F63" i="2"/>
  <c r="F64" i="2"/>
  <c r="F65" i="2"/>
  <c r="F66" i="2"/>
  <c r="F68" i="2"/>
  <c r="F69" i="2"/>
  <c r="F71" i="2"/>
  <c r="F72" i="2"/>
  <c r="F74" i="2"/>
  <c r="F75" i="2"/>
  <c r="F77" i="2"/>
  <c r="F79" i="2"/>
  <c r="F80" i="2"/>
  <c r="F83" i="2"/>
  <c r="F85" i="2"/>
  <c r="F86" i="2"/>
  <c r="F87" i="2"/>
  <c r="F88" i="2"/>
  <c r="F89" i="2"/>
  <c r="F90" i="2"/>
  <c r="F92" i="2"/>
  <c r="F93" i="2"/>
  <c r="F94" i="2"/>
  <c r="F57" i="2"/>
  <c r="F56" i="2" s="1"/>
  <c r="F11" i="2"/>
  <c r="F12" i="2"/>
  <c r="F14" i="2"/>
  <c r="F15" i="2"/>
  <c r="F17" i="2"/>
  <c r="F18" i="2"/>
  <c r="F20" i="2"/>
  <c r="F22" i="2"/>
  <c r="F25" i="2"/>
  <c r="F27" i="2"/>
  <c r="F9" i="2"/>
  <c r="D310" i="3"/>
  <c r="D311" i="3"/>
  <c r="D315" i="3"/>
  <c r="D318" i="3"/>
  <c r="D321" i="3"/>
  <c r="D267" i="3"/>
  <c r="D268" i="3"/>
  <c r="D271" i="3"/>
  <c r="D272" i="3"/>
  <c r="D273" i="3"/>
  <c r="D276" i="3"/>
  <c r="D277" i="3"/>
  <c r="D281" i="3"/>
  <c r="D284" i="3"/>
  <c r="D287" i="3"/>
  <c r="D291" i="3"/>
  <c r="D294" i="3"/>
  <c r="D296" i="3"/>
  <c r="D299" i="3"/>
  <c r="D302" i="3"/>
  <c r="D225" i="3"/>
  <c r="D227" i="3"/>
  <c r="D231" i="3"/>
  <c r="D235" i="3"/>
  <c r="D239" i="3"/>
  <c r="D243" i="3"/>
  <c r="D247" i="3"/>
  <c r="D251" i="3"/>
  <c r="D255" i="3"/>
  <c r="D259" i="3"/>
  <c r="D197" i="3"/>
  <c r="D198" i="3"/>
  <c r="D202" i="3"/>
  <c r="D205" i="3"/>
  <c r="D208" i="3"/>
  <c r="D210" i="3"/>
  <c r="D214" i="3"/>
  <c r="D215" i="3"/>
  <c r="D219" i="3"/>
  <c r="D222" i="3"/>
  <c r="D179" i="3"/>
  <c r="D182" i="3"/>
  <c r="D184" i="3"/>
  <c r="D188" i="3"/>
  <c r="D193" i="3"/>
  <c r="D34" i="3"/>
  <c r="D35" i="3"/>
  <c r="D36" i="3"/>
  <c r="D38" i="3"/>
  <c r="D41" i="3"/>
  <c r="D44" i="3"/>
  <c r="D46" i="3"/>
  <c r="D49" i="3"/>
  <c r="D54" i="3"/>
  <c r="D57" i="3"/>
  <c r="D60" i="3"/>
  <c r="D62" i="3"/>
  <c r="D65" i="3"/>
  <c r="D67" i="3"/>
  <c r="D70" i="3"/>
  <c r="D72" i="3"/>
  <c r="D73" i="3"/>
  <c r="D77" i="3"/>
  <c r="D80" i="3"/>
  <c r="D83" i="3"/>
  <c r="D85" i="3"/>
  <c r="D89" i="3"/>
  <c r="D91" i="3"/>
  <c r="D94" i="3"/>
  <c r="D97" i="3"/>
  <c r="D100" i="3"/>
  <c r="D104" i="3"/>
  <c r="D107" i="3"/>
  <c r="D110" i="3"/>
  <c r="D114" i="3"/>
  <c r="D117" i="3"/>
  <c r="D120" i="3"/>
  <c r="D122" i="3"/>
  <c r="D125" i="3"/>
  <c r="D129" i="3"/>
  <c r="D132" i="3"/>
  <c r="D134" i="3"/>
  <c r="D137" i="3"/>
  <c r="D141" i="3"/>
  <c r="D144" i="3"/>
  <c r="D147" i="3"/>
  <c r="D149" i="3"/>
  <c r="D152" i="3"/>
  <c r="D153" i="3"/>
  <c r="D157" i="3"/>
  <c r="D160" i="3"/>
  <c r="D162" i="3"/>
  <c r="D163" i="3"/>
  <c r="D166" i="3"/>
  <c r="D169" i="3"/>
  <c r="D172" i="3"/>
  <c r="D174" i="3"/>
  <c r="D27" i="3"/>
  <c r="D30" i="3"/>
  <c r="E37" i="3"/>
  <c r="D37" i="3" s="1"/>
  <c r="G114" i="2" l="1"/>
  <c r="D26" i="1"/>
  <c r="G33" i="2"/>
  <c r="G32" i="2" s="1"/>
  <c r="G37" i="2" s="1"/>
  <c r="G35" i="2"/>
  <c r="G47" i="2"/>
  <c r="G46" i="2"/>
  <c r="F46" i="2" s="1"/>
  <c r="G45" i="2"/>
  <c r="G44" i="2"/>
  <c r="G43" i="2"/>
  <c r="G42" i="2"/>
  <c r="G101" i="2"/>
  <c r="F101" i="2" s="1"/>
  <c r="G104" i="2"/>
  <c r="G105" i="2"/>
  <c r="F105" i="2" s="1"/>
  <c r="G103" i="2"/>
  <c r="F102" i="2"/>
  <c r="G100" i="2"/>
  <c r="G91" i="2"/>
  <c r="G84" i="2"/>
  <c r="G82" i="2"/>
  <c r="G78" i="2"/>
  <c r="G76" i="2"/>
  <c r="G73" i="2"/>
  <c r="G70" i="2"/>
  <c r="G67" i="2"/>
  <c r="G56" i="2"/>
  <c r="G60" i="2"/>
  <c r="G26" i="2"/>
  <c r="F26" i="2" s="1"/>
  <c r="G24" i="2"/>
  <c r="G21" i="2"/>
  <c r="G19" i="2"/>
  <c r="G16" i="2"/>
  <c r="G13" i="2"/>
  <c r="G10" i="2"/>
  <c r="G8" i="2"/>
  <c r="E8" i="2"/>
  <c r="E10" i="2"/>
  <c r="E13" i="2"/>
  <c r="E16" i="2"/>
  <c r="E19" i="2"/>
  <c r="E21" i="2"/>
  <c r="E24" i="2"/>
  <c r="E23" i="2" s="1"/>
  <c r="E320" i="3"/>
  <c r="E319" i="3" s="1"/>
  <c r="E316" i="3"/>
  <c r="E317" i="3"/>
  <c r="E314" i="3"/>
  <c r="E308" i="3"/>
  <c r="E309" i="3"/>
  <c r="E290" i="3"/>
  <c r="E293" i="3"/>
  <c r="E301" i="3"/>
  <c r="E298" i="3"/>
  <c r="E295" i="3"/>
  <c r="E280" i="3"/>
  <c r="E283" i="3"/>
  <c r="E285" i="3"/>
  <c r="E286" i="3"/>
  <c r="E266" i="3"/>
  <c r="E270" i="3"/>
  <c r="E275" i="3"/>
  <c r="E274" i="3" s="1"/>
  <c r="D40" i="1" l="1"/>
  <c r="E282" i="3"/>
  <c r="E265" i="3"/>
  <c r="E289" i="3"/>
  <c r="E313" i="3"/>
  <c r="E269" i="3"/>
  <c r="E297" i="3"/>
  <c r="E312" i="3"/>
  <c r="D320" i="3"/>
  <c r="E279" i="3"/>
  <c r="E300" i="3"/>
  <c r="G49" i="2"/>
  <c r="F10" i="2"/>
  <c r="F21" i="2"/>
  <c r="F19" i="2"/>
  <c r="G23" i="2"/>
  <c r="F23" i="2" s="1"/>
  <c r="F24" i="2"/>
  <c r="F16" i="2"/>
  <c r="F13" i="2"/>
  <c r="G7" i="2"/>
  <c r="F8" i="2"/>
  <c r="G55" i="2"/>
  <c r="G81" i="2"/>
  <c r="E292" i="3"/>
  <c r="E307" i="3"/>
  <c r="G106" i="2"/>
  <c r="E7" i="2"/>
  <c r="E264" i="3"/>
  <c r="E258" i="3"/>
  <c r="E254" i="3"/>
  <c r="E250" i="3"/>
  <c r="E246" i="3"/>
  <c r="E245" i="3" s="1"/>
  <c r="E242" i="3"/>
  <c r="E238" i="3"/>
  <c r="E234" i="3"/>
  <c r="E230" i="3"/>
  <c r="E218" i="3"/>
  <c r="E221" i="3"/>
  <c r="E224" i="3"/>
  <c r="E226" i="3"/>
  <c r="E213" i="3"/>
  <c r="E201" i="3"/>
  <c r="E204" i="3"/>
  <c r="E207" i="3"/>
  <c r="E209" i="3"/>
  <c r="E196" i="3"/>
  <c r="E192" i="3"/>
  <c r="E187" i="3"/>
  <c r="E178" i="3"/>
  <c r="E181" i="3"/>
  <c r="E183" i="3"/>
  <c r="D183" i="3" s="1"/>
  <c r="C183" i="3"/>
  <c r="C173" i="3"/>
  <c r="C167" i="3"/>
  <c r="C156" i="3"/>
  <c r="C155" i="3" s="1"/>
  <c r="E156" i="3"/>
  <c r="E159" i="3"/>
  <c r="E161" i="3"/>
  <c r="E165" i="3"/>
  <c r="E168" i="3"/>
  <c r="E171" i="3"/>
  <c r="E173" i="3"/>
  <c r="D173" i="3" s="1"/>
  <c r="C159" i="3"/>
  <c r="E140" i="3"/>
  <c r="E143" i="3"/>
  <c r="E146" i="3"/>
  <c r="E148" i="3"/>
  <c r="D148" i="3" s="1"/>
  <c r="E151" i="3"/>
  <c r="E128" i="3"/>
  <c r="E131" i="3"/>
  <c r="E136" i="3"/>
  <c r="E133" i="3"/>
  <c r="E113" i="3"/>
  <c r="E116" i="3"/>
  <c r="E119" i="3"/>
  <c r="E121" i="3"/>
  <c r="E124" i="3"/>
  <c r="E103" i="3"/>
  <c r="E106" i="3"/>
  <c r="E109" i="3"/>
  <c r="C109" i="3"/>
  <c r="C108" i="3" s="1"/>
  <c r="E99" i="3"/>
  <c r="E96" i="3"/>
  <c r="E93" i="3"/>
  <c r="E90" i="3"/>
  <c r="E88" i="3"/>
  <c r="D88" i="3" s="1"/>
  <c r="E76" i="3"/>
  <c r="E79" i="3"/>
  <c r="E82" i="3"/>
  <c r="D82" i="3" s="1"/>
  <c r="E84" i="3"/>
  <c r="D84" i="3" s="1"/>
  <c r="E71" i="3"/>
  <c r="E69" i="3"/>
  <c r="E66" i="3"/>
  <c r="D66" i="3" s="1"/>
  <c r="E64" i="3"/>
  <c r="E61" i="3"/>
  <c r="E59" i="3"/>
  <c r="D59" i="3" s="1"/>
  <c r="E53" i="3"/>
  <c r="E56" i="3"/>
  <c r="E40" i="3"/>
  <c r="E43" i="3"/>
  <c r="E48" i="3"/>
  <c r="E45" i="3"/>
  <c r="C45" i="3"/>
  <c r="E33" i="3"/>
  <c r="E26" i="3"/>
  <c r="E29" i="3"/>
  <c r="C301" i="3"/>
  <c r="D301" i="3" s="1"/>
  <c r="C81" i="3"/>
  <c r="C213" i="3"/>
  <c r="C69" i="3"/>
  <c r="C71" i="3"/>
  <c r="E115" i="2"/>
  <c r="F115" i="2" s="1"/>
  <c r="E118" i="2"/>
  <c r="F118" i="2" s="1"/>
  <c r="E120" i="2"/>
  <c r="F120" i="2" s="1"/>
  <c r="E122" i="2"/>
  <c r="F122" i="2" s="1"/>
  <c r="E125" i="2"/>
  <c r="F125" i="2" s="1"/>
  <c r="E127" i="2"/>
  <c r="F127" i="2" s="1"/>
  <c r="E132" i="2"/>
  <c r="F132" i="2" s="1"/>
  <c r="E134" i="2"/>
  <c r="F134" i="2" s="1"/>
  <c r="E138" i="2"/>
  <c r="F138" i="2" s="1"/>
  <c r="E141" i="2"/>
  <c r="F141" i="2" s="1"/>
  <c r="E100" i="2"/>
  <c r="F100" i="2" s="1"/>
  <c r="E103" i="2"/>
  <c r="F103" i="2" s="1"/>
  <c r="E104" i="2"/>
  <c r="F104" i="2" s="1"/>
  <c r="C128" i="3"/>
  <c r="C127" i="3" s="1"/>
  <c r="C93" i="3"/>
  <c r="C92" i="3" s="1"/>
  <c r="C204" i="3"/>
  <c r="C203" i="3" s="1"/>
  <c r="E82" i="2"/>
  <c r="F82" i="2" s="1"/>
  <c r="E60" i="2"/>
  <c r="F60" i="2" s="1"/>
  <c r="E84" i="2"/>
  <c r="F84" i="2" s="1"/>
  <c r="F43" i="2"/>
  <c r="E47" i="2"/>
  <c r="F47" i="2" s="1"/>
  <c r="E45" i="2"/>
  <c r="F45" i="2" s="1"/>
  <c r="E44" i="2"/>
  <c r="F44" i="2" s="1"/>
  <c r="E42" i="2"/>
  <c r="C320" i="3"/>
  <c r="C319" i="3" s="1"/>
  <c r="D319" i="3" s="1"/>
  <c r="C298" i="3"/>
  <c r="C297" i="3" s="1"/>
  <c r="C295" i="3"/>
  <c r="D295" i="3" s="1"/>
  <c r="C286" i="3"/>
  <c r="C285" i="3" s="1"/>
  <c r="D285" i="3" s="1"/>
  <c r="C275" i="3"/>
  <c r="C274" i="3" s="1"/>
  <c r="D274" i="3" s="1"/>
  <c r="C218" i="3"/>
  <c r="C217" i="3" s="1"/>
  <c r="C221" i="3"/>
  <c r="C226" i="3"/>
  <c r="C207" i="3"/>
  <c r="C196" i="3"/>
  <c r="C192" i="3"/>
  <c r="C165" i="3"/>
  <c r="C164" i="3" s="1"/>
  <c r="C161" i="3"/>
  <c r="C131" i="3"/>
  <c r="C133" i="3"/>
  <c r="C116" i="3"/>
  <c r="C115" i="3" s="1"/>
  <c r="C121" i="3"/>
  <c r="C88" i="3"/>
  <c r="C90" i="3"/>
  <c r="C61" i="3"/>
  <c r="C58" i="3" s="1"/>
  <c r="C56" i="3"/>
  <c r="C55" i="3" s="1"/>
  <c r="C48" i="3"/>
  <c r="C47" i="3" s="1"/>
  <c r="C40" i="3"/>
  <c r="C39" i="3" s="1"/>
  <c r="E91" i="2"/>
  <c r="F91" i="2" s="1"/>
  <c r="E78" i="2"/>
  <c r="F78" i="2" s="1"/>
  <c r="E76" i="2"/>
  <c r="F76" i="2" s="1"/>
  <c r="E73" i="2"/>
  <c r="F73" i="2" s="1"/>
  <c r="E70" i="2"/>
  <c r="F70" i="2" s="1"/>
  <c r="E67" i="2"/>
  <c r="F67" i="2" s="1"/>
  <c r="E56" i="2"/>
  <c r="C103" i="3"/>
  <c r="D45" i="3" l="1"/>
  <c r="D297" i="3"/>
  <c r="E49" i="2"/>
  <c r="F42" i="2"/>
  <c r="D131" i="3"/>
  <c r="D161" i="3"/>
  <c r="E278" i="3"/>
  <c r="D286" i="3"/>
  <c r="E288" i="3"/>
  <c r="E306" i="3"/>
  <c r="E304" i="3" s="1"/>
  <c r="E11" i="3" s="1"/>
  <c r="D275" i="3"/>
  <c r="D298" i="3"/>
  <c r="F55" i="2"/>
  <c r="G28" i="2"/>
  <c r="F7" i="2"/>
  <c r="G95" i="2"/>
  <c r="E28" i="3"/>
  <c r="E55" i="3"/>
  <c r="D55" i="3" s="1"/>
  <c r="D56" i="3"/>
  <c r="E98" i="3"/>
  <c r="E115" i="3"/>
  <c r="D115" i="3" s="1"/>
  <c r="D116" i="3"/>
  <c r="E200" i="3"/>
  <c r="E237" i="3"/>
  <c r="E249" i="3"/>
  <c r="E75" i="3"/>
  <c r="E135" i="3"/>
  <c r="E164" i="3"/>
  <c r="D164" i="3" s="1"/>
  <c r="D165" i="3"/>
  <c r="E191" i="3"/>
  <c r="D192" i="3"/>
  <c r="E203" i="3"/>
  <c r="D203" i="3" s="1"/>
  <c r="D204" i="3"/>
  <c r="E233" i="3"/>
  <c r="E32" i="3"/>
  <c r="E78" i="3"/>
  <c r="E92" i="3"/>
  <c r="D92" i="3" s="1"/>
  <c r="D93" i="3"/>
  <c r="E108" i="3"/>
  <c r="D108" i="3" s="1"/>
  <c r="D109" i="3"/>
  <c r="E150" i="3"/>
  <c r="E139" i="3"/>
  <c r="E167" i="3"/>
  <c r="D168" i="3"/>
  <c r="E155" i="3"/>
  <c r="D155" i="3" s="1"/>
  <c r="D156" i="3"/>
  <c r="E186" i="3"/>
  <c r="E229" i="3"/>
  <c r="E257" i="3"/>
  <c r="D61" i="3"/>
  <c r="D69" i="3"/>
  <c r="D121" i="3"/>
  <c r="D133" i="3"/>
  <c r="D207" i="3"/>
  <c r="D226" i="3"/>
  <c r="E102" i="3"/>
  <c r="E101" i="3" s="1"/>
  <c r="D103" i="3"/>
  <c r="E195" i="3"/>
  <c r="D196" i="3"/>
  <c r="E220" i="3"/>
  <c r="D221" i="3"/>
  <c r="E39" i="3"/>
  <c r="D39" i="3" s="1"/>
  <c r="D40" i="3"/>
  <c r="E95" i="3"/>
  <c r="D95" i="3" s="1"/>
  <c r="D96" i="3"/>
  <c r="E105" i="3"/>
  <c r="E244" i="3"/>
  <c r="E25" i="3"/>
  <c r="E23" i="3" s="1"/>
  <c r="E47" i="3"/>
  <c r="D48" i="3"/>
  <c r="E52" i="3"/>
  <c r="E123" i="3"/>
  <c r="E112" i="3"/>
  <c r="E127" i="3"/>
  <c r="D127" i="3" s="1"/>
  <c r="D128" i="3"/>
  <c r="E142" i="3"/>
  <c r="E177" i="3"/>
  <c r="E212" i="3"/>
  <c r="D213" i="3"/>
  <c r="E217" i="3"/>
  <c r="D217" i="3" s="1"/>
  <c r="D218" i="3"/>
  <c r="E241" i="3"/>
  <c r="E253" i="3"/>
  <c r="D71" i="3"/>
  <c r="D90" i="3"/>
  <c r="D159" i="3"/>
  <c r="E28" i="2"/>
  <c r="E206" i="3"/>
  <c r="E223" i="3"/>
  <c r="E180" i="3"/>
  <c r="E118" i="3"/>
  <c r="E170" i="3"/>
  <c r="E158" i="3"/>
  <c r="E145" i="3"/>
  <c r="E130" i="3"/>
  <c r="E87" i="3"/>
  <c r="E68" i="3"/>
  <c r="E81" i="3"/>
  <c r="E42" i="3"/>
  <c r="E63" i="3"/>
  <c r="E58" i="3"/>
  <c r="D58" i="3" s="1"/>
  <c r="C300" i="3"/>
  <c r="D300" i="3" s="1"/>
  <c r="C68" i="3"/>
  <c r="C195" i="3"/>
  <c r="E55" i="2"/>
  <c r="E81" i="2"/>
  <c r="F81" i="2" s="1"/>
  <c r="E114" i="2"/>
  <c r="F114" i="2" s="1"/>
  <c r="E106" i="2"/>
  <c r="F106" i="2" s="1"/>
  <c r="C130" i="3"/>
  <c r="C87" i="3"/>
  <c r="E263" i="3" l="1"/>
  <c r="E261" i="3" s="1"/>
  <c r="E10" i="3" s="1"/>
  <c r="F95" i="2"/>
  <c r="F28" i="2"/>
  <c r="E74" i="3"/>
  <c r="D81" i="3"/>
  <c r="E111" i="3"/>
  <c r="E252" i="3"/>
  <c r="E228" i="3"/>
  <c r="E232" i="3"/>
  <c r="E190" i="3"/>
  <c r="E248" i="3"/>
  <c r="D328" i="3"/>
  <c r="E328" i="3" s="1"/>
  <c r="E126" i="3"/>
  <c r="D130" i="3"/>
  <c r="E199" i="3"/>
  <c r="E86" i="3"/>
  <c r="D87" i="3"/>
  <c r="E216" i="3"/>
  <c r="E240" i="3"/>
  <c r="E211" i="3"/>
  <c r="D327" i="3"/>
  <c r="E327" i="3" s="1"/>
  <c r="E194" i="3"/>
  <c r="D195" i="3"/>
  <c r="E256" i="3"/>
  <c r="E185" i="3"/>
  <c r="D167" i="3"/>
  <c r="D331" i="3"/>
  <c r="E331" i="3" s="1"/>
  <c r="E236" i="3"/>
  <c r="D47" i="3"/>
  <c r="D330" i="3"/>
  <c r="E330" i="3" s="1"/>
  <c r="D68" i="3"/>
  <c r="D332" i="3"/>
  <c r="E332" i="3" s="1"/>
  <c r="E138" i="3"/>
  <c r="E176" i="3"/>
  <c r="E31" i="3"/>
  <c r="D329" i="3"/>
  <c r="E154" i="3"/>
  <c r="E51" i="3"/>
  <c r="E95" i="2"/>
  <c r="C64" i="3"/>
  <c r="D64" i="3" s="1"/>
  <c r="C181" i="3"/>
  <c r="D181" i="3" s="1"/>
  <c r="C171" i="3"/>
  <c r="D171" i="3" s="1"/>
  <c r="B23" i="1"/>
  <c r="C23" i="1" s="1"/>
  <c r="B20" i="1"/>
  <c r="C20" i="1" s="1"/>
  <c r="E22" i="3" l="1"/>
  <c r="D333" i="3"/>
  <c r="E333" i="3" s="1"/>
  <c r="E329" i="3"/>
  <c r="E175" i="3"/>
  <c r="E189" i="3"/>
  <c r="B26" i="1"/>
  <c r="E50" i="3"/>
  <c r="C170" i="3"/>
  <c r="D170" i="3" s="1"/>
  <c r="C63" i="3"/>
  <c r="D63" i="3" s="1"/>
  <c r="C180" i="3"/>
  <c r="D180" i="3" s="1"/>
  <c r="C43" i="3"/>
  <c r="D43" i="3" s="1"/>
  <c r="C314" i="3"/>
  <c r="D314" i="3" s="1"/>
  <c r="C317" i="3"/>
  <c r="D317" i="3" s="1"/>
  <c r="C309" i="3"/>
  <c r="D309" i="3" s="1"/>
  <c r="C246" i="3"/>
  <c r="D246" i="3" s="1"/>
  <c r="C290" i="3"/>
  <c r="D290" i="3" s="1"/>
  <c r="C293" i="3"/>
  <c r="D293" i="3" s="1"/>
  <c r="C280" i="3"/>
  <c r="D280" i="3" s="1"/>
  <c r="C283" i="3"/>
  <c r="D283" i="3" s="1"/>
  <c r="C266" i="3"/>
  <c r="D266" i="3" s="1"/>
  <c r="C270" i="3"/>
  <c r="D270" i="3" s="1"/>
  <c r="C258" i="3"/>
  <c r="D258" i="3" s="1"/>
  <c r="C254" i="3"/>
  <c r="D254" i="3" s="1"/>
  <c r="C250" i="3"/>
  <c r="D250" i="3" s="1"/>
  <c r="C245" i="3"/>
  <c r="D245" i="3" s="1"/>
  <c r="C242" i="3"/>
  <c r="D242" i="3" s="1"/>
  <c r="C238" i="3"/>
  <c r="D238" i="3" s="1"/>
  <c r="C234" i="3"/>
  <c r="D234" i="3" s="1"/>
  <c r="C230" i="3"/>
  <c r="D230" i="3" s="1"/>
  <c r="C224" i="3"/>
  <c r="D224" i="3" s="1"/>
  <c r="C220" i="3"/>
  <c r="D220" i="3" s="1"/>
  <c r="C212" i="3"/>
  <c r="D212" i="3" s="1"/>
  <c r="C201" i="3"/>
  <c r="D201" i="3" s="1"/>
  <c r="C209" i="3"/>
  <c r="D209" i="3" s="1"/>
  <c r="C194" i="3"/>
  <c r="D194" i="3" s="1"/>
  <c r="C191" i="3"/>
  <c r="D191" i="3" s="1"/>
  <c r="C187" i="3"/>
  <c r="D187" i="3" s="1"/>
  <c r="C178" i="3"/>
  <c r="D178" i="3" s="1"/>
  <c r="C140" i="3"/>
  <c r="D140" i="3" s="1"/>
  <c r="C143" i="3"/>
  <c r="D143" i="3" s="1"/>
  <c r="C146" i="3"/>
  <c r="D146" i="3" s="1"/>
  <c r="C151" i="3"/>
  <c r="D151" i="3" s="1"/>
  <c r="C136" i="3"/>
  <c r="D136" i="3" s="1"/>
  <c r="C124" i="3"/>
  <c r="D124" i="3" s="1"/>
  <c r="C119" i="3"/>
  <c r="D119" i="3" s="1"/>
  <c r="C113" i="3"/>
  <c r="D113" i="3" s="1"/>
  <c r="C106" i="3"/>
  <c r="D106" i="3" s="1"/>
  <c r="C102" i="3"/>
  <c r="D102" i="3" s="1"/>
  <c r="C99" i="3"/>
  <c r="D99" i="3" s="1"/>
  <c r="C79" i="3"/>
  <c r="D79" i="3" s="1"/>
  <c r="C76" i="3"/>
  <c r="D76" i="3" s="1"/>
  <c r="C53" i="3"/>
  <c r="D53" i="3" s="1"/>
  <c r="C33" i="3"/>
  <c r="D33" i="3" s="1"/>
  <c r="C42" i="3"/>
  <c r="D42" i="3" s="1"/>
  <c r="C26" i="3"/>
  <c r="D26" i="3" s="1"/>
  <c r="C29" i="3"/>
  <c r="D29" i="3" s="1"/>
  <c r="E33" i="2"/>
  <c r="E35" i="2"/>
  <c r="B40" i="1" l="1"/>
  <c r="C26" i="1"/>
  <c r="C40" i="1" s="1"/>
  <c r="E19" i="3"/>
  <c r="C28" i="3"/>
  <c r="D28" i="3" s="1"/>
  <c r="C52" i="3"/>
  <c r="C123" i="3"/>
  <c r="D123" i="3" s="1"/>
  <c r="C142" i="3"/>
  <c r="D142" i="3" s="1"/>
  <c r="C190" i="3"/>
  <c r="D190" i="3" s="1"/>
  <c r="C211" i="3"/>
  <c r="D211" i="3" s="1"/>
  <c r="C249" i="3"/>
  <c r="D249" i="3" s="1"/>
  <c r="C265" i="3"/>
  <c r="D265" i="3" s="1"/>
  <c r="C289" i="3"/>
  <c r="D289" i="3" s="1"/>
  <c r="C313" i="3"/>
  <c r="D313" i="3" s="1"/>
  <c r="C32" i="3"/>
  <c r="D32" i="3" s="1"/>
  <c r="C98" i="3"/>
  <c r="C145" i="3"/>
  <c r="D145" i="3" s="1"/>
  <c r="C186" i="3"/>
  <c r="D186" i="3" s="1"/>
  <c r="C200" i="3"/>
  <c r="D200" i="3" s="1"/>
  <c r="C229" i="3"/>
  <c r="D229" i="3" s="1"/>
  <c r="C244" i="3"/>
  <c r="D244" i="3" s="1"/>
  <c r="C269" i="3"/>
  <c r="D269" i="3" s="1"/>
  <c r="C292" i="3"/>
  <c r="D292" i="3" s="1"/>
  <c r="C316" i="3"/>
  <c r="D316" i="3" s="1"/>
  <c r="C78" i="3"/>
  <c r="D78" i="3" s="1"/>
  <c r="C150" i="3"/>
  <c r="D150" i="3" s="1"/>
  <c r="C206" i="3"/>
  <c r="D206" i="3" s="1"/>
  <c r="C223" i="3"/>
  <c r="C241" i="3"/>
  <c r="D241" i="3" s="1"/>
  <c r="C257" i="3"/>
  <c r="D257" i="3" s="1"/>
  <c r="C279" i="3"/>
  <c r="D279" i="3" s="1"/>
  <c r="C308" i="3"/>
  <c r="D308" i="3" s="1"/>
  <c r="D307" i="3" s="1"/>
  <c r="C135" i="3"/>
  <c r="C237" i="3"/>
  <c r="D237" i="3" s="1"/>
  <c r="C253" i="3"/>
  <c r="D253" i="3" s="1"/>
  <c r="C282" i="3"/>
  <c r="D282" i="3" s="1"/>
  <c r="C177" i="3"/>
  <c r="D177" i="3" s="1"/>
  <c r="C75" i="3"/>
  <c r="D75" i="3" s="1"/>
  <c r="C105" i="3"/>
  <c r="C158" i="3"/>
  <c r="D158" i="3" s="1"/>
  <c r="C112" i="3"/>
  <c r="D112" i="3" s="1"/>
  <c r="C139" i="3"/>
  <c r="D139" i="3" s="1"/>
  <c r="C25" i="3"/>
  <c r="D25" i="3" s="1"/>
  <c r="C233" i="3"/>
  <c r="D233" i="3" s="1"/>
  <c r="E32" i="2"/>
  <c r="E37" i="2" s="1"/>
  <c r="C118" i="3"/>
  <c r="D118" i="3" s="1"/>
  <c r="E17" i="3" l="1"/>
  <c r="E9" i="3"/>
  <c r="E8" i="3" s="1"/>
  <c r="D264" i="3"/>
  <c r="C126" i="3"/>
  <c r="D126" i="3" s="1"/>
  <c r="D135" i="3"/>
  <c r="C51" i="3"/>
  <c r="D51" i="3" s="1"/>
  <c r="D52" i="3"/>
  <c r="C101" i="3"/>
  <c r="D101" i="3" s="1"/>
  <c r="D105" i="3"/>
  <c r="C216" i="3"/>
  <c r="D216" i="3" s="1"/>
  <c r="D223" i="3"/>
  <c r="C86" i="3"/>
  <c r="D86" i="3" s="1"/>
  <c r="D98" i="3"/>
  <c r="C199" i="3"/>
  <c r="D199" i="3" s="1"/>
  <c r="C23" i="3"/>
  <c r="D23" i="3" s="1"/>
  <c r="C138" i="3"/>
  <c r="D138" i="3" s="1"/>
  <c r="C74" i="3"/>
  <c r="D74" i="3" s="1"/>
  <c r="C236" i="3"/>
  <c r="D236" i="3" s="1"/>
  <c r="C264" i="3"/>
  <c r="C248" i="3"/>
  <c r="D248" i="3" s="1"/>
  <c r="C154" i="3"/>
  <c r="D154" i="3" s="1"/>
  <c r="C307" i="3"/>
  <c r="C228" i="3"/>
  <c r="D228" i="3" s="1"/>
  <c r="C312" i="3"/>
  <c r="D312" i="3" s="1"/>
  <c r="D306" i="3" s="1"/>
  <c r="D304" i="3" s="1"/>
  <c r="D11" i="3" s="1"/>
  <c r="C176" i="3"/>
  <c r="D176" i="3" s="1"/>
  <c r="C252" i="3"/>
  <c r="D252" i="3" s="1"/>
  <c r="C288" i="3"/>
  <c r="D288" i="3" s="1"/>
  <c r="C31" i="3"/>
  <c r="D31" i="3" s="1"/>
  <c r="C278" i="3"/>
  <c r="D278" i="3" s="1"/>
  <c r="C232" i="3"/>
  <c r="D232" i="3" s="1"/>
  <c r="C256" i="3"/>
  <c r="D256" i="3" s="1"/>
  <c r="C185" i="3"/>
  <c r="D185" i="3" s="1"/>
  <c r="C240" i="3"/>
  <c r="D240" i="3" s="1"/>
  <c r="C111" i="3"/>
  <c r="D111" i="3" s="1"/>
  <c r="D22" i="3" l="1"/>
  <c r="D263" i="3"/>
  <c r="D261" i="3" s="1"/>
  <c r="D10" i="3" s="1"/>
  <c r="C50" i="3"/>
  <c r="D50" i="3" s="1"/>
  <c r="C22" i="3"/>
  <c r="C189" i="3"/>
  <c r="D189" i="3" s="1"/>
  <c r="C306" i="3"/>
  <c r="C263" i="3"/>
  <c r="C261" i="3" s="1"/>
  <c r="C10" i="3" s="1"/>
  <c r="C175" i="3"/>
  <c r="D175" i="3" s="1"/>
  <c r="D19" i="3" l="1"/>
  <c r="C19" i="3"/>
  <c r="C9" i="3" s="1"/>
  <c r="C8" i="3" s="1"/>
  <c r="C304" i="3"/>
  <c r="C11" i="3" s="1"/>
  <c r="D17" i="3" l="1"/>
  <c r="D9" i="3"/>
  <c r="D8" i="3" s="1"/>
  <c r="C17" i="3"/>
</calcChain>
</file>

<file path=xl/sharedStrings.xml><?xml version="1.0" encoding="utf-8"?>
<sst xmlns="http://schemas.openxmlformats.org/spreadsheetml/2006/main" count="586" uniqueCount="232">
  <si>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</si>
  <si>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</si>
  <si>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</si>
  <si>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</si>
  <si>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</si>
  <si>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</si>
  <si>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</si>
  <si>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</si>
  <si>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B) SAŽETAK RAČUNA FINANCIRANJA</t>
  </si>
  <si>
    <t>Primici od financijske imovine i zaduživanja</t>
  </si>
  <si>
    <t>Izdaci za financijsku imovinu i otplate zajmova</t>
  </si>
  <si>
    <t>NETO FINANCIRANJE</t>
  </si>
  <si>
    <t>I  OPĆI DIO</t>
  </si>
  <si>
    <t>Razred</t>
  </si>
  <si>
    <t>Skupina</t>
  </si>
  <si>
    <t>Izvor</t>
  </si>
  <si>
    <t>Naziv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</si>
  <si>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</si>
  <si>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</si>
  <si>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</si>
  <si>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</si>
  <si>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</si>
  <si>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</si>
  <si>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</si>
  <si>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</si>
  <si>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</si>
  <si>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</si>
  <si>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</si>
  <si>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</si>
  <si>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</si>
  <si>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</si>
  <si>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</si>
  <si>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</si>
  <si>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</si>
  <si>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</si>
  <si>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</si>
  <si>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</si>
  <si>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</si>
  <si>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</si>
  <si>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</si>
  <si>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</si>
  <si>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</si>
  <si>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</si>
  <si>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</si>
  <si>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</si>
  <si>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</si>
  <si>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</si>
  <si>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</si>
  <si>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</si>
  <si>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</si>
  <si>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</si>
  <si>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</si>
  <si>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</si>
  <si>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</si>
  <si>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</si>
  <si>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</si>
  <si>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</si>
  <si>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</si>
  <si>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</si>
  <si>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</si>
  <si>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</si>
  <si>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</si>
  <si>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</si>
  <si>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</si>
  <si>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</si>
  <si>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</si>
  <si>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</si>
  <si>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</si>
  <si>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</si>
  <si>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</si>
  <si>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</si>
  <si>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</si>
  <si>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</si>
  <si>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</si>
  <si>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</si>
  <si>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</si>
  <si>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</si>
  <si>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</si>
  <si>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</si>
  <si>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</si>
  <si>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</si>
  <si>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</si>
  <si>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</si>
  <si>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</si>
  <si>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</si>
  <si>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</si>
  <si>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</si>
  <si>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</si>
  <si>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</si>
  <si>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</si>
  <si>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</si>
  <si>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</si>
  <si>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</si>
  <si>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</si>
  <si>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</si>
  <si>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</si>
  <si>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</si>
  <si>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</si>
  <si>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</si>
  <si>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</si>
  <si>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</si>
  <si>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</si>
  <si>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</si>
  <si>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</si>
  <si>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</si>
  <si>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</si>
  <si>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</si>
  <si>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</si>
  <si>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</si>
  <si>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</si>
  <si>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</si>
  <si>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</si>
  <si>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</si>
  <si>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</si>
  <si>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</si>
  <si>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</si>
  <si>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</si>
  <si>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</si>
  <si>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</si>
  <si>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</si>
  <si>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</si>
  <si>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</si>
  <si>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</si>
  <si>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</si>
  <si>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</si>
  <si>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</si>
  <si>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</si>
  <si>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</si>
  <si>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</si>
  <si>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</si>
  <si>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</si>
  <si>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</si>
  <si>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</si>
  <si>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</si>
  <si>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</si>
  <si>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</si>
  <si>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</si>
  <si>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</si>
  <si>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</si>
  <si>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</si>
  <si>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</si>
  <si>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</si>
  <si>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</si>
  <si>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</si>
  <si>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</si>
  <si>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</si>
  <si>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</si>
  <si>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</si>
  <si>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</si>
  <si>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</si>
  <si>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</si>
  <si>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</si>
  <si>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</si>
  <si>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</si>
  <si>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</si>
  <si>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</si>
  <si>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</si>
  <si>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</si>
  <si>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</si>
  <si>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</si>
  <si>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</si>
  <si>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</si>
  <si>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</si>
  <si>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</si>
  <si>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</si>
  <si>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</si>
  <si>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</si>
  <si>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</si>
  <si>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</si>
  <si>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</si>
  <si>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</si>
  <si>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</si>
  <si>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</si>
  <si>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</si>
  <si>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</si>
  <si>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>i to kako slijedi:</t>
  </si>
  <si>
    <t xml:space="preserve">                                                               </t>
  </si>
  <si>
    <t xml:space="preserve">                                                                  Članak 1.</t>
  </si>
  <si>
    <t>Pomoći unutaropće države</t>
  </si>
  <si>
    <t>Opći prihodii primici</t>
  </si>
  <si>
    <t>Rashodi za dodatna ulaganja na nef.imov.</t>
  </si>
  <si>
    <t>Akt. 103010</t>
  </si>
  <si>
    <t>Pogrebne usluge</t>
  </si>
  <si>
    <t>UKUPNO PRIHODI PO IZVORIMA</t>
  </si>
  <si>
    <t>Ukupno prihodi po izvorima</t>
  </si>
  <si>
    <t>UKUPNO RASHODI PO IZVORIMA FINANCIRANJA</t>
  </si>
  <si>
    <t>Ukupno rashodi po izvorima financiranja</t>
  </si>
  <si>
    <t>PRIHODI - RASHODI - PO IZVORIMA ZA 2024.g.</t>
  </si>
  <si>
    <t>Rashodi po izvorima-plan za 2024.</t>
  </si>
  <si>
    <t>UKUPNO</t>
  </si>
  <si>
    <t>PRORAČUN PO ORGANIZACIJSKOJ STRUKTURI</t>
  </si>
  <si>
    <t>Naziv glave / razdjela</t>
  </si>
  <si>
    <t>Razdjel</t>
  </si>
  <si>
    <t>Glava</t>
  </si>
  <si>
    <t>OPĆINA POSTIRA                                        001</t>
  </si>
  <si>
    <t>RASHODI PRORAČUNA PO PROGRAMIMA,AKTIVNOSTIMAI IZVORIMA FINANCIRANJA</t>
  </si>
  <si>
    <t>Rashodi za zemljišta</t>
  </si>
  <si>
    <t>Rashodi za nabavu zemljišta</t>
  </si>
  <si>
    <t>Rashodi za nabavu neprizv.imov.-zemljišta</t>
  </si>
  <si>
    <t>Raz.</t>
  </si>
  <si>
    <t>Dječji vrtić Grdelin                                  00102</t>
  </si>
  <si>
    <t>Općinska knjižnica Ivan Matij  Škarić    00103</t>
  </si>
  <si>
    <t>Jedinstveni upravni odjel Općine          00101</t>
  </si>
  <si>
    <t>Socij.pom.stanovništvu koje nije obuhvaćeno redovnim soc.programom</t>
  </si>
  <si>
    <t>Sufinancir. vjerske zajednice Župe Postira</t>
  </si>
  <si>
    <t>Kontrolna Tabela samo uz Proračun za 2024.- odnos prihoda i rashoda, kao i plana prijenosa dijela VP</t>
  </si>
  <si>
    <t>Na temelju Zakona o proračunu NN 144/21, kao i članka 32 Statuta općine Postira 3/13,6/13,5/20 i 5/21,</t>
  </si>
  <si>
    <t>PRORAČUN  za 2024.</t>
  </si>
  <si>
    <t xml:space="preserve">Izmjene i dopune </t>
  </si>
  <si>
    <t>REBALANS za 2024.</t>
  </si>
  <si>
    <t>Rashodi za dodatna ulaganja na nefin.imovini</t>
  </si>
  <si>
    <t>Rashodi za nabavu neproizvedene imov.</t>
  </si>
  <si>
    <t>Proračun za 2024.</t>
  </si>
  <si>
    <t>Proračun  za 2024.</t>
  </si>
  <si>
    <t>Izmjene i dopune</t>
  </si>
  <si>
    <t>REBALANS za 2024</t>
  </si>
  <si>
    <t xml:space="preserve">                                            IZMJENE I DOPUNE PRORAČUNA  OPĆINE  POSTIRA ZA 2024.god. </t>
  </si>
  <si>
    <t xml:space="preserve">                                                     </t>
  </si>
  <si>
    <t xml:space="preserve">Prihodi i primici kao i rashodi i izdaci Izmjena i dopuna Proračuna općine Postira utvrđeni su u Općem i Posebnom dijelu </t>
  </si>
  <si>
    <t>Prihodi po izvorima plan za 2024.</t>
  </si>
  <si>
    <t>Razlika</t>
  </si>
  <si>
    <t>Vlastiti izvori- ostvareni Višak prih.za pokriće rashoda</t>
  </si>
  <si>
    <t>C)OSTVARENI  VIŠAK ILI   MANJAK</t>
  </si>
  <si>
    <t>Razlika- OSTVARENI VIŠAK/MANJAK</t>
  </si>
  <si>
    <t>PLANIRANI VIŠAK/MANJAK KOJI ĆE SE RASPOREDITI/POKRITI-92</t>
  </si>
  <si>
    <t>UKUPNI VIŠAK/MANJAK+NETO FINANCIRANJE</t>
  </si>
  <si>
    <t>Općinsko vijeće općine Postira, na svojoj 26. sjednici održanoj dana 19.12.2024. godine, donosi:</t>
  </si>
  <si>
    <t>KLASA: 024-01/24-01/60</t>
  </si>
  <si>
    <t>URBROJ: 2181-40-01-24-1</t>
  </si>
  <si>
    <t xml:space="preserve">                                                                                                                       Toni Glavinić </t>
  </si>
  <si>
    <t xml:space="preserve">Izmjene i dopune proračuna općine Postira za 2024.g. kao i projekcije za 2025.g. i 2026.g. stupaju na snagu osmi dan od  </t>
  </si>
  <si>
    <t>objave u Službenom glasniku općine Postira, a primjenjuje se od 01.01.2025.god.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</si>
</sst>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2" fillId="0" borderId="1" xfId="0" applyNumberFormat="1" applyFont="1" applyBorder="1"/>
    <xf numFmtId="0" fontId="8" fillId="0" borderId="1" xfId="0" applyFont="1" applyBorder="1"/>
    <xf numFmtId="0" fontId="3" fillId="0" borderId="4" xfId="0" applyFont="1" applyBorder="1" applyAlignment="1">
      <alignment wrapText="1"/>
    </xf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2" fillId="0" borderId="0" xfId="0" applyNumberFormat="1" applyFont="1"/>
    <xf numFmtId="4" fontId="0" fillId="7" borderId="10" xfId="0" applyNumberFormat="1" applyFill="1" applyBorder="1"/>
    <xf numFmtId="4" fontId="5" fillId="7" borderId="0" xfId="0" applyNumberFormat="1" applyFont="1" applyFill="1" applyAlignment="1">
      <alignment horizontal="right" vertical="top" wrapText="1"/>
    </xf>
    <xf numFmtId="0" fontId="1" fillId="0" borderId="4" xfId="0" applyFont="1" applyBorder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0" fillId="7" borderId="1" xfId="0" applyNumberFormat="1" applyFill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4" fontId="7" fillId="0" borderId="6" xfId="0" applyNumberFormat="1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4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7" borderId="1" xfId="0" applyFont="1" applyFill="1" applyBorder="1"/>
    <xf numFmtId="0" fontId="1" fillId="2" borderId="1" xfId="0" applyFont="1" applyFill="1" applyBorder="1"/>
    <xf numFmtId="0" fontId="6" fillId="7" borderId="1" xfId="0" applyFont="1" applyFill="1" applyBorder="1"/>
    <xf numFmtId="4" fontId="1" fillId="7" borderId="1" xfId="0" applyNumberFormat="1" applyFont="1" applyFill="1" applyBorder="1"/>
    <xf numFmtId="40" fontId="2" fillId="7" borderId="1" xfId="0" applyNumberFormat="1" applyFont="1" applyFill="1" applyBorder="1"/>
    <xf numFmtId="40" fontId="8" fillId="7" borderId="1" xfId="0" applyNumberFormat="1" applyFont="1" applyFill="1" applyBorder="1" applyAlignment="1">
      <alignment horizontal="right"/>
    </xf>
    <xf numFmtId="40" fontId="3" fillId="2" borderId="1" xfId="0" applyNumberFormat="1" applyFont="1" applyFill="1" applyBorder="1"/>
    <xf numFmtId="40" fontId="1" fillId="3" borderId="1" xfId="0" applyNumberFormat="1" applyFont="1" applyFill="1" applyBorder="1"/>
    <xf numFmtId="4" fontId="8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right"/>
    </xf>
    <xf numFmtId="164" fontId="1" fillId="7" borderId="1" xfId="0" applyNumberFormat="1" applyFont="1" applyFill="1" applyBorder="1"/>
    <xf numFmtId="4" fontId="6" fillId="7" borderId="1" xfId="0" applyNumberFormat="1" applyFont="1" applyFill="1" applyBorder="1"/>
    <xf numFmtId="4" fontId="1" fillId="3" borderId="1" xfId="0" applyNumberFormat="1" applyFont="1" applyFill="1" applyBorder="1"/>
    <xf numFmtId="0" fontId="2" fillId="7" borderId="2" xfId="0" applyFont="1" applyFill="1" applyBorder="1"/>
    <xf numFmtId="0" fontId="9" fillId="5" borderId="1" xfId="0" applyFont="1" applyFill="1" applyBorder="1" applyAlignment="1">
      <alignment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0" fontId="2" fillId="7" borderId="0" xfId="0" applyNumberFormat="1" applyFont="1" applyFill="1"/>
    <xf numFmtId="40" fontId="3" fillId="7" borderId="0" xfId="0" applyNumberFormat="1" applyFont="1" applyFill="1"/>
    <xf numFmtId="40" fontId="8" fillId="7" borderId="0" xfId="0" applyNumberFormat="1" applyFont="1" applyFill="1" applyAlignment="1">
      <alignment horizontal="right"/>
    </xf>
    <xf numFmtId="4" fontId="8" fillId="7" borderId="0" xfId="0" applyNumberFormat="1" applyFont="1" applyFill="1"/>
    <xf numFmtId="164" fontId="1" fillId="7" borderId="0" xfId="0" applyNumberFormat="1" applyFont="1" applyFill="1"/>
    <xf numFmtId="4" fontId="1" fillId="7" borderId="0" xfId="0" applyNumberFormat="1" applyFont="1" applyFill="1"/>
    <xf numFmtId="0" fontId="3" fillId="0" borderId="0" xfId="0" applyFont="1"/>
    <xf numFmtId="0" fontId="3" fillId="7" borderId="0" xfId="0" applyFont="1" applyFill="1"/>
    <xf numFmtId="40" fontId="1" fillId="7" borderId="0" xfId="0" applyNumberFormat="1" applyFont="1" applyFill="1"/>
    <xf numFmtId="4" fontId="3" fillId="0" borderId="1" xfId="0" applyNumberFormat="1" applyFont="1" applyBorder="1"/>
    <xf numFmtId="4" fontId="8" fillId="3" borderId="1" xfId="0" applyNumberFormat="1" applyFont="1" applyFill="1" applyBorder="1" applyAlignment="1">
      <alignment horizontal="right" vertical="center" wrapText="1"/>
    </xf>
    <xf numFmtId="4" fontId="8" fillId="7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0" fontId="8" fillId="7" borderId="1" xfId="0" applyNumberFormat="1" applyFont="1" applyFill="1" applyBorder="1"/>
    <xf numFmtId="40" fontId="3" fillId="3" borderId="1" xfId="0" applyNumberFormat="1" applyFont="1" applyFill="1" applyBorder="1"/>
    <xf numFmtId="4" fontId="1" fillId="0" borderId="0" xfId="0" applyNumberFormat="1" applyFont="1"/>
    <xf numFmtId="0" fontId="2" fillId="3" borderId="1" xfId="0" applyFont="1" applyFill="1" applyBorder="1" applyAlignment="1">
      <alignment wrapText="1"/>
    </xf>
    <xf numFmtId="4" fontId="2" fillId="3" borderId="1" xfId="0" applyNumberFormat="1" applyFont="1" applyFill="1" applyBorder="1"/>
    <xf numFmtId="164" fontId="0" fillId="0" borderId="0" xfId="0" applyNumberFormat="1"/>
    <xf numFmtId="40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8" fillId="7" borderId="8" xfId="0" applyNumberFormat="1" applyFont="1" applyFill="1" applyBorder="1" applyAlignment="1">
      <alignment horizontal="center" vertical="center" wrapText="1"/>
    </xf>
    <xf numFmtId="4" fontId="8" fillId="7" borderId="9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opLeftCell="A31" workbookViewId="0">
      <selection activeCell="A2" sqref="A2"/>
    </sheetView>
  </sheetViews>
  <sheetFormatPr defaultRowHeight="15" x14ac:dyDescent="0.2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3" x14ac:dyDescent="0.25">
      <c r="A1" t="s">
        <v>206</v>
      </c>
    </row>
    <row r="2" spans="1:3" x14ac:dyDescent="0.25">
      <c r="A2" t="s">
        <v>226</v>
      </c>
    </row>
    <row r="5" spans="1:3" ht="15.75" x14ac:dyDescent="0.25">
      <c r="A5" s="25" t="s">
        <v>216</v>
      </c>
      <c r="B5" s="25"/>
      <c r="C5" s="25"/>
    </row>
    <row r="6" spans="1:3" ht="15.75" x14ac:dyDescent="0.25">
      <c r="A6" s="25" t="s">
        <v>217</v>
      </c>
      <c r="B6" s="25"/>
      <c r="C6" s="25"/>
    </row>
    <row r="7" spans="1:3" ht="15.75" x14ac:dyDescent="0.25">
      <c r="A7" s="25"/>
      <c r="B7" s="25"/>
      <c r="C7" s="25"/>
    </row>
    <row r="8" spans="1:3" ht="15.75" x14ac:dyDescent="0.25">
      <c r="A8" s="25" t="s">
        <v>177</v>
      </c>
      <c r="B8" s="25"/>
      <c r="C8" s="25"/>
    </row>
    <row r="9" spans="1:3" ht="15.75" x14ac:dyDescent="0.25">
      <c r="A9" s="25"/>
      <c r="B9" s="25"/>
      <c r="C9" s="25"/>
    </row>
    <row r="10" spans="1:3" ht="15.75" x14ac:dyDescent="0.25">
      <c r="A10" s="110" t="s">
        <v>218</v>
      </c>
      <c r="B10" s="110"/>
      <c r="C10" s="110"/>
    </row>
    <row r="11" spans="1:3" ht="15.75" x14ac:dyDescent="0.25">
      <c r="A11" s="110" t="s">
        <v>175</v>
      </c>
      <c r="B11" s="110"/>
      <c r="C11" s="110"/>
    </row>
    <row r="12" spans="1:3" ht="15.75" x14ac:dyDescent="0.25">
      <c r="A12" s="25"/>
      <c r="B12" s="25"/>
      <c r="C12" s="25"/>
    </row>
    <row r="13" spans="1:3" ht="15.75" x14ac:dyDescent="0.25">
      <c r="A13" s="25" t="s">
        <v>176</v>
      </c>
      <c r="B13" s="25"/>
      <c r="C13" s="25"/>
    </row>
    <row r="14" spans="1:3" x14ac:dyDescent="0.25">
      <c r="B14" s="7"/>
    </row>
    <row r="15" spans="1:3" x14ac:dyDescent="0.25">
      <c r="B15" s="109" t="s">
        <v>12</v>
      </c>
    </row>
    <row r="16" spans="1:3" x14ac:dyDescent="0.25">
      <c r="B16" s="28"/>
    </row>
    <row r="17" spans="1:4" x14ac:dyDescent="0.25">
      <c r="B17" s="28"/>
    </row>
    <row r="18" spans="1:4" x14ac:dyDescent="0.25">
      <c r="A18" t="s">
        <v>0</v>
      </c>
    </row>
    <row r="19" spans="1:4" x14ac:dyDescent="0.25">
      <c r="A19" s="2"/>
      <c r="B19" s="3" t="s">
        <v>212</v>
      </c>
      <c r="C19" s="3" t="s">
        <v>214</v>
      </c>
      <c r="D19" s="3" t="s">
        <v>209</v>
      </c>
    </row>
    <row r="20" spans="1:4" x14ac:dyDescent="0.25">
      <c r="A20" s="5" t="s">
        <v>1</v>
      </c>
      <c r="B20" s="94">
        <f>SUM(B21:B22)</f>
        <v>1949288</v>
      </c>
      <c r="C20" s="94">
        <f>D20-B20</f>
        <v>378176.93000000017</v>
      </c>
      <c r="D20" s="94">
        <f>SUM(D21:D22)</f>
        <v>2327464.9300000002</v>
      </c>
    </row>
    <row r="21" spans="1:4" x14ac:dyDescent="0.25">
      <c r="A21" s="2" t="s">
        <v>7</v>
      </c>
      <c r="B21" s="38">
        <v>1923628</v>
      </c>
      <c r="C21" s="94">
        <f t="shared" ref="C21:C26" si="0">D21-B21</f>
        <v>392548.20999999996</v>
      </c>
      <c r="D21" s="38">
        <v>2316176.21</v>
      </c>
    </row>
    <row r="22" spans="1:4" x14ac:dyDescent="0.25">
      <c r="A22" s="2" t="s">
        <v>6</v>
      </c>
      <c r="B22" s="38">
        <v>25660</v>
      </c>
      <c r="C22" s="94">
        <f t="shared" si="0"/>
        <v>-14371.28</v>
      </c>
      <c r="D22" s="38">
        <v>11288.72</v>
      </c>
    </row>
    <row r="23" spans="1:4" x14ac:dyDescent="0.25">
      <c r="A23" s="5" t="s">
        <v>3</v>
      </c>
      <c r="B23" s="94">
        <f>SUM(B24:B25)</f>
        <v>1968250</v>
      </c>
      <c r="C23" s="94">
        <f t="shared" si="0"/>
        <v>190015</v>
      </c>
      <c r="D23" s="94">
        <f>SUM(D24:D25)</f>
        <v>2158265</v>
      </c>
    </row>
    <row r="24" spans="1:4" x14ac:dyDescent="0.25">
      <c r="A24" s="2" t="s">
        <v>4</v>
      </c>
      <c r="B24" s="38">
        <v>1251850</v>
      </c>
      <c r="C24" s="94">
        <f t="shared" si="0"/>
        <v>203134</v>
      </c>
      <c r="D24" s="38">
        <v>1454984</v>
      </c>
    </row>
    <row r="25" spans="1:4" x14ac:dyDescent="0.25">
      <c r="A25" s="2" t="s">
        <v>5</v>
      </c>
      <c r="B25" s="38">
        <v>716400</v>
      </c>
      <c r="C25" s="94">
        <f t="shared" si="0"/>
        <v>-13119</v>
      </c>
      <c r="D25" s="38">
        <v>703281</v>
      </c>
    </row>
    <row r="26" spans="1:4" x14ac:dyDescent="0.25">
      <c r="A26" s="5" t="s">
        <v>223</v>
      </c>
      <c r="B26" s="94">
        <f>B20-B23</f>
        <v>-18962</v>
      </c>
      <c r="C26" s="94">
        <f t="shared" si="0"/>
        <v>188161.93000000017</v>
      </c>
      <c r="D26" s="94">
        <f>D20-D23</f>
        <v>169199.93000000017</v>
      </c>
    </row>
    <row r="27" spans="1:4" x14ac:dyDescent="0.25">
      <c r="A27" s="30"/>
      <c r="B27" s="23"/>
      <c r="C27" s="23"/>
      <c r="D27" s="23"/>
    </row>
    <row r="28" spans="1:4" s="31" customFormat="1" x14ac:dyDescent="0.25">
      <c r="A28" s="30"/>
      <c r="B28" s="23"/>
      <c r="C28" s="23"/>
      <c r="D28" s="23"/>
    </row>
    <row r="29" spans="1:4" x14ac:dyDescent="0.25">
      <c r="A29" t="s">
        <v>8</v>
      </c>
    </row>
    <row r="30" spans="1:4" x14ac:dyDescent="0.25">
      <c r="A30" s="2"/>
      <c r="B30" s="3" t="s">
        <v>212</v>
      </c>
      <c r="C30" s="3" t="s">
        <v>214</v>
      </c>
      <c r="D30" s="3" t="s">
        <v>209</v>
      </c>
    </row>
    <row r="31" spans="1:4" ht="26.25" x14ac:dyDescent="0.25">
      <c r="A31" s="4" t="s">
        <v>9</v>
      </c>
      <c r="B31" s="19">
        <v>0</v>
      </c>
      <c r="C31" s="19">
        <v>0</v>
      </c>
      <c r="D31" s="19">
        <v>0</v>
      </c>
    </row>
    <row r="32" spans="1:4" ht="26.25" x14ac:dyDescent="0.25">
      <c r="A32" s="4" t="s">
        <v>10</v>
      </c>
      <c r="B32" s="19">
        <v>0</v>
      </c>
      <c r="C32" s="19">
        <v>0</v>
      </c>
      <c r="D32" s="19">
        <v>0</v>
      </c>
    </row>
    <row r="33" spans="1:9" x14ac:dyDescent="0.25">
      <c r="A33" s="5" t="s">
        <v>11</v>
      </c>
      <c r="B33" s="94">
        <v>0</v>
      </c>
      <c r="C33" s="94">
        <v>0</v>
      </c>
      <c r="D33" s="94">
        <v>0</v>
      </c>
    </row>
    <row r="34" spans="1:9" x14ac:dyDescent="0.25">
      <c r="A34" s="30"/>
      <c r="B34" s="23"/>
      <c r="C34" s="23"/>
      <c r="D34" s="23"/>
    </row>
    <row r="35" spans="1:9" x14ac:dyDescent="0.25">
      <c r="A35" s="30"/>
      <c r="B35" s="23"/>
      <c r="C35" s="23"/>
      <c r="D35" s="23"/>
    </row>
    <row r="36" spans="1:9" x14ac:dyDescent="0.25">
      <c r="A36" t="s">
        <v>222</v>
      </c>
    </row>
    <row r="37" spans="1:9" x14ac:dyDescent="0.25">
      <c r="A37" s="2"/>
      <c r="B37" s="3" t="s">
        <v>212</v>
      </c>
      <c r="C37" s="3" t="s">
        <v>214</v>
      </c>
      <c r="D37" s="3" t="s">
        <v>209</v>
      </c>
    </row>
    <row r="38" spans="1:9" ht="30" customHeight="1" x14ac:dyDescent="0.25">
      <c r="A38" s="6" t="s">
        <v>224</v>
      </c>
      <c r="B38" s="94">
        <v>18962</v>
      </c>
      <c r="C38" s="94">
        <f>D38-B38</f>
        <v>-188161.93</v>
      </c>
      <c r="D38" s="94">
        <v>-169199.93</v>
      </c>
      <c r="E38" s="31"/>
      <c r="F38" s="23"/>
      <c r="G38" s="31"/>
      <c r="H38" s="23"/>
      <c r="I38" s="41"/>
    </row>
    <row r="39" spans="1:9" x14ac:dyDescent="0.25">
      <c r="A39" s="1"/>
      <c r="B39" s="48"/>
      <c r="C39" s="48"/>
      <c r="D39" s="48"/>
    </row>
    <row r="40" spans="1:9" ht="33.75" customHeight="1" x14ac:dyDescent="0.25">
      <c r="A40" s="163" t="s">
        <v>225</v>
      </c>
      <c r="B40" s="164">
        <f>B26+B33+B38</f>
        <v>0</v>
      </c>
      <c r="C40" s="164">
        <f>C26+C33+C38</f>
        <v>0</v>
      </c>
      <c r="D40" s="164">
        <f>D26+D33+D38</f>
        <v>0</v>
      </c>
    </row>
    <row r="43" spans="1:9" x14ac:dyDescent="0.25">
      <c r="B43" s="7"/>
    </row>
    <row r="58" spans="1:5" ht="15.75" x14ac:dyDescent="0.25">
      <c r="A58" s="25"/>
      <c r="B58" s="25"/>
      <c r="C58" s="25"/>
      <c r="D58" s="25"/>
    </row>
    <row r="59" spans="1:5" ht="15.75" x14ac:dyDescent="0.25">
      <c r="A59" s="25"/>
      <c r="B59" s="25"/>
      <c r="C59" s="25"/>
      <c r="D59" s="25"/>
    </row>
    <row r="61" spans="1:5" ht="15.75" x14ac:dyDescent="0.25">
      <c r="A61" s="26"/>
      <c r="B61" s="26"/>
      <c r="C61" s="26"/>
    </row>
    <row r="63" spans="1:5" x14ac:dyDescent="0.25">
      <c r="A63" s="27"/>
      <c r="B63" s="27"/>
      <c r="C63" s="27"/>
    </row>
    <row r="64" spans="1:5" x14ac:dyDescent="0.25">
      <c r="A64" s="8"/>
      <c r="B64" s="29"/>
      <c r="C64" s="29"/>
      <c r="D64" s="29"/>
      <c r="E64" s="22"/>
    </row>
    <row r="65" spans="1:5" x14ac:dyDescent="0.25">
      <c r="A65" s="30"/>
      <c r="B65" s="23"/>
      <c r="C65" s="23"/>
      <c r="D65" s="23"/>
      <c r="E65" s="23"/>
    </row>
    <row r="66" spans="1:5" x14ac:dyDescent="0.25">
      <c r="A66" s="30"/>
      <c r="B66" s="23"/>
      <c r="C66" s="23"/>
      <c r="D66" s="23"/>
      <c r="E66" s="23"/>
    </row>
    <row r="67" spans="1:5" x14ac:dyDescent="0.25">
      <c r="A67" s="30"/>
      <c r="B67" s="23"/>
      <c r="C67" s="23"/>
      <c r="D67" s="23"/>
      <c r="E67" s="23"/>
    </row>
    <row r="68" spans="1:5" x14ac:dyDescent="0.25">
      <c r="A68" s="30"/>
      <c r="B68" s="23"/>
      <c r="C68" s="23"/>
      <c r="D68" s="23"/>
      <c r="E68" s="23"/>
    </row>
    <row r="69" spans="1:5" x14ac:dyDescent="0.25">
      <c r="A69" s="30"/>
      <c r="B69" s="23"/>
      <c r="C69" s="23"/>
      <c r="D69" s="23"/>
      <c r="E69" s="23"/>
    </row>
    <row r="70" spans="1:5" x14ac:dyDescent="0.25">
      <c r="A70" s="30"/>
      <c r="B70" s="23"/>
      <c r="C70" s="23"/>
      <c r="D70" s="23"/>
      <c r="E70" s="23"/>
    </row>
    <row r="71" spans="1:5" x14ac:dyDescent="0.25">
      <c r="A71" s="30"/>
      <c r="B71" s="23"/>
      <c r="C71" s="23"/>
      <c r="D71" s="23"/>
      <c r="E71" s="23"/>
    </row>
    <row r="72" spans="1:5" x14ac:dyDescent="0.25">
      <c r="A72" s="31"/>
      <c r="B72" s="31"/>
      <c r="C72" s="31"/>
      <c r="D72" s="31"/>
    </row>
    <row r="73" spans="1:5" x14ac:dyDescent="0.25">
      <c r="A73" s="32"/>
      <c r="B73" s="32"/>
      <c r="C73" s="32"/>
      <c r="D73" s="31"/>
    </row>
    <row r="74" spans="1:5" x14ac:dyDescent="0.25">
      <c r="A74" s="30"/>
      <c r="B74" s="22"/>
      <c r="C74" s="22"/>
      <c r="D74" s="22"/>
    </row>
    <row r="75" spans="1:5" ht="27" customHeight="1" x14ac:dyDescent="0.25">
      <c r="A75" s="33"/>
      <c r="B75" s="23"/>
      <c r="C75" s="23"/>
      <c r="D75" s="23"/>
    </row>
    <row r="76" spans="1:5" ht="27" customHeight="1" x14ac:dyDescent="0.25">
      <c r="A76" s="33"/>
      <c r="B76" s="23"/>
      <c r="C76" s="23"/>
      <c r="D76" s="23"/>
    </row>
    <row r="77" spans="1:5" x14ac:dyDescent="0.25">
      <c r="A77" s="30"/>
      <c r="B77" s="23"/>
      <c r="C77" s="23"/>
      <c r="D77" s="23"/>
    </row>
    <row r="78" spans="1:5" x14ac:dyDescent="0.25">
      <c r="A78" s="31"/>
      <c r="B78" s="31"/>
      <c r="C78" s="31"/>
      <c r="D78" s="31"/>
    </row>
    <row r="79" spans="1:5" x14ac:dyDescent="0.25">
      <c r="A79" s="31"/>
      <c r="B79" s="31"/>
      <c r="C79" s="31"/>
      <c r="D79" s="31"/>
    </row>
    <row r="80" spans="1:5" x14ac:dyDescent="0.25">
      <c r="A80" s="32"/>
      <c r="B80" s="32"/>
      <c r="C80" s="32"/>
      <c r="D80" s="31"/>
    </row>
    <row r="81" spans="1:4" x14ac:dyDescent="0.25">
      <c r="A81" s="32"/>
      <c r="B81" s="32"/>
      <c r="C81" s="32"/>
      <c r="D81" s="31"/>
    </row>
    <row r="82" spans="1:4" x14ac:dyDescent="0.25">
      <c r="A82" s="30"/>
      <c r="B82" s="22"/>
      <c r="C82" s="22"/>
      <c r="D82" s="22"/>
    </row>
    <row r="83" spans="1:4" ht="27" customHeight="1" x14ac:dyDescent="0.25">
      <c r="A83" s="33"/>
      <c r="B83" s="23"/>
      <c r="C83" s="23"/>
      <c r="D83" s="23"/>
    </row>
    <row r="84" spans="1:4" ht="27" customHeight="1" x14ac:dyDescent="0.25">
      <c r="A84" s="33"/>
      <c r="B84" s="23"/>
      <c r="C84" s="23"/>
      <c r="D84" s="23"/>
    </row>
    <row r="85" spans="1:4" x14ac:dyDescent="0.25">
      <c r="A85" s="31"/>
      <c r="B85" s="34"/>
      <c r="C85" s="31"/>
      <c r="D85" s="31"/>
    </row>
    <row r="86" spans="1:4" ht="30" customHeight="1" x14ac:dyDescent="0.25">
      <c r="A86" s="35"/>
      <c r="B86" s="36"/>
      <c r="C86" s="36"/>
      <c r="D86" s="3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5"/>
  <sheetViews>
    <sheetView workbookViewId="0">
      <selection activeCell="L9" sqref="L9:L10"/>
    </sheetView>
  </sheetViews>
  <sheetFormatPr defaultRowHeight="15" x14ac:dyDescent="0.25"/>
  <cols>
    <col min="1" max="1" width="4.28515625" customWidth="1"/>
    <col min="2" max="2" width="4.85546875" customWidth="1"/>
    <col min="3" max="3" width="5" customWidth="1"/>
    <col min="4" max="4" width="47.42578125" customWidth="1"/>
    <col min="5" max="8" width="15.7109375" customWidth="1"/>
    <col min="10" max="10" width="13.140625" customWidth="1"/>
    <col min="12" max="12" width="14.5703125" customWidth="1"/>
  </cols>
  <sheetData>
    <row r="1" spans="1:12" x14ac:dyDescent="0.25">
      <c r="D1" s="13" t="s">
        <v>12</v>
      </c>
    </row>
    <row r="2" spans="1:12" x14ac:dyDescent="0.25">
      <c r="D2" s="12"/>
    </row>
    <row r="3" spans="1:12" x14ac:dyDescent="0.25">
      <c r="D3" s="13" t="s">
        <v>73</v>
      </c>
    </row>
    <row r="4" spans="1:12" x14ac:dyDescent="0.25">
      <c r="D4" s="12"/>
    </row>
    <row r="5" spans="1:12" x14ac:dyDescent="0.25">
      <c r="D5" s="13" t="s">
        <v>2</v>
      </c>
    </row>
    <row r="6" spans="1:12" ht="30" customHeight="1" x14ac:dyDescent="0.25">
      <c r="A6" s="10" t="s">
        <v>199</v>
      </c>
      <c r="B6" s="11" t="s">
        <v>14</v>
      </c>
      <c r="C6" s="10" t="s">
        <v>15</v>
      </c>
      <c r="D6" s="10" t="s">
        <v>16</v>
      </c>
      <c r="E6" s="11" t="s">
        <v>213</v>
      </c>
      <c r="F6" s="11" t="s">
        <v>214</v>
      </c>
      <c r="G6" s="11" t="s">
        <v>215</v>
      </c>
      <c r="H6" s="143"/>
      <c r="I6" s="30"/>
      <c r="J6" s="30"/>
      <c r="K6" s="8"/>
    </row>
    <row r="7" spans="1:12" x14ac:dyDescent="0.25">
      <c r="A7" s="92">
        <v>6</v>
      </c>
      <c r="B7" s="92"/>
      <c r="C7" s="92"/>
      <c r="D7" s="92" t="s">
        <v>7</v>
      </c>
      <c r="E7" s="134">
        <f>E8+E10+E13+E16+E19+E21</f>
        <v>1785510</v>
      </c>
      <c r="F7" s="134">
        <f t="shared" ref="F7:F8" si="0">G7-E7</f>
        <v>530666.21000000043</v>
      </c>
      <c r="G7" s="134">
        <f>G8+G10+G13+G16+G19+G21</f>
        <v>2316176.2100000004</v>
      </c>
      <c r="H7" s="152"/>
      <c r="I7" s="30"/>
      <c r="J7" s="30"/>
      <c r="K7" s="8"/>
    </row>
    <row r="8" spans="1:12" x14ac:dyDescent="0.25">
      <c r="A8" s="93"/>
      <c r="B8" s="93">
        <v>61</v>
      </c>
      <c r="C8" s="93"/>
      <c r="D8" s="93" t="s">
        <v>148</v>
      </c>
      <c r="E8" s="133">
        <f>SUM(E9)</f>
        <v>1001100</v>
      </c>
      <c r="F8" s="133">
        <f t="shared" si="0"/>
        <v>293900.10000000009</v>
      </c>
      <c r="G8" s="133">
        <f>SUM(G9)</f>
        <v>1295000.1000000001</v>
      </c>
      <c r="H8" s="145"/>
      <c r="I8" s="30"/>
      <c r="J8" s="30"/>
      <c r="K8" s="8"/>
    </row>
    <row r="9" spans="1:12" x14ac:dyDescent="0.25">
      <c r="A9" s="2"/>
      <c r="B9" s="2"/>
      <c r="C9" s="2">
        <v>1</v>
      </c>
      <c r="D9" s="2" t="s">
        <v>22</v>
      </c>
      <c r="E9" s="131">
        <v>1001100</v>
      </c>
      <c r="F9" s="131">
        <f>G9-E9</f>
        <v>293900.10000000009</v>
      </c>
      <c r="G9" s="131">
        <v>1295000.1000000001</v>
      </c>
      <c r="H9" s="144"/>
      <c r="I9" s="30"/>
      <c r="J9" s="30"/>
      <c r="K9" s="8"/>
      <c r="L9" s="165"/>
    </row>
    <row r="10" spans="1:12" x14ac:dyDescent="0.25">
      <c r="A10" s="93"/>
      <c r="B10" s="93">
        <v>63</v>
      </c>
      <c r="C10" s="93"/>
      <c r="D10" s="93" t="s">
        <v>17</v>
      </c>
      <c r="E10" s="133">
        <f>SUM(E12:E12)</f>
        <v>201030</v>
      </c>
      <c r="F10" s="133">
        <f t="shared" ref="F10:F28" si="1">G10-E10</f>
        <v>104993.96999999997</v>
      </c>
      <c r="G10" s="133">
        <f>SUM(G11:G12)</f>
        <v>306023.96999999997</v>
      </c>
      <c r="H10" s="145"/>
      <c r="I10" s="30"/>
      <c r="J10" s="30"/>
      <c r="K10" s="8"/>
      <c r="L10" s="166"/>
    </row>
    <row r="11" spans="1:12" x14ac:dyDescent="0.25">
      <c r="A11" s="39"/>
      <c r="B11" s="39"/>
      <c r="C11" s="37">
        <v>1</v>
      </c>
      <c r="D11" s="37" t="s">
        <v>22</v>
      </c>
      <c r="E11" s="131">
        <v>0</v>
      </c>
      <c r="F11" s="131">
        <f t="shared" si="1"/>
        <v>0</v>
      </c>
      <c r="G11" s="131">
        <v>0</v>
      </c>
      <c r="H11" s="145"/>
      <c r="I11" s="30"/>
      <c r="J11" s="30"/>
      <c r="K11" s="8"/>
    </row>
    <row r="12" spans="1:12" x14ac:dyDescent="0.25">
      <c r="A12" s="2"/>
      <c r="B12" s="2"/>
      <c r="C12" s="2">
        <v>5</v>
      </c>
      <c r="D12" s="2" t="s">
        <v>163</v>
      </c>
      <c r="E12" s="131">
        <v>201030</v>
      </c>
      <c r="F12" s="131">
        <f t="shared" si="1"/>
        <v>104993.96999999997</v>
      </c>
      <c r="G12" s="131">
        <v>306023.96999999997</v>
      </c>
      <c r="H12" s="144"/>
      <c r="I12" s="30"/>
      <c r="J12" s="30"/>
      <c r="K12" s="8"/>
    </row>
    <row r="13" spans="1:12" x14ac:dyDescent="0.25">
      <c r="A13" s="93"/>
      <c r="B13" s="93">
        <v>64</v>
      </c>
      <c r="C13" s="93"/>
      <c r="D13" s="93" t="s">
        <v>149</v>
      </c>
      <c r="E13" s="133">
        <f>SUM(E14)</f>
        <v>0</v>
      </c>
      <c r="F13" s="133">
        <f t="shared" si="1"/>
        <v>165522.94</v>
      </c>
      <c r="G13" s="133">
        <f>SUM(G14:G15)</f>
        <v>165522.94</v>
      </c>
      <c r="H13" s="145"/>
      <c r="I13" s="30"/>
      <c r="J13" s="30"/>
      <c r="K13" s="8"/>
    </row>
    <row r="14" spans="1:12" x14ac:dyDescent="0.25">
      <c r="A14" s="2"/>
      <c r="B14" s="2"/>
      <c r="C14" s="2">
        <v>1</v>
      </c>
      <c r="D14" s="2" t="s">
        <v>22</v>
      </c>
      <c r="E14" s="131">
        <v>0</v>
      </c>
      <c r="F14" s="131">
        <f t="shared" si="1"/>
        <v>23179.25</v>
      </c>
      <c r="G14" s="131">
        <v>23179.25</v>
      </c>
      <c r="H14" s="144"/>
      <c r="I14" s="30"/>
      <c r="J14" s="30"/>
      <c r="K14" s="8"/>
    </row>
    <row r="15" spans="1:12" x14ac:dyDescent="0.25">
      <c r="A15" s="2"/>
      <c r="B15" s="2"/>
      <c r="C15" s="2">
        <v>3</v>
      </c>
      <c r="D15" s="2" t="s">
        <v>20</v>
      </c>
      <c r="E15" s="131">
        <v>138118</v>
      </c>
      <c r="F15" s="131">
        <f t="shared" si="1"/>
        <v>4225.6900000000023</v>
      </c>
      <c r="G15" s="131">
        <v>142343.69</v>
      </c>
      <c r="H15" s="144"/>
      <c r="I15" s="30"/>
      <c r="J15" s="30"/>
      <c r="K15" s="8"/>
    </row>
    <row r="16" spans="1:12" x14ac:dyDescent="0.25">
      <c r="A16" s="93"/>
      <c r="B16" s="93">
        <v>65</v>
      </c>
      <c r="C16" s="93"/>
      <c r="D16" s="93" t="s">
        <v>18</v>
      </c>
      <c r="E16" s="133">
        <f>SUM(E17:E18)</f>
        <v>581780</v>
      </c>
      <c r="F16" s="133">
        <f t="shared" si="1"/>
        <v>-105076.15999999997</v>
      </c>
      <c r="G16" s="133">
        <f>SUM(G17:G18)</f>
        <v>476703.84</v>
      </c>
      <c r="H16" s="145"/>
      <c r="I16" s="30"/>
      <c r="J16" s="30"/>
      <c r="K16" s="8"/>
    </row>
    <row r="17" spans="1:11" x14ac:dyDescent="0.25">
      <c r="A17" s="2"/>
      <c r="B17" s="2"/>
      <c r="C17" s="2">
        <v>1</v>
      </c>
      <c r="D17" s="2" t="s">
        <v>22</v>
      </c>
      <c r="E17" s="131">
        <v>30</v>
      </c>
      <c r="F17" s="131">
        <f t="shared" si="1"/>
        <v>-6.9899999999999984</v>
      </c>
      <c r="G17" s="131">
        <v>23.01</v>
      </c>
      <c r="H17" s="144"/>
      <c r="I17" s="30"/>
      <c r="J17" s="30"/>
      <c r="K17" s="8"/>
    </row>
    <row r="18" spans="1:11" x14ac:dyDescent="0.25">
      <c r="A18" s="2"/>
      <c r="B18" s="2"/>
      <c r="C18" s="2">
        <v>4</v>
      </c>
      <c r="D18" s="2" t="s">
        <v>19</v>
      </c>
      <c r="E18" s="131">
        <v>581750</v>
      </c>
      <c r="F18" s="131">
        <f t="shared" si="1"/>
        <v>-105069.16999999998</v>
      </c>
      <c r="G18" s="131">
        <v>476680.83</v>
      </c>
      <c r="H18" s="144"/>
      <c r="I18" s="30"/>
      <c r="J18" s="30"/>
      <c r="K18" s="8"/>
    </row>
    <row r="19" spans="1:11" x14ac:dyDescent="0.25">
      <c r="A19" s="93"/>
      <c r="B19" s="93">
        <v>66</v>
      </c>
      <c r="C19" s="93"/>
      <c r="D19" s="93" t="s">
        <v>150</v>
      </c>
      <c r="E19" s="133">
        <f>SUM(E20)</f>
        <v>600</v>
      </c>
      <c r="F19" s="133">
        <f t="shared" si="1"/>
        <v>41492.93</v>
      </c>
      <c r="G19" s="133">
        <f>SUM(G20)</f>
        <v>42092.93</v>
      </c>
      <c r="H19" s="145"/>
      <c r="I19" s="30"/>
      <c r="J19" s="30"/>
      <c r="K19" s="8"/>
    </row>
    <row r="20" spans="1:11" x14ac:dyDescent="0.25">
      <c r="A20" s="2"/>
      <c r="B20" s="2"/>
      <c r="C20" s="2">
        <v>6</v>
      </c>
      <c r="D20" s="2" t="s">
        <v>21</v>
      </c>
      <c r="E20" s="131">
        <v>600</v>
      </c>
      <c r="F20" s="131">
        <f t="shared" si="1"/>
        <v>41492.93</v>
      </c>
      <c r="G20" s="131">
        <v>42092.93</v>
      </c>
      <c r="H20" s="144"/>
      <c r="I20" s="30"/>
      <c r="J20" s="30"/>
      <c r="K20" s="8"/>
    </row>
    <row r="21" spans="1:11" ht="15" customHeight="1" x14ac:dyDescent="0.25">
      <c r="A21" s="93"/>
      <c r="B21" s="93">
        <v>68</v>
      </c>
      <c r="C21" s="93"/>
      <c r="D21" s="95" t="s">
        <v>151</v>
      </c>
      <c r="E21" s="133">
        <f>SUM(E22)</f>
        <v>1000</v>
      </c>
      <c r="F21" s="133">
        <f t="shared" si="1"/>
        <v>29832.43</v>
      </c>
      <c r="G21" s="133">
        <f>SUM(G22)</f>
        <v>30832.43</v>
      </c>
      <c r="H21" s="145"/>
      <c r="I21" s="30"/>
      <c r="J21" s="30"/>
      <c r="K21" s="8"/>
    </row>
    <row r="22" spans="1:11" x14ac:dyDescent="0.25">
      <c r="A22" s="2"/>
      <c r="B22" s="2"/>
      <c r="C22" s="2">
        <v>1</v>
      </c>
      <c r="D22" s="2" t="s">
        <v>22</v>
      </c>
      <c r="E22" s="131">
        <v>1000</v>
      </c>
      <c r="F22" s="131">
        <f t="shared" si="1"/>
        <v>29832.43</v>
      </c>
      <c r="G22" s="131">
        <v>30832.43</v>
      </c>
      <c r="H22" s="144"/>
      <c r="I22" s="30"/>
      <c r="J22" s="30"/>
      <c r="K22" s="8"/>
    </row>
    <row r="23" spans="1:11" x14ac:dyDescent="0.25">
      <c r="A23" s="92">
        <v>7</v>
      </c>
      <c r="B23" s="92"/>
      <c r="C23" s="92"/>
      <c r="D23" s="92" t="s">
        <v>23</v>
      </c>
      <c r="E23" s="134">
        <f>SUM(E24,E26)</f>
        <v>25660</v>
      </c>
      <c r="F23" s="161">
        <f t="shared" si="1"/>
        <v>-14371.28</v>
      </c>
      <c r="G23" s="134">
        <f>SUM(G24+G26)</f>
        <v>11288.72</v>
      </c>
      <c r="H23" s="152"/>
      <c r="I23" s="30"/>
      <c r="J23" s="30"/>
      <c r="K23" s="8"/>
    </row>
    <row r="24" spans="1:11" x14ac:dyDescent="0.25">
      <c r="A24" s="93"/>
      <c r="B24" s="93">
        <v>71</v>
      </c>
      <c r="C24" s="93"/>
      <c r="D24" s="93" t="s">
        <v>152</v>
      </c>
      <c r="E24" s="133">
        <f>E25</f>
        <v>25260</v>
      </c>
      <c r="F24" s="133">
        <f t="shared" si="1"/>
        <v>-14111.28</v>
      </c>
      <c r="G24" s="133">
        <f>SUM(G25)</f>
        <v>11148.72</v>
      </c>
      <c r="H24" s="145"/>
      <c r="I24" s="30"/>
      <c r="J24" s="30"/>
      <c r="K24" s="8"/>
    </row>
    <row r="25" spans="1:11" x14ac:dyDescent="0.25">
      <c r="A25" s="39"/>
      <c r="B25" s="39"/>
      <c r="C25" s="37">
        <v>7</v>
      </c>
      <c r="D25" s="37" t="s">
        <v>23</v>
      </c>
      <c r="E25" s="131">
        <v>25260</v>
      </c>
      <c r="F25" s="131">
        <f t="shared" si="1"/>
        <v>-14111.28</v>
      </c>
      <c r="G25" s="131">
        <v>11148.72</v>
      </c>
      <c r="H25" s="144"/>
      <c r="I25" s="30"/>
      <c r="J25" s="30"/>
      <c r="K25" s="8"/>
    </row>
    <row r="26" spans="1:11" x14ac:dyDescent="0.25">
      <c r="A26" s="93"/>
      <c r="B26" s="93">
        <v>72</v>
      </c>
      <c r="C26" s="93"/>
      <c r="D26" s="93" t="s">
        <v>24</v>
      </c>
      <c r="E26" s="133">
        <v>400</v>
      </c>
      <c r="F26" s="133">
        <f t="shared" si="1"/>
        <v>-260</v>
      </c>
      <c r="G26" s="133">
        <f>SUM(G27)</f>
        <v>140</v>
      </c>
      <c r="H26" s="145"/>
      <c r="I26" s="30"/>
      <c r="J26" s="30"/>
      <c r="K26" s="8"/>
    </row>
    <row r="27" spans="1:11" x14ac:dyDescent="0.25">
      <c r="A27" s="39"/>
      <c r="B27" s="39"/>
      <c r="C27" s="37">
        <v>7</v>
      </c>
      <c r="D27" s="37" t="s">
        <v>23</v>
      </c>
      <c r="E27" s="131">
        <v>400</v>
      </c>
      <c r="F27" s="131">
        <f t="shared" si="1"/>
        <v>-260</v>
      </c>
      <c r="G27" s="131">
        <v>140</v>
      </c>
      <c r="H27" s="144"/>
      <c r="I27" s="30"/>
      <c r="J27" s="30"/>
      <c r="K27" s="8"/>
    </row>
    <row r="28" spans="1:11" ht="15.75" x14ac:dyDescent="0.25">
      <c r="A28" s="173" t="s">
        <v>25</v>
      </c>
      <c r="B28" s="174"/>
      <c r="C28" s="174"/>
      <c r="D28" s="175"/>
      <c r="E28" s="132">
        <f>E7+E23</f>
        <v>1811170</v>
      </c>
      <c r="F28" s="160">
        <f t="shared" si="1"/>
        <v>516294.93000000063</v>
      </c>
      <c r="G28" s="132">
        <f>G7+G23</f>
        <v>2327464.9300000006</v>
      </c>
      <c r="H28" s="146"/>
      <c r="I28" s="30"/>
      <c r="J28" s="30"/>
      <c r="K28" s="8"/>
    </row>
    <row r="29" spans="1:11" ht="20.100000000000001" customHeight="1" x14ac:dyDescent="0.25">
      <c r="A29" s="180"/>
      <c r="B29" s="181"/>
      <c r="C29" s="181"/>
      <c r="D29" s="181"/>
      <c r="E29" s="181"/>
      <c r="F29" s="181"/>
      <c r="G29" s="181"/>
      <c r="H29" s="182"/>
      <c r="I29" s="30"/>
      <c r="J29" s="30"/>
      <c r="K29" s="8"/>
    </row>
    <row r="30" spans="1:11" x14ac:dyDescent="0.25">
      <c r="A30" s="172" t="s">
        <v>26</v>
      </c>
      <c r="B30" s="172"/>
      <c r="C30" s="172"/>
      <c r="D30" s="172"/>
      <c r="E30" s="172"/>
      <c r="F30" s="172"/>
      <c r="G30" s="172"/>
      <c r="H30" s="8"/>
      <c r="I30" s="30"/>
      <c r="J30" s="30"/>
      <c r="K30" s="8"/>
    </row>
    <row r="31" spans="1:11" ht="26.25" x14ac:dyDescent="0.25">
      <c r="A31" s="11" t="s">
        <v>13</v>
      </c>
      <c r="B31" s="10" t="s">
        <v>14</v>
      </c>
      <c r="C31" s="10" t="s">
        <v>15</v>
      </c>
      <c r="D31" s="10" t="s">
        <v>16</v>
      </c>
      <c r="E31" s="11" t="s">
        <v>213</v>
      </c>
      <c r="F31" s="11" t="s">
        <v>214</v>
      </c>
      <c r="G31" s="11" t="s">
        <v>215</v>
      </c>
      <c r="H31" s="143"/>
      <c r="I31" s="30"/>
      <c r="J31" s="30"/>
      <c r="K31" s="8"/>
    </row>
    <row r="32" spans="1:11" x14ac:dyDescent="0.25">
      <c r="A32" s="9">
        <v>9</v>
      </c>
      <c r="B32" s="9"/>
      <c r="C32" s="9"/>
      <c r="D32" s="9" t="s">
        <v>27</v>
      </c>
      <c r="E32" s="40">
        <f>E33+E35</f>
        <v>18962</v>
      </c>
      <c r="F32" s="40"/>
      <c r="G32" s="40">
        <f>G33+G35</f>
        <v>0</v>
      </c>
      <c r="H32" s="36"/>
      <c r="I32" s="30"/>
      <c r="J32" s="30"/>
      <c r="K32" s="8"/>
    </row>
    <row r="33" spans="1:11" x14ac:dyDescent="0.25">
      <c r="A33" s="9"/>
      <c r="B33" s="9">
        <v>92</v>
      </c>
      <c r="C33" s="9"/>
      <c r="D33" s="9" t="s">
        <v>28</v>
      </c>
      <c r="E33" s="40">
        <f>SUM(E34)</f>
        <v>18962</v>
      </c>
      <c r="F33" s="40"/>
      <c r="G33" s="40">
        <f>G34</f>
        <v>0</v>
      </c>
      <c r="H33" s="36"/>
      <c r="I33" s="30"/>
      <c r="J33" s="30"/>
      <c r="K33" s="8"/>
    </row>
    <row r="34" spans="1:11" x14ac:dyDescent="0.25">
      <c r="A34" s="2"/>
      <c r="B34" s="2"/>
      <c r="C34" s="2">
        <v>91</v>
      </c>
      <c r="D34" s="2" t="s">
        <v>158</v>
      </c>
      <c r="E34" s="38">
        <v>18962</v>
      </c>
      <c r="F34" s="38"/>
      <c r="G34" s="38">
        <v>0</v>
      </c>
      <c r="H34" s="23"/>
      <c r="I34" s="30"/>
      <c r="J34" s="30"/>
      <c r="K34" s="8"/>
    </row>
    <row r="35" spans="1:11" x14ac:dyDescent="0.25">
      <c r="A35" s="9"/>
      <c r="B35" s="9">
        <v>92</v>
      </c>
      <c r="C35" s="9"/>
      <c r="D35" s="9" t="s">
        <v>164</v>
      </c>
      <c r="E35" s="40">
        <f>SUM(E36)</f>
        <v>0</v>
      </c>
      <c r="F35" s="40"/>
      <c r="G35" s="40">
        <f>G36</f>
        <v>0</v>
      </c>
      <c r="H35" s="36"/>
      <c r="I35" s="30"/>
      <c r="J35" s="30"/>
      <c r="K35" s="8"/>
    </row>
    <row r="36" spans="1:11" x14ac:dyDescent="0.25">
      <c r="A36" s="2"/>
      <c r="B36" s="2"/>
      <c r="C36" s="2">
        <v>97</v>
      </c>
      <c r="D36" s="2" t="s">
        <v>159</v>
      </c>
      <c r="E36" s="38">
        <v>0</v>
      </c>
      <c r="F36" s="38"/>
      <c r="G36" s="38">
        <v>0</v>
      </c>
      <c r="H36" s="23"/>
      <c r="I36" s="30"/>
      <c r="J36" s="30"/>
      <c r="K36" s="8"/>
    </row>
    <row r="37" spans="1:11" ht="15.75" x14ac:dyDescent="0.25">
      <c r="A37" s="20" t="s">
        <v>161</v>
      </c>
      <c r="B37" s="20"/>
      <c r="C37" s="20"/>
      <c r="D37" s="20" t="s">
        <v>160</v>
      </c>
      <c r="E37" s="135">
        <f>E32</f>
        <v>18962</v>
      </c>
      <c r="F37" s="135"/>
      <c r="G37" s="135">
        <f>G32</f>
        <v>0</v>
      </c>
      <c r="H37" s="147"/>
      <c r="I37" s="30"/>
      <c r="J37" s="30"/>
      <c r="K37" s="8"/>
    </row>
    <row r="38" spans="1:11" ht="15.75" x14ac:dyDescent="0.25">
      <c r="A38" s="25"/>
      <c r="B38" s="25"/>
      <c r="C38" s="25"/>
      <c r="D38" s="25"/>
      <c r="E38" s="120"/>
      <c r="F38" s="120"/>
      <c r="G38" s="120"/>
      <c r="H38" s="8"/>
      <c r="I38" s="30"/>
      <c r="J38" s="30"/>
      <c r="K38" s="8"/>
    </row>
    <row r="39" spans="1:11" x14ac:dyDescent="0.25">
      <c r="A39" s="8"/>
      <c r="B39" s="8"/>
      <c r="C39" s="8"/>
      <c r="D39" s="8"/>
      <c r="E39" s="8"/>
      <c r="F39" s="8"/>
      <c r="G39" s="8"/>
      <c r="H39" s="8"/>
      <c r="I39" s="30"/>
      <c r="J39" s="30"/>
      <c r="K39" s="8"/>
    </row>
    <row r="40" spans="1:11" x14ac:dyDescent="0.25">
      <c r="A40" s="171" t="s">
        <v>183</v>
      </c>
      <c r="B40" s="171"/>
      <c r="C40" s="171"/>
      <c r="D40" s="171"/>
      <c r="E40" s="171"/>
      <c r="F40" s="171"/>
      <c r="G40" s="171"/>
      <c r="H40" s="8"/>
      <c r="I40" s="30"/>
      <c r="J40" s="30"/>
      <c r="K40" s="8"/>
    </row>
    <row r="41" spans="1:11" ht="30" customHeight="1" x14ac:dyDescent="0.25">
      <c r="A41" s="2"/>
      <c r="B41" s="172" t="s">
        <v>15</v>
      </c>
      <c r="C41" s="172"/>
      <c r="D41" s="10" t="s">
        <v>16</v>
      </c>
      <c r="E41" s="11" t="s">
        <v>213</v>
      </c>
      <c r="F41" s="11" t="s">
        <v>214</v>
      </c>
      <c r="G41" s="11" t="s">
        <v>215</v>
      </c>
      <c r="H41" s="143"/>
      <c r="I41" s="30"/>
      <c r="J41" s="30"/>
      <c r="K41" s="8"/>
    </row>
    <row r="42" spans="1:11" x14ac:dyDescent="0.25">
      <c r="A42" s="2"/>
      <c r="B42" s="168">
        <v>1</v>
      </c>
      <c r="C42" s="168"/>
      <c r="D42" s="2" t="s">
        <v>22</v>
      </c>
      <c r="E42" s="112">
        <f>E9+E17+E22</f>
        <v>1002130</v>
      </c>
      <c r="F42" s="38">
        <f>G42-E42</f>
        <v>346904.79000000004</v>
      </c>
      <c r="G42" s="38">
        <f>G9+G11+G14+G17+G22</f>
        <v>1349034.79</v>
      </c>
      <c r="H42" s="23"/>
      <c r="I42" s="30"/>
      <c r="J42" s="30"/>
      <c r="K42" s="8"/>
    </row>
    <row r="43" spans="1:11" x14ac:dyDescent="0.25">
      <c r="A43" s="2"/>
      <c r="B43" s="168">
        <v>3</v>
      </c>
      <c r="C43" s="168"/>
      <c r="D43" s="2" t="s">
        <v>20</v>
      </c>
      <c r="E43" s="112">
        <v>138118</v>
      </c>
      <c r="F43" s="38">
        <f t="shared" ref="F43:F47" si="2">G43-E43</f>
        <v>4225.6900000000023</v>
      </c>
      <c r="G43" s="38">
        <f>G15</f>
        <v>142343.69</v>
      </c>
      <c r="H43" s="23"/>
      <c r="I43" s="30"/>
      <c r="J43" s="30"/>
      <c r="K43" s="8"/>
    </row>
    <row r="44" spans="1:11" x14ac:dyDescent="0.25">
      <c r="A44" s="2"/>
      <c r="B44" s="168">
        <v>4</v>
      </c>
      <c r="C44" s="168"/>
      <c r="D44" s="2" t="s">
        <v>19</v>
      </c>
      <c r="E44" s="112">
        <f>E18</f>
        <v>581750</v>
      </c>
      <c r="F44" s="38">
        <f t="shared" si="2"/>
        <v>-105069.16999999998</v>
      </c>
      <c r="G44" s="38">
        <f>G18</f>
        <v>476680.83</v>
      </c>
      <c r="H44" s="23"/>
      <c r="I44" s="30"/>
      <c r="J44" s="30"/>
      <c r="K44" s="8"/>
    </row>
    <row r="45" spans="1:11" x14ac:dyDescent="0.25">
      <c r="A45" s="2"/>
      <c r="B45" s="168">
        <v>5</v>
      </c>
      <c r="C45" s="168"/>
      <c r="D45" s="2" t="s">
        <v>32</v>
      </c>
      <c r="E45" s="112">
        <f>E12</f>
        <v>201030</v>
      </c>
      <c r="F45" s="38">
        <f t="shared" si="2"/>
        <v>104993.96999999997</v>
      </c>
      <c r="G45" s="38">
        <f>G12</f>
        <v>306023.96999999997</v>
      </c>
      <c r="H45" s="23"/>
      <c r="I45" s="30"/>
      <c r="J45" s="30"/>
      <c r="K45" s="8"/>
    </row>
    <row r="46" spans="1:11" x14ac:dyDescent="0.25">
      <c r="A46" s="2"/>
      <c r="B46" s="168">
        <v>6</v>
      </c>
      <c r="C46" s="168"/>
      <c r="D46" s="2" t="s">
        <v>165</v>
      </c>
      <c r="E46" s="112">
        <v>600</v>
      </c>
      <c r="F46" s="38">
        <f t="shared" si="2"/>
        <v>41492.93</v>
      </c>
      <c r="G46" s="38">
        <f>G20</f>
        <v>42092.93</v>
      </c>
      <c r="H46" s="23"/>
      <c r="I46" s="30"/>
      <c r="J46" s="30"/>
      <c r="K46" s="8"/>
    </row>
    <row r="47" spans="1:11" x14ac:dyDescent="0.25">
      <c r="A47" s="2"/>
      <c r="B47" s="169">
        <v>7</v>
      </c>
      <c r="C47" s="169"/>
      <c r="D47" s="2" t="s">
        <v>23</v>
      </c>
      <c r="E47" s="112">
        <f>E25+E27</f>
        <v>25660</v>
      </c>
      <c r="F47" s="38">
        <f t="shared" si="2"/>
        <v>-14371.28</v>
      </c>
      <c r="G47" s="38">
        <f>G25+G27</f>
        <v>11288.72</v>
      </c>
      <c r="H47" s="23"/>
      <c r="I47" s="30"/>
      <c r="J47" s="30"/>
      <c r="K47" s="8"/>
    </row>
    <row r="48" spans="1:11" x14ac:dyDescent="0.25">
      <c r="A48" s="2"/>
      <c r="B48" s="169">
        <v>9</v>
      </c>
      <c r="C48" s="169"/>
      <c r="D48" s="2" t="s">
        <v>221</v>
      </c>
      <c r="E48" s="112">
        <v>18962</v>
      </c>
      <c r="F48" s="38">
        <v>0</v>
      </c>
      <c r="G48" s="38">
        <v>0</v>
      </c>
      <c r="H48" s="23"/>
      <c r="I48" s="30"/>
      <c r="J48" s="30"/>
      <c r="K48" s="8"/>
    </row>
    <row r="49" spans="1:12" x14ac:dyDescent="0.25">
      <c r="A49" s="2"/>
      <c r="B49" s="168"/>
      <c r="C49" s="168"/>
      <c r="D49" s="121" t="s">
        <v>184</v>
      </c>
      <c r="E49" s="136">
        <f>SUM(E42:E48)</f>
        <v>1968250</v>
      </c>
      <c r="F49" s="137"/>
      <c r="G49" s="137">
        <f>SUM(G42:G48)</f>
        <v>2327464.9300000006</v>
      </c>
      <c r="H49" s="148"/>
      <c r="I49" s="30"/>
      <c r="J49" s="30"/>
      <c r="K49" s="8"/>
    </row>
    <row r="50" spans="1:12" x14ac:dyDescent="0.25">
      <c r="A50" s="8"/>
      <c r="B50" s="179"/>
      <c r="C50" s="179"/>
      <c r="D50" s="8"/>
      <c r="E50" s="8"/>
      <c r="F50" s="8"/>
      <c r="G50" s="8"/>
      <c r="H50" s="8"/>
      <c r="I50" s="8"/>
      <c r="J50" s="8"/>
      <c r="K50" s="8"/>
    </row>
    <row r="51" spans="1:1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2" x14ac:dyDescent="0.25">
      <c r="A53" s="8"/>
      <c r="B53" s="8"/>
      <c r="C53" s="8"/>
      <c r="D53" s="13" t="s">
        <v>29</v>
      </c>
      <c r="E53" s="8"/>
      <c r="F53" s="8"/>
      <c r="G53" s="8"/>
      <c r="H53" s="8"/>
      <c r="I53" s="8"/>
      <c r="J53" s="8"/>
      <c r="K53" s="8"/>
    </row>
    <row r="54" spans="1:12" ht="26.25" x14ac:dyDescent="0.25">
      <c r="A54" s="11" t="s">
        <v>13</v>
      </c>
      <c r="B54" s="10" t="s">
        <v>14</v>
      </c>
      <c r="C54" s="10" t="s">
        <v>15</v>
      </c>
      <c r="D54" s="10" t="s">
        <v>16</v>
      </c>
      <c r="E54" s="11" t="s">
        <v>213</v>
      </c>
      <c r="F54" s="11" t="s">
        <v>214</v>
      </c>
      <c r="G54" s="11" t="s">
        <v>215</v>
      </c>
      <c r="H54" s="143"/>
      <c r="I54" s="8"/>
      <c r="J54" s="8"/>
      <c r="K54" s="8"/>
    </row>
    <row r="55" spans="1:12" x14ac:dyDescent="0.25">
      <c r="A55" s="92">
        <v>3</v>
      </c>
      <c r="B55" s="92"/>
      <c r="C55" s="92"/>
      <c r="D55" s="92" t="s">
        <v>7</v>
      </c>
      <c r="E55" s="139">
        <f>E56+E60+E67+E70+E73+E76+E78</f>
        <v>1251850</v>
      </c>
      <c r="F55" s="139">
        <f>F56+F60+F67+F70+F73+F76+F78</f>
        <v>203134</v>
      </c>
      <c r="G55" s="139">
        <f>G56+G60+G67+G70+G73+G76+G78</f>
        <v>1454984</v>
      </c>
      <c r="H55" s="149"/>
      <c r="I55" s="8"/>
      <c r="J55" s="8"/>
      <c r="K55" s="8"/>
    </row>
    <row r="56" spans="1:12" x14ac:dyDescent="0.25">
      <c r="A56" s="93"/>
      <c r="B56" s="93">
        <v>31</v>
      </c>
      <c r="C56" s="93"/>
      <c r="D56" s="93" t="s">
        <v>157</v>
      </c>
      <c r="E56" s="94">
        <f>SUM(E57:E59)</f>
        <v>476900</v>
      </c>
      <c r="F56" s="94">
        <f>SUM(F57:F59)</f>
        <v>93583</v>
      </c>
      <c r="G56" s="94">
        <f>SUM(G57:G59)</f>
        <v>570483</v>
      </c>
      <c r="H56" s="36"/>
      <c r="I56" s="8"/>
      <c r="J56" s="8"/>
      <c r="K56" s="8"/>
    </row>
    <row r="57" spans="1:12" x14ac:dyDescent="0.25">
      <c r="A57" s="37"/>
      <c r="B57" s="37"/>
      <c r="C57" s="37">
        <v>1</v>
      </c>
      <c r="D57" s="37" t="s">
        <v>22</v>
      </c>
      <c r="E57" s="38">
        <v>451900</v>
      </c>
      <c r="F57" s="38">
        <f>G57-E57</f>
        <v>85394</v>
      </c>
      <c r="G57" s="38">
        <v>537294</v>
      </c>
      <c r="H57" s="23"/>
      <c r="I57" s="8"/>
      <c r="J57" s="41"/>
      <c r="K57" s="8"/>
    </row>
    <row r="58" spans="1:12" x14ac:dyDescent="0.25">
      <c r="A58" s="37"/>
      <c r="B58" s="37"/>
      <c r="C58" s="37">
        <v>4</v>
      </c>
      <c r="D58" s="37" t="s">
        <v>19</v>
      </c>
      <c r="E58" s="38">
        <v>0</v>
      </c>
      <c r="F58" s="38">
        <f t="shared" ref="F58:F94" si="3">G58-E58</f>
        <v>611</v>
      </c>
      <c r="G58" s="38">
        <v>611</v>
      </c>
      <c r="H58" s="23"/>
      <c r="I58" s="8"/>
      <c r="J58" s="41"/>
      <c r="K58" s="8"/>
    </row>
    <row r="59" spans="1:12" x14ac:dyDescent="0.25">
      <c r="A59" s="37"/>
      <c r="B59" s="37"/>
      <c r="C59" s="37">
        <v>5</v>
      </c>
      <c r="D59" s="37" t="s">
        <v>32</v>
      </c>
      <c r="E59" s="38">
        <v>25000</v>
      </c>
      <c r="F59" s="38">
        <f t="shared" si="3"/>
        <v>7578</v>
      </c>
      <c r="G59" s="38">
        <v>32578</v>
      </c>
      <c r="H59" s="23"/>
      <c r="I59" s="8"/>
      <c r="J59" s="41"/>
      <c r="K59" s="8"/>
    </row>
    <row r="60" spans="1:12" x14ac:dyDescent="0.25">
      <c r="A60" s="93"/>
      <c r="B60" s="93">
        <v>32</v>
      </c>
      <c r="C60" s="93"/>
      <c r="D60" s="93" t="s">
        <v>31</v>
      </c>
      <c r="E60" s="94">
        <f>SUM(E61:E66)</f>
        <v>477485</v>
      </c>
      <c r="F60" s="94">
        <f t="shared" si="3"/>
        <v>17296</v>
      </c>
      <c r="G60" s="94">
        <f>SUM(G61:G66)</f>
        <v>494781</v>
      </c>
      <c r="H60" s="36"/>
      <c r="I60" s="8"/>
      <c r="J60" s="41"/>
      <c r="K60" s="8"/>
    </row>
    <row r="61" spans="1:12" x14ac:dyDescent="0.25">
      <c r="A61" s="37"/>
      <c r="B61" s="37"/>
      <c r="C61" s="37">
        <v>1</v>
      </c>
      <c r="D61" s="37" t="s">
        <v>22</v>
      </c>
      <c r="E61" s="38">
        <v>187485</v>
      </c>
      <c r="F61" s="38">
        <f t="shared" si="3"/>
        <v>62471</v>
      </c>
      <c r="G61" s="38">
        <v>249956</v>
      </c>
      <c r="H61" s="23"/>
      <c r="I61" s="8"/>
      <c r="J61" s="41"/>
      <c r="K61" s="8"/>
      <c r="L61" s="24"/>
    </row>
    <row r="62" spans="1:12" x14ac:dyDescent="0.25">
      <c r="A62" s="37"/>
      <c r="B62" s="37"/>
      <c r="C62" s="37">
        <v>3</v>
      </c>
      <c r="D62" s="37" t="s">
        <v>20</v>
      </c>
      <c r="E62" s="38">
        <v>133178</v>
      </c>
      <c r="F62" s="38">
        <f t="shared" si="3"/>
        <v>-1627</v>
      </c>
      <c r="G62" s="38">
        <v>131551</v>
      </c>
      <c r="H62" s="23"/>
      <c r="I62" s="8"/>
      <c r="J62" s="41"/>
      <c r="K62" s="41"/>
      <c r="L62" s="24"/>
    </row>
    <row r="63" spans="1:12" x14ac:dyDescent="0.25">
      <c r="A63" s="37"/>
      <c r="B63" s="37"/>
      <c r="C63" s="37">
        <v>4</v>
      </c>
      <c r="D63" s="37" t="s">
        <v>19</v>
      </c>
      <c r="E63" s="38">
        <v>101622</v>
      </c>
      <c r="F63" s="38">
        <f t="shared" si="3"/>
        <v>-655</v>
      </c>
      <c r="G63" s="38">
        <v>100967</v>
      </c>
      <c r="H63" s="23"/>
      <c r="I63" s="8"/>
      <c r="J63" s="41"/>
      <c r="K63" s="8"/>
      <c r="L63" s="24"/>
    </row>
    <row r="64" spans="1:12" x14ac:dyDescent="0.25">
      <c r="A64" s="37"/>
      <c r="B64" s="37"/>
      <c r="C64" s="37">
        <v>5</v>
      </c>
      <c r="D64" s="37" t="s">
        <v>32</v>
      </c>
      <c r="E64" s="38">
        <v>50000</v>
      </c>
      <c r="F64" s="38">
        <f t="shared" si="3"/>
        <v>-39693</v>
      </c>
      <c r="G64" s="38">
        <v>10307</v>
      </c>
      <c r="H64" s="23"/>
      <c r="I64" s="8"/>
      <c r="J64" s="41"/>
      <c r="K64" s="8"/>
      <c r="L64" s="24"/>
    </row>
    <row r="65" spans="1:12" x14ac:dyDescent="0.25">
      <c r="A65" s="37"/>
      <c r="B65" s="37"/>
      <c r="C65" s="37">
        <v>6</v>
      </c>
      <c r="D65" s="37" t="s">
        <v>165</v>
      </c>
      <c r="E65" s="38">
        <v>500</v>
      </c>
      <c r="F65" s="38">
        <f t="shared" si="3"/>
        <v>1500</v>
      </c>
      <c r="G65" s="38">
        <v>2000</v>
      </c>
      <c r="H65" s="23"/>
      <c r="I65" s="8"/>
      <c r="J65" s="41"/>
      <c r="K65" s="8"/>
      <c r="L65" s="24"/>
    </row>
    <row r="66" spans="1:12" x14ac:dyDescent="0.25">
      <c r="A66" s="37"/>
      <c r="B66" s="37"/>
      <c r="C66" s="37">
        <v>7</v>
      </c>
      <c r="D66" s="37" t="s">
        <v>19</v>
      </c>
      <c r="E66" s="38">
        <v>4700</v>
      </c>
      <c r="F66" s="38">
        <f t="shared" si="3"/>
        <v>-4700</v>
      </c>
      <c r="G66" s="38">
        <v>0</v>
      </c>
      <c r="H66" s="23"/>
      <c r="I66" s="8"/>
      <c r="J66" s="41"/>
      <c r="K66" s="8"/>
      <c r="L66" s="24"/>
    </row>
    <row r="67" spans="1:12" x14ac:dyDescent="0.25">
      <c r="A67" s="93"/>
      <c r="B67" s="93">
        <v>34</v>
      </c>
      <c r="C67" s="93"/>
      <c r="D67" s="93" t="s">
        <v>33</v>
      </c>
      <c r="E67" s="94">
        <f>SUM(E68:E69)</f>
        <v>8325</v>
      </c>
      <c r="F67" s="94">
        <f t="shared" si="3"/>
        <v>5197</v>
      </c>
      <c r="G67" s="94">
        <f>SUM(G68:G69)</f>
        <v>13522</v>
      </c>
      <c r="H67" s="36"/>
      <c r="I67" s="8"/>
      <c r="J67" s="41"/>
      <c r="K67" s="8"/>
      <c r="L67" s="24"/>
    </row>
    <row r="68" spans="1:12" x14ac:dyDescent="0.25">
      <c r="A68" s="37"/>
      <c r="B68" s="37"/>
      <c r="C68" s="37">
        <v>1</v>
      </c>
      <c r="D68" s="37" t="s">
        <v>22</v>
      </c>
      <c r="E68" s="38">
        <v>7735</v>
      </c>
      <c r="F68" s="38">
        <f t="shared" si="3"/>
        <v>5167</v>
      </c>
      <c r="G68" s="38">
        <v>12902</v>
      </c>
      <c r="H68" s="23"/>
      <c r="I68" s="8"/>
      <c r="J68" s="41"/>
      <c r="K68" s="8"/>
    </row>
    <row r="69" spans="1:12" x14ac:dyDescent="0.25">
      <c r="A69" s="37"/>
      <c r="B69" s="37"/>
      <c r="C69" s="37">
        <v>4</v>
      </c>
      <c r="D69" s="37" t="s">
        <v>19</v>
      </c>
      <c r="E69" s="38">
        <v>590</v>
      </c>
      <c r="F69" s="38">
        <f t="shared" si="3"/>
        <v>30</v>
      </c>
      <c r="G69" s="38">
        <v>620</v>
      </c>
      <c r="H69" s="23"/>
      <c r="I69" s="8"/>
      <c r="J69" s="41"/>
      <c r="K69" s="8"/>
    </row>
    <row r="70" spans="1:12" x14ac:dyDescent="0.25">
      <c r="A70" s="93"/>
      <c r="B70" s="93">
        <v>35</v>
      </c>
      <c r="C70" s="93"/>
      <c r="D70" s="93" t="s">
        <v>153</v>
      </c>
      <c r="E70" s="94">
        <f>E71</f>
        <v>3500</v>
      </c>
      <c r="F70" s="94">
        <f t="shared" si="3"/>
        <v>-550</v>
      </c>
      <c r="G70" s="94">
        <f>SUM(G71:G72)</f>
        <v>2950</v>
      </c>
      <c r="H70" s="36"/>
      <c r="I70" s="8"/>
      <c r="J70" s="41"/>
      <c r="K70" s="8"/>
    </row>
    <row r="71" spans="1:12" x14ac:dyDescent="0.25">
      <c r="A71" s="37"/>
      <c r="B71" s="37"/>
      <c r="C71" s="37">
        <v>1</v>
      </c>
      <c r="D71" s="37" t="s">
        <v>22</v>
      </c>
      <c r="E71" s="38">
        <v>3500</v>
      </c>
      <c r="F71" s="38">
        <f t="shared" si="3"/>
        <v>-550</v>
      </c>
      <c r="G71" s="38">
        <v>2950</v>
      </c>
      <c r="H71" s="23"/>
      <c r="I71" s="8"/>
      <c r="J71" s="8"/>
      <c r="K71" s="8"/>
    </row>
    <row r="72" spans="1:12" x14ac:dyDescent="0.25">
      <c r="A72" s="37"/>
      <c r="B72" s="37"/>
      <c r="C72" s="37">
        <v>4</v>
      </c>
      <c r="D72" s="37" t="s">
        <v>19</v>
      </c>
      <c r="E72" s="38"/>
      <c r="F72" s="38">
        <f t="shared" si="3"/>
        <v>0</v>
      </c>
      <c r="G72" s="38">
        <v>0</v>
      </c>
      <c r="H72" s="23"/>
      <c r="I72" s="8"/>
      <c r="J72" s="8"/>
      <c r="K72" s="8"/>
    </row>
    <row r="73" spans="1:12" x14ac:dyDescent="0.25">
      <c r="A73" s="93"/>
      <c r="B73" s="93">
        <v>36</v>
      </c>
      <c r="C73" s="93"/>
      <c r="D73" s="93" t="s">
        <v>154</v>
      </c>
      <c r="E73" s="94">
        <f>SUM(E74:E75)</f>
        <v>27600</v>
      </c>
      <c r="F73" s="94">
        <f t="shared" si="3"/>
        <v>21970</v>
      </c>
      <c r="G73" s="94">
        <f>SUM(G74:G75)</f>
        <v>49570</v>
      </c>
      <c r="H73" s="36"/>
      <c r="I73" s="8"/>
      <c r="J73" s="41"/>
      <c r="K73" s="8"/>
    </row>
    <row r="74" spans="1:12" x14ac:dyDescent="0.25">
      <c r="A74" s="37"/>
      <c r="B74" s="37"/>
      <c r="C74" s="37">
        <v>1</v>
      </c>
      <c r="D74" s="37" t="s">
        <v>22</v>
      </c>
      <c r="E74" s="38">
        <v>13100</v>
      </c>
      <c r="F74" s="38">
        <f t="shared" si="3"/>
        <v>-3135</v>
      </c>
      <c r="G74" s="38">
        <v>9965</v>
      </c>
      <c r="H74" s="23"/>
      <c r="I74" s="8"/>
      <c r="J74" s="41"/>
      <c r="K74" s="8"/>
    </row>
    <row r="75" spans="1:12" x14ac:dyDescent="0.25">
      <c r="A75" s="37"/>
      <c r="B75" s="37"/>
      <c r="C75" s="37">
        <v>5</v>
      </c>
      <c r="D75" s="37" t="s">
        <v>32</v>
      </c>
      <c r="E75" s="38">
        <v>14500</v>
      </c>
      <c r="F75" s="38">
        <f t="shared" si="3"/>
        <v>25105</v>
      </c>
      <c r="G75" s="38">
        <v>39605</v>
      </c>
      <c r="H75" s="23"/>
      <c r="I75" s="8"/>
      <c r="J75" s="41"/>
      <c r="K75" s="8"/>
    </row>
    <row r="76" spans="1:12" x14ac:dyDescent="0.25">
      <c r="A76" s="93"/>
      <c r="B76" s="93">
        <v>37</v>
      </c>
      <c r="C76" s="93"/>
      <c r="D76" s="93" t="s">
        <v>155</v>
      </c>
      <c r="E76" s="94">
        <f>E77</f>
        <v>42600</v>
      </c>
      <c r="F76" s="94">
        <f t="shared" si="3"/>
        <v>11501</v>
      </c>
      <c r="G76" s="94">
        <f>SUM(G77)</f>
        <v>54101</v>
      </c>
      <c r="H76" s="36"/>
      <c r="I76" s="8"/>
      <c r="J76" s="8"/>
      <c r="K76" s="8"/>
    </row>
    <row r="77" spans="1:12" x14ac:dyDescent="0.25">
      <c r="A77" s="39"/>
      <c r="B77" s="39"/>
      <c r="C77" s="37">
        <v>1</v>
      </c>
      <c r="D77" s="37" t="s">
        <v>22</v>
      </c>
      <c r="E77" s="38">
        <v>42600</v>
      </c>
      <c r="F77" s="38">
        <f t="shared" si="3"/>
        <v>11501</v>
      </c>
      <c r="G77" s="38">
        <v>54101</v>
      </c>
      <c r="H77" s="23"/>
      <c r="I77" s="8"/>
      <c r="J77" s="8"/>
      <c r="K77" s="8"/>
    </row>
    <row r="78" spans="1:12" x14ac:dyDescent="0.25">
      <c r="A78" s="93"/>
      <c r="B78" s="93">
        <v>38</v>
      </c>
      <c r="C78" s="93"/>
      <c r="D78" s="93" t="s">
        <v>156</v>
      </c>
      <c r="E78" s="94">
        <f>SUM(E79:E80)</f>
        <v>215440</v>
      </c>
      <c r="F78" s="94">
        <f t="shared" si="3"/>
        <v>54137</v>
      </c>
      <c r="G78" s="94">
        <f>SUM(G79:G80)</f>
        <v>269577</v>
      </c>
      <c r="H78" s="36"/>
      <c r="I78" s="8"/>
      <c r="J78" s="8"/>
      <c r="K78" s="8"/>
    </row>
    <row r="79" spans="1:12" x14ac:dyDescent="0.25">
      <c r="A79" s="39"/>
      <c r="B79" s="39"/>
      <c r="C79" s="37">
        <v>1</v>
      </c>
      <c r="D79" s="37" t="s">
        <v>22</v>
      </c>
      <c r="E79" s="38">
        <v>215110</v>
      </c>
      <c r="F79" s="38">
        <f t="shared" si="3"/>
        <v>54187</v>
      </c>
      <c r="G79" s="38">
        <v>269297</v>
      </c>
      <c r="H79" s="23"/>
      <c r="I79" s="8"/>
      <c r="J79" s="8"/>
      <c r="K79" s="8"/>
    </row>
    <row r="80" spans="1:12" x14ac:dyDescent="0.25">
      <c r="A80" s="39"/>
      <c r="B80" s="39"/>
      <c r="C80" s="39">
        <v>5</v>
      </c>
      <c r="D80" s="37" t="s">
        <v>32</v>
      </c>
      <c r="E80" s="40">
        <v>330</v>
      </c>
      <c r="F80" s="38">
        <f t="shared" si="3"/>
        <v>-50</v>
      </c>
      <c r="G80" s="38">
        <v>280</v>
      </c>
      <c r="H80" s="23"/>
      <c r="I80" s="8"/>
      <c r="J80" s="8"/>
      <c r="K80" s="8"/>
    </row>
    <row r="81" spans="1:8" x14ac:dyDescent="0.25">
      <c r="A81" s="92">
        <v>4</v>
      </c>
      <c r="B81" s="92"/>
      <c r="C81" s="92"/>
      <c r="D81" s="92" t="s">
        <v>34</v>
      </c>
      <c r="E81" s="139">
        <f>E82+E84+E91</f>
        <v>716400</v>
      </c>
      <c r="F81" s="139">
        <f t="shared" si="3"/>
        <v>-13119</v>
      </c>
      <c r="G81" s="139">
        <f>G82+G84+G91</f>
        <v>703281</v>
      </c>
      <c r="H81" s="149"/>
    </row>
    <row r="82" spans="1:8" x14ac:dyDescent="0.25">
      <c r="A82" s="128"/>
      <c r="B82" s="93">
        <v>41</v>
      </c>
      <c r="C82" s="128"/>
      <c r="D82" s="93" t="s">
        <v>197</v>
      </c>
      <c r="E82" s="94">
        <f>E83</f>
        <v>8000</v>
      </c>
      <c r="F82" s="94">
        <f t="shared" si="3"/>
        <v>-5769</v>
      </c>
      <c r="G82" s="94">
        <f>SUM(G83)</f>
        <v>2231</v>
      </c>
      <c r="H82" s="36"/>
    </row>
    <row r="83" spans="1:8" x14ac:dyDescent="0.25">
      <c r="A83" s="127"/>
      <c r="B83" s="127"/>
      <c r="C83" s="129">
        <v>7</v>
      </c>
      <c r="D83" s="129" t="s">
        <v>196</v>
      </c>
      <c r="E83" s="138">
        <v>8000</v>
      </c>
      <c r="F83" s="38">
        <f t="shared" si="3"/>
        <v>-5769</v>
      </c>
      <c r="G83" s="38">
        <v>2231</v>
      </c>
      <c r="H83" s="23"/>
    </row>
    <row r="84" spans="1:8" x14ac:dyDescent="0.25">
      <c r="A84" s="93"/>
      <c r="B84" s="93">
        <v>42</v>
      </c>
      <c r="C84" s="93"/>
      <c r="D84" s="93" t="s">
        <v>35</v>
      </c>
      <c r="E84" s="94">
        <f>SUM(E85:E90)</f>
        <v>438400</v>
      </c>
      <c r="F84" s="94">
        <f t="shared" si="3"/>
        <v>46081</v>
      </c>
      <c r="G84" s="94">
        <f>SUM(G85:G90)</f>
        <v>484481</v>
      </c>
      <c r="H84" s="36"/>
    </row>
    <row r="85" spans="1:8" x14ac:dyDescent="0.25">
      <c r="A85" s="37"/>
      <c r="B85" s="37"/>
      <c r="C85" s="37">
        <v>1</v>
      </c>
      <c r="D85" s="37" t="s">
        <v>22</v>
      </c>
      <c r="E85" s="38">
        <v>80700</v>
      </c>
      <c r="F85" s="38">
        <f t="shared" si="3"/>
        <v>7360</v>
      </c>
      <c r="G85" s="38">
        <v>88060</v>
      </c>
      <c r="H85" s="23"/>
    </row>
    <row r="86" spans="1:8" x14ac:dyDescent="0.25">
      <c r="A86" s="37"/>
      <c r="B86" s="37"/>
      <c r="C86" s="37">
        <v>3</v>
      </c>
      <c r="D86" s="37" t="s">
        <v>20</v>
      </c>
      <c r="E86" s="38">
        <v>4940</v>
      </c>
      <c r="F86" s="38">
        <f t="shared" si="3"/>
        <v>4387</v>
      </c>
      <c r="G86" s="38">
        <v>9327</v>
      </c>
      <c r="H86" s="23"/>
    </row>
    <row r="87" spans="1:8" x14ac:dyDescent="0.25">
      <c r="A87" s="37"/>
      <c r="B87" s="37"/>
      <c r="C87" s="37">
        <v>4</v>
      </c>
      <c r="D87" s="37" t="s">
        <v>19</v>
      </c>
      <c r="E87" s="38">
        <v>278500</v>
      </c>
      <c r="F87" s="38">
        <f t="shared" si="3"/>
        <v>-63035</v>
      </c>
      <c r="G87" s="38">
        <v>215465</v>
      </c>
      <c r="H87" s="23"/>
    </row>
    <row r="88" spans="1:8" x14ac:dyDescent="0.25">
      <c r="A88" s="37"/>
      <c r="B88" s="37"/>
      <c r="C88" s="37">
        <v>5</v>
      </c>
      <c r="D88" s="37" t="s">
        <v>32</v>
      </c>
      <c r="E88" s="38">
        <v>61200</v>
      </c>
      <c r="F88" s="38">
        <f t="shared" si="3"/>
        <v>62636</v>
      </c>
      <c r="G88" s="38">
        <v>123836</v>
      </c>
      <c r="H88" s="23"/>
    </row>
    <row r="89" spans="1:8" x14ac:dyDescent="0.25">
      <c r="A89" s="37"/>
      <c r="B89" s="37"/>
      <c r="C89" s="37">
        <v>6</v>
      </c>
      <c r="D89" s="37" t="s">
        <v>165</v>
      </c>
      <c r="E89" s="38">
        <v>100</v>
      </c>
      <c r="F89" s="38">
        <f t="shared" si="3"/>
        <v>39993</v>
      </c>
      <c r="G89" s="38">
        <v>40093</v>
      </c>
      <c r="H89" s="23"/>
    </row>
    <row r="90" spans="1:8" x14ac:dyDescent="0.25">
      <c r="A90" s="37"/>
      <c r="B90" s="37"/>
      <c r="C90" s="37">
        <v>7</v>
      </c>
      <c r="D90" s="37" t="s">
        <v>36</v>
      </c>
      <c r="E90" s="38">
        <v>12960</v>
      </c>
      <c r="F90" s="38">
        <f t="shared" si="3"/>
        <v>-5260</v>
      </c>
      <c r="G90" s="38">
        <v>7700</v>
      </c>
      <c r="H90" s="23"/>
    </row>
    <row r="91" spans="1:8" x14ac:dyDescent="0.25">
      <c r="A91" s="93"/>
      <c r="B91" s="93">
        <v>45</v>
      </c>
      <c r="C91" s="93"/>
      <c r="D91" s="93" t="s">
        <v>162</v>
      </c>
      <c r="E91" s="94">
        <f>SUM(E92:E93)</f>
        <v>270000</v>
      </c>
      <c r="F91" s="94">
        <f t="shared" si="3"/>
        <v>-53431</v>
      </c>
      <c r="G91" s="94">
        <f>SUM(G92:G94)</f>
        <v>216569</v>
      </c>
      <c r="H91" s="36"/>
    </row>
    <row r="92" spans="1:8" x14ac:dyDescent="0.25">
      <c r="A92" s="37"/>
      <c r="B92" s="37"/>
      <c r="C92" s="37">
        <v>4</v>
      </c>
      <c r="D92" s="37" t="s">
        <v>19</v>
      </c>
      <c r="E92" s="38">
        <v>220000</v>
      </c>
      <c r="F92" s="38">
        <f t="shared" si="3"/>
        <v>-104789</v>
      </c>
      <c r="G92" s="38">
        <v>115211</v>
      </c>
      <c r="H92" s="23"/>
    </row>
    <row r="93" spans="1:8" x14ac:dyDescent="0.25">
      <c r="A93" s="37"/>
      <c r="B93" s="37"/>
      <c r="C93" s="37">
        <v>5</v>
      </c>
      <c r="D93" s="37" t="s">
        <v>32</v>
      </c>
      <c r="E93" s="38">
        <v>50000</v>
      </c>
      <c r="F93" s="38">
        <f t="shared" si="3"/>
        <v>50000</v>
      </c>
      <c r="G93" s="38">
        <v>100000</v>
      </c>
      <c r="H93" s="23"/>
    </row>
    <row r="94" spans="1:8" x14ac:dyDescent="0.25">
      <c r="A94" s="140"/>
      <c r="B94" s="37"/>
      <c r="C94" s="37">
        <v>7</v>
      </c>
      <c r="D94" s="37" t="s">
        <v>36</v>
      </c>
      <c r="E94" s="38"/>
      <c r="F94" s="38">
        <f t="shared" si="3"/>
        <v>1358</v>
      </c>
      <c r="G94" s="38">
        <v>1358</v>
      </c>
      <c r="H94" s="23"/>
    </row>
    <row r="95" spans="1:8" ht="30" customHeight="1" x14ac:dyDescent="0.25">
      <c r="A95" s="176" t="s">
        <v>37</v>
      </c>
      <c r="B95" s="177"/>
      <c r="C95" s="177"/>
      <c r="D95" s="178"/>
      <c r="E95" s="135">
        <f>E81+E55</f>
        <v>1968250</v>
      </c>
      <c r="F95" s="135">
        <f>F55+F81</f>
        <v>190015</v>
      </c>
      <c r="G95" s="135">
        <f>G55+G81</f>
        <v>2158265</v>
      </c>
      <c r="H95" s="120"/>
    </row>
    <row r="96" spans="1:8" ht="20.100000000000001" customHeight="1" x14ac:dyDescent="0.25">
      <c r="E96" s="24"/>
    </row>
    <row r="97" spans="1:8" ht="15" customHeight="1" x14ac:dyDescent="0.25">
      <c r="E97" s="24"/>
    </row>
    <row r="98" spans="1:8" ht="15" customHeight="1" x14ac:dyDescent="0.25">
      <c r="A98" s="171" t="s">
        <v>185</v>
      </c>
      <c r="B98" s="170"/>
      <c r="C98" s="170"/>
      <c r="D98" s="170"/>
      <c r="E98" s="170"/>
      <c r="F98" s="170"/>
      <c r="G98" s="170"/>
    </row>
    <row r="99" spans="1:8" ht="30" customHeight="1" x14ac:dyDescent="0.25">
      <c r="A99" s="1"/>
      <c r="B99" s="172" t="s">
        <v>15</v>
      </c>
      <c r="C99" s="172"/>
      <c r="D99" s="10" t="s">
        <v>16</v>
      </c>
      <c r="E99" s="11" t="s">
        <v>213</v>
      </c>
      <c r="F99" s="11" t="s">
        <v>214</v>
      </c>
      <c r="G99" s="11" t="s">
        <v>215</v>
      </c>
      <c r="H99" s="143"/>
    </row>
    <row r="100" spans="1:8" ht="15" customHeight="1" x14ac:dyDescent="0.25">
      <c r="A100" s="1"/>
      <c r="B100" s="168">
        <v>1</v>
      </c>
      <c r="C100" s="168"/>
      <c r="D100" s="2" t="s">
        <v>22</v>
      </c>
      <c r="E100" s="38">
        <f>E57+E61+E68+E71+E74+E77+E79+E85</f>
        <v>1002130</v>
      </c>
      <c r="F100" s="38">
        <f>G100-E100</f>
        <v>222395</v>
      </c>
      <c r="G100" s="38">
        <f>G57+G61+G68+G71+G74+G77+G79+G85</f>
        <v>1224525</v>
      </c>
      <c r="H100" s="23"/>
    </row>
    <row r="101" spans="1:8" ht="15" customHeight="1" x14ac:dyDescent="0.25">
      <c r="A101" s="1"/>
      <c r="B101" s="168">
        <v>3</v>
      </c>
      <c r="C101" s="168"/>
      <c r="D101" s="2" t="s">
        <v>20</v>
      </c>
      <c r="E101" s="38">
        <v>138118</v>
      </c>
      <c r="F101" s="38">
        <f t="shared" ref="F101:F106" si="4">G101-E101</f>
        <v>2760</v>
      </c>
      <c r="G101" s="38">
        <f>G86+G62</f>
        <v>140878</v>
      </c>
      <c r="H101" s="23"/>
    </row>
    <row r="102" spans="1:8" ht="15" customHeight="1" x14ac:dyDescent="0.25">
      <c r="A102" s="1"/>
      <c r="B102" s="168">
        <v>4</v>
      </c>
      <c r="C102" s="168"/>
      <c r="D102" s="2" t="s">
        <v>19</v>
      </c>
      <c r="E102" s="38">
        <v>600712</v>
      </c>
      <c r="F102" s="38">
        <f t="shared" si="4"/>
        <v>-167838</v>
      </c>
      <c r="G102" s="38">
        <f>G58+G63+G69+G72+G87+G92</f>
        <v>432874</v>
      </c>
      <c r="H102" s="23"/>
    </row>
    <row r="103" spans="1:8" ht="15" customHeight="1" x14ac:dyDescent="0.25">
      <c r="A103" s="1"/>
      <c r="B103" s="168">
        <v>5</v>
      </c>
      <c r="C103" s="168"/>
      <c r="D103" s="2" t="s">
        <v>32</v>
      </c>
      <c r="E103" s="38">
        <f>E59+E64+E75+E80+E88+E93</f>
        <v>201030</v>
      </c>
      <c r="F103" s="38">
        <f t="shared" si="4"/>
        <v>105576</v>
      </c>
      <c r="G103" s="38">
        <f>G59+G64+G75+G80+G88+G93</f>
        <v>306606</v>
      </c>
      <c r="H103" s="23"/>
    </row>
    <row r="104" spans="1:8" ht="15" customHeight="1" x14ac:dyDescent="0.25">
      <c r="A104" s="1"/>
      <c r="B104" s="168">
        <v>6</v>
      </c>
      <c r="C104" s="168"/>
      <c r="D104" s="2" t="s">
        <v>165</v>
      </c>
      <c r="E104" s="38">
        <f>E65+E89</f>
        <v>600</v>
      </c>
      <c r="F104" s="38">
        <f t="shared" si="4"/>
        <v>41493</v>
      </c>
      <c r="G104" s="38">
        <f>G89+G65</f>
        <v>42093</v>
      </c>
      <c r="H104" s="23"/>
    </row>
    <row r="105" spans="1:8" ht="15" customHeight="1" x14ac:dyDescent="0.25">
      <c r="A105" s="1"/>
      <c r="B105" s="169">
        <v>7</v>
      </c>
      <c r="C105" s="169"/>
      <c r="D105" s="2" t="s">
        <v>23</v>
      </c>
      <c r="E105" s="38">
        <v>25660</v>
      </c>
      <c r="F105" s="38">
        <f t="shared" si="4"/>
        <v>-14371</v>
      </c>
      <c r="G105" s="38">
        <f>G83+G90+G94</f>
        <v>11289</v>
      </c>
      <c r="H105" s="23"/>
    </row>
    <row r="106" spans="1:8" x14ac:dyDescent="0.25">
      <c r="A106" s="1"/>
      <c r="B106" s="170"/>
      <c r="C106" s="170"/>
      <c r="D106" s="121" t="s">
        <v>186</v>
      </c>
      <c r="E106" s="130">
        <f>SUM(E100:E105)</f>
        <v>1968250</v>
      </c>
      <c r="F106" s="40">
        <f t="shared" si="4"/>
        <v>190015</v>
      </c>
      <c r="G106" s="130">
        <f>SUM(G100:G105)</f>
        <v>2158265</v>
      </c>
      <c r="H106" s="162"/>
    </row>
    <row r="107" spans="1:8" x14ac:dyDescent="0.25">
      <c r="B107" s="167"/>
      <c r="C107" s="167"/>
      <c r="D107" s="122"/>
      <c r="E107" s="24"/>
    </row>
    <row r="110" spans="1:8" x14ac:dyDescent="0.25">
      <c r="D110" s="13" t="s">
        <v>12</v>
      </c>
    </row>
    <row r="112" spans="1:8" x14ac:dyDescent="0.25">
      <c r="D112" s="13" t="s">
        <v>38</v>
      </c>
    </row>
    <row r="113" spans="1:15" ht="30" customHeight="1" x14ac:dyDescent="0.25">
      <c r="A113" s="1"/>
      <c r="B113" s="1"/>
      <c r="C113" s="18" t="s">
        <v>122</v>
      </c>
      <c r="D113" s="14" t="s">
        <v>16</v>
      </c>
      <c r="E113" s="11" t="s">
        <v>213</v>
      </c>
      <c r="F113" s="11" t="s">
        <v>214</v>
      </c>
      <c r="G113" s="11" t="s">
        <v>215</v>
      </c>
      <c r="H113" s="150"/>
    </row>
    <row r="114" spans="1:15" x14ac:dyDescent="0.25">
      <c r="A114" s="1"/>
      <c r="B114" s="1"/>
      <c r="C114" s="1"/>
      <c r="D114" s="44" t="s">
        <v>37</v>
      </c>
      <c r="E114" s="130">
        <f>E115+E118+E120+E122+E125+E127+E132+E134+E138+E141</f>
        <v>1968250</v>
      </c>
      <c r="F114" s="130">
        <f t="shared" ref="F114:F115" si="5">G114-E114</f>
        <v>190015.84000000032</v>
      </c>
      <c r="G114" s="130">
        <f t="shared" ref="G114" si="6">G115+G118+G120+G122+G125+G127+G132+G134+G138+G141</f>
        <v>2158265.8400000003</v>
      </c>
      <c r="H114" s="149"/>
    </row>
    <row r="115" spans="1:15" x14ac:dyDescent="0.25">
      <c r="A115" s="1"/>
      <c r="B115" s="1"/>
      <c r="C115" s="2">
        <v>1</v>
      </c>
      <c r="D115" s="15" t="s">
        <v>123</v>
      </c>
      <c r="E115" s="40">
        <f>SUM(E116:E117)</f>
        <v>301548</v>
      </c>
      <c r="F115" s="40">
        <f t="shared" si="5"/>
        <v>106192.10999999999</v>
      </c>
      <c r="G115" s="40">
        <f>SUM(G116:G117)</f>
        <v>407740.11</v>
      </c>
      <c r="H115" s="36"/>
    </row>
    <row r="116" spans="1:15" x14ac:dyDescent="0.25">
      <c r="A116" s="1"/>
      <c r="B116" s="1"/>
      <c r="C116" s="2">
        <v>11</v>
      </c>
      <c r="D116" s="16" t="s">
        <v>124</v>
      </c>
      <c r="E116" s="38">
        <v>16000</v>
      </c>
      <c r="F116" s="38">
        <f>G116-E116</f>
        <v>15708.75</v>
      </c>
      <c r="G116" s="38">
        <v>31708.75</v>
      </c>
      <c r="H116" s="23"/>
    </row>
    <row r="117" spans="1:15" x14ac:dyDescent="0.25">
      <c r="A117" s="1"/>
      <c r="B117" s="1"/>
      <c r="C117" s="2">
        <v>13</v>
      </c>
      <c r="D117" s="16" t="s">
        <v>125</v>
      </c>
      <c r="E117" s="38">
        <v>285548</v>
      </c>
      <c r="F117" s="38">
        <f t="shared" ref="F117:F143" si="7">G117-E117</f>
        <v>90483.359999999986</v>
      </c>
      <c r="G117" s="38">
        <v>376031.36</v>
      </c>
      <c r="H117" s="23"/>
    </row>
    <row r="118" spans="1:15" x14ac:dyDescent="0.25">
      <c r="A118" s="1"/>
      <c r="B118" s="1"/>
      <c r="C118" s="2">
        <v>2</v>
      </c>
      <c r="D118" s="15" t="s">
        <v>126</v>
      </c>
      <c r="E118" s="40">
        <f>E119</f>
        <v>3320</v>
      </c>
      <c r="F118" s="40">
        <f t="shared" si="7"/>
        <v>0</v>
      </c>
      <c r="G118" s="40">
        <f>G119</f>
        <v>3320</v>
      </c>
      <c r="H118" s="36"/>
    </row>
    <row r="119" spans="1:15" x14ac:dyDescent="0.25">
      <c r="A119" s="1"/>
      <c r="B119" s="1"/>
      <c r="C119" s="2">
        <v>22</v>
      </c>
      <c r="D119" s="16" t="s">
        <v>127</v>
      </c>
      <c r="E119" s="38">
        <v>3320</v>
      </c>
      <c r="F119" s="38">
        <f t="shared" si="7"/>
        <v>0</v>
      </c>
      <c r="G119" s="38">
        <v>3320</v>
      </c>
      <c r="H119" s="23"/>
    </row>
    <row r="120" spans="1:15" x14ac:dyDescent="0.25">
      <c r="A120" s="1"/>
      <c r="B120" s="1"/>
      <c r="C120" s="2">
        <v>3</v>
      </c>
      <c r="D120" s="15" t="s">
        <v>128</v>
      </c>
      <c r="E120" s="40">
        <f>E121</f>
        <v>76000</v>
      </c>
      <c r="F120" s="40">
        <f t="shared" si="7"/>
        <v>20679.039999999994</v>
      </c>
      <c r="G120" s="40">
        <f>G121</f>
        <v>96679.039999999994</v>
      </c>
      <c r="H120" s="36"/>
    </row>
    <row r="121" spans="1:15" x14ac:dyDescent="0.25">
      <c r="A121" s="1"/>
      <c r="B121" s="1"/>
      <c r="C121" s="2">
        <v>32</v>
      </c>
      <c r="D121" s="16" t="s">
        <v>129</v>
      </c>
      <c r="E121" s="38">
        <v>76000</v>
      </c>
      <c r="F121" s="38">
        <f t="shared" si="7"/>
        <v>20679.039999999994</v>
      </c>
      <c r="G121" s="38">
        <v>96679.039999999994</v>
      </c>
      <c r="H121" s="23"/>
    </row>
    <row r="122" spans="1:15" x14ac:dyDescent="0.25">
      <c r="A122" s="1"/>
      <c r="B122" s="1"/>
      <c r="C122" s="2">
        <v>4</v>
      </c>
      <c r="D122" s="15" t="s">
        <v>130</v>
      </c>
      <c r="E122" s="40">
        <f>SUM(E123:E124)</f>
        <v>151110</v>
      </c>
      <c r="F122" s="40">
        <f t="shared" si="7"/>
        <v>73986.650000000023</v>
      </c>
      <c r="G122" s="40">
        <f>SUM(G123:G124)</f>
        <v>225096.65000000002</v>
      </c>
      <c r="H122" s="36"/>
    </row>
    <row r="123" spans="1:15" x14ac:dyDescent="0.25">
      <c r="A123" s="1"/>
      <c r="B123" s="1"/>
      <c r="C123" s="2">
        <v>42</v>
      </c>
      <c r="D123" s="16" t="s">
        <v>131</v>
      </c>
      <c r="E123" s="38">
        <v>30660</v>
      </c>
      <c r="F123" s="38">
        <f t="shared" si="7"/>
        <v>12271.11</v>
      </c>
      <c r="G123" s="38">
        <v>42931.11</v>
      </c>
      <c r="H123" s="23"/>
    </row>
    <row r="124" spans="1:15" x14ac:dyDescent="0.25">
      <c r="A124" s="1"/>
      <c r="B124" s="1"/>
      <c r="C124" s="2">
        <v>47</v>
      </c>
      <c r="D124" s="16" t="s">
        <v>132</v>
      </c>
      <c r="E124" s="38">
        <v>120450</v>
      </c>
      <c r="F124" s="38">
        <f t="shared" si="7"/>
        <v>61715.540000000008</v>
      </c>
      <c r="G124" s="38">
        <v>182165.54</v>
      </c>
      <c r="H124" s="23"/>
      <c r="O124" s="31"/>
    </row>
    <row r="125" spans="1:15" x14ac:dyDescent="0.25">
      <c r="A125" s="1"/>
      <c r="B125" s="1"/>
      <c r="C125" s="2">
        <v>5</v>
      </c>
      <c r="D125" s="15" t="s">
        <v>133</v>
      </c>
      <c r="E125" s="40">
        <f>SUM(E126:E126)</f>
        <v>31100</v>
      </c>
      <c r="F125" s="40">
        <f t="shared" si="7"/>
        <v>16746.25</v>
      </c>
      <c r="G125" s="40">
        <f>G126</f>
        <v>47846.25</v>
      </c>
      <c r="H125" s="36"/>
      <c r="O125" s="31"/>
    </row>
    <row r="126" spans="1:15" x14ac:dyDescent="0.25">
      <c r="A126" s="1"/>
      <c r="B126" s="1"/>
      <c r="C126" s="2">
        <v>51</v>
      </c>
      <c r="D126" s="16" t="s">
        <v>134</v>
      </c>
      <c r="E126" s="38">
        <v>31100</v>
      </c>
      <c r="F126" s="38">
        <f t="shared" si="7"/>
        <v>16746.25</v>
      </c>
      <c r="G126" s="38">
        <v>47846.25</v>
      </c>
      <c r="H126" s="23"/>
      <c r="O126" s="31"/>
    </row>
    <row r="127" spans="1:15" x14ac:dyDescent="0.25">
      <c r="A127" s="1"/>
      <c r="B127" s="1"/>
      <c r="C127" s="2">
        <v>6</v>
      </c>
      <c r="D127" s="15" t="s">
        <v>135</v>
      </c>
      <c r="E127" s="40">
        <f>SUM(E128:E131)</f>
        <v>830012</v>
      </c>
      <c r="F127" s="40">
        <f t="shared" si="7"/>
        <v>-114805.15999999992</v>
      </c>
      <c r="G127" s="40">
        <f>SUM(G128:G131)</f>
        <v>715206.84000000008</v>
      </c>
      <c r="H127" s="36"/>
      <c r="O127" s="31"/>
    </row>
    <row r="128" spans="1:15" x14ac:dyDescent="0.25">
      <c r="A128" s="1"/>
      <c r="B128" s="1"/>
      <c r="C128" s="2">
        <v>62</v>
      </c>
      <c r="D128" s="16" t="s">
        <v>136</v>
      </c>
      <c r="E128" s="38">
        <v>472000</v>
      </c>
      <c r="F128" s="38">
        <f t="shared" si="7"/>
        <v>-328615.61</v>
      </c>
      <c r="G128" s="38">
        <v>143384.39000000001</v>
      </c>
      <c r="H128" s="23"/>
      <c r="O128" s="31"/>
    </row>
    <row r="129" spans="1:15" x14ac:dyDescent="0.25">
      <c r="A129" s="1"/>
      <c r="B129" s="1"/>
      <c r="C129" s="2">
        <v>64</v>
      </c>
      <c r="D129" s="16" t="s">
        <v>137</v>
      </c>
      <c r="E129" s="38">
        <v>56800</v>
      </c>
      <c r="F129" s="38">
        <f t="shared" si="7"/>
        <v>17101.559999999998</v>
      </c>
      <c r="G129" s="38">
        <v>73901.56</v>
      </c>
      <c r="H129" s="23"/>
      <c r="O129" s="31"/>
    </row>
    <row r="130" spans="1:15" x14ac:dyDescent="0.25">
      <c r="A130" s="1"/>
      <c r="B130" s="1"/>
      <c r="C130" s="2">
        <v>65</v>
      </c>
      <c r="D130" s="16" t="s">
        <v>138</v>
      </c>
      <c r="E130" s="38">
        <v>126700</v>
      </c>
      <c r="F130" s="38">
        <f t="shared" si="7"/>
        <v>23325.809999999998</v>
      </c>
      <c r="G130" s="38">
        <v>150025.81</v>
      </c>
      <c r="H130" s="23"/>
      <c r="O130" s="31"/>
    </row>
    <row r="131" spans="1:15" ht="26.25" x14ac:dyDescent="0.25">
      <c r="A131" s="1"/>
      <c r="B131" s="1"/>
      <c r="C131" s="2">
        <v>66</v>
      </c>
      <c r="D131" s="17" t="s">
        <v>139</v>
      </c>
      <c r="E131" s="38">
        <v>174512</v>
      </c>
      <c r="F131" s="38">
        <f t="shared" si="7"/>
        <v>173383.08000000002</v>
      </c>
      <c r="G131" s="38">
        <v>347895.08</v>
      </c>
      <c r="H131" s="23"/>
      <c r="O131" s="31"/>
    </row>
    <row r="132" spans="1:15" x14ac:dyDescent="0.25">
      <c r="A132" s="1"/>
      <c r="B132" s="1"/>
      <c r="C132" s="9">
        <v>7</v>
      </c>
      <c r="D132" s="21" t="s">
        <v>166</v>
      </c>
      <c r="E132" s="40">
        <f>E133</f>
        <v>19350</v>
      </c>
      <c r="F132" s="40">
        <f t="shared" si="7"/>
        <v>-4396.3899999999994</v>
      </c>
      <c r="G132" s="40">
        <f>G133</f>
        <v>14953.61</v>
      </c>
      <c r="H132" s="36"/>
      <c r="O132" s="31"/>
    </row>
    <row r="133" spans="1:15" x14ac:dyDescent="0.25">
      <c r="A133" s="1"/>
      <c r="B133" s="1"/>
      <c r="C133" s="2">
        <v>74</v>
      </c>
      <c r="D133" s="17" t="s">
        <v>166</v>
      </c>
      <c r="E133" s="38">
        <v>19350</v>
      </c>
      <c r="F133" s="38">
        <f t="shared" si="7"/>
        <v>-4396.3899999999994</v>
      </c>
      <c r="G133" s="38">
        <v>14953.61</v>
      </c>
      <c r="H133" s="23"/>
      <c r="O133" s="31"/>
    </row>
    <row r="134" spans="1:15" x14ac:dyDescent="0.25">
      <c r="A134" s="1"/>
      <c r="B134" s="1"/>
      <c r="C134" s="2">
        <v>8</v>
      </c>
      <c r="D134" s="15" t="s">
        <v>140</v>
      </c>
      <c r="E134" s="40">
        <f>SUM(E135:E137)</f>
        <v>97820</v>
      </c>
      <c r="F134" s="40">
        <f t="shared" si="7"/>
        <v>40119.619999999995</v>
      </c>
      <c r="G134" s="40">
        <f>SUM(G135:G137)</f>
        <v>137939.62</v>
      </c>
      <c r="H134" s="36"/>
      <c r="O134" s="31"/>
    </row>
    <row r="135" spans="1:15" x14ac:dyDescent="0.25">
      <c r="A135" s="1"/>
      <c r="B135" s="1"/>
      <c r="C135" s="2">
        <v>81</v>
      </c>
      <c r="D135" s="16" t="s">
        <v>141</v>
      </c>
      <c r="E135" s="38">
        <v>39150</v>
      </c>
      <c r="F135" s="38">
        <f t="shared" si="7"/>
        <v>220</v>
      </c>
      <c r="G135" s="38">
        <v>39370</v>
      </c>
      <c r="H135" s="23"/>
      <c r="O135" s="31"/>
    </row>
    <row r="136" spans="1:15" x14ac:dyDescent="0.25">
      <c r="A136" s="1"/>
      <c r="B136" s="1"/>
      <c r="C136" s="2">
        <v>82</v>
      </c>
      <c r="D136" s="16" t="s">
        <v>142</v>
      </c>
      <c r="E136" s="38">
        <v>46870</v>
      </c>
      <c r="F136" s="38">
        <f t="shared" si="7"/>
        <v>7222.1900000000023</v>
      </c>
      <c r="G136" s="38">
        <v>54092.19</v>
      </c>
      <c r="H136" s="23"/>
      <c r="O136" s="31"/>
    </row>
    <row r="137" spans="1:15" x14ac:dyDescent="0.25">
      <c r="A137" s="1"/>
      <c r="B137" s="1"/>
      <c r="C137" s="2">
        <v>84</v>
      </c>
      <c r="D137" s="16" t="s">
        <v>143</v>
      </c>
      <c r="E137" s="38">
        <v>11800</v>
      </c>
      <c r="F137" s="38">
        <f t="shared" si="7"/>
        <v>32677.43</v>
      </c>
      <c r="G137" s="38">
        <v>44477.43</v>
      </c>
      <c r="H137" s="23"/>
      <c r="O137" s="31"/>
    </row>
    <row r="138" spans="1:15" x14ac:dyDescent="0.25">
      <c r="A138" s="1"/>
      <c r="B138" s="1"/>
      <c r="C138" s="2">
        <v>9</v>
      </c>
      <c r="D138" s="15" t="s">
        <v>144</v>
      </c>
      <c r="E138" s="40">
        <f>SUM(E139:E140)</f>
        <v>445640</v>
      </c>
      <c r="F138" s="40">
        <f t="shared" si="7"/>
        <v>39556.619999999995</v>
      </c>
      <c r="G138" s="40">
        <f>SUM(G139:G140)</f>
        <v>485196.62</v>
      </c>
      <c r="H138" s="36"/>
      <c r="O138" s="31"/>
    </row>
    <row r="139" spans="1:15" x14ac:dyDescent="0.25">
      <c r="A139" s="1"/>
      <c r="B139" s="1"/>
      <c r="C139" s="2">
        <v>91</v>
      </c>
      <c r="D139" s="16" t="s">
        <v>167</v>
      </c>
      <c r="E139" s="38">
        <v>424390</v>
      </c>
      <c r="F139" s="38">
        <f t="shared" si="7"/>
        <v>35771.619999999995</v>
      </c>
      <c r="G139" s="38">
        <v>460161.62</v>
      </c>
      <c r="H139" s="23"/>
      <c r="O139" s="31"/>
    </row>
    <row r="140" spans="1:15" x14ac:dyDescent="0.25">
      <c r="A140" s="1"/>
      <c r="B140" s="1"/>
      <c r="C140" s="2">
        <v>95</v>
      </c>
      <c r="D140" s="2" t="s">
        <v>145</v>
      </c>
      <c r="E140" s="38">
        <v>21250</v>
      </c>
      <c r="F140" s="38">
        <f t="shared" si="7"/>
        <v>3785</v>
      </c>
      <c r="G140" s="38">
        <v>25035</v>
      </c>
      <c r="H140" s="23"/>
      <c r="O140" s="31"/>
    </row>
    <row r="141" spans="1:15" x14ac:dyDescent="0.25">
      <c r="A141" s="1"/>
      <c r="B141" s="1"/>
      <c r="C141" s="2">
        <v>10</v>
      </c>
      <c r="D141" s="9" t="s">
        <v>146</v>
      </c>
      <c r="E141" s="40">
        <f>E142</f>
        <v>12350</v>
      </c>
      <c r="F141" s="40">
        <f t="shared" si="7"/>
        <v>11937.099999999999</v>
      </c>
      <c r="G141" s="40">
        <f>SUM(G142:G143)</f>
        <v>24287.1</v>
      </c>
      <c r="H141" s="36"/>
    </row>
    <row r="142" spans="1:15" x14ac:dyDescent="0.25">
      <c r="A142" s="1"/>
      <c r="B142" s="1"/>
      <c r="C142" s="2">
        <v>104</v>
      </c>
      <c r="D142" s="2" t="s">
        <v>147</v>
      </c>
      <c r="E142" s="38">
        <v>12350</v>
      </c>
      <c r="F142" s="38">
        <f t="shared" si="7"/>
        <v>4897.0999999999985</v>
      </c>
      <c r="G142" s="38">
        <v>17247.099999999999</v>
      </c>
      <c r="H142" s="23"/>
    </row>
    <row r="143" spans="1:15" ht="26.25" x14ac:dyDescent="0.25">
      <c r="A143" s="1"/>
      <c r="B143" s="1"/>
      <c r="C143" s="2">
        <v>107</v>
      </c>
      <c r="D143" s="4" t="s">
        <v>203</v>
      </c>
      <c r="E143" s="1">
        <v>0</v>
      </c>
      <c r="F143" s="38">
        <f t="shared" si="7"/>
        <v>7040</v>
      </c>
      <c r="G143" s="19">
        <v>7040</v>
      </c>
    </row>
    <row r="145" spans="1:8" x14ac:dyDescent="0.25">
      <c r="D145" s="13" t="s">
        <v>39</v>
      </c>
    </row>
    <row r="146" spans="1:8" x14ac:dyDescent="0.25">
      <c r="D146" s="13"/>
    </row>
    <row r="147" spans="1:8" x14ac:dyDescent="0.25">
      <c r="D147" s="13" t="s">
        <v>40</v>
      </c>
    </row>
    <row r="148" spans="1:8" ht="30" customHeight="1" x14ac:dyDescent="0.25">
      <c r="A148" s="1"/>
      <c r="B148" s="1"/>
      <c r="C148" s="10" t="s">
        <v>15</v>
      </c>
      <c r="D148" s="10" t="s">
        <v>16</v>
      </c>
      <c r="E148" s="11" t="s">
        <v>213</v>
      </c>
      <c r="F148" s="11" t="s">
        <v>214</v>
      </c>
      <c r="G148" s="11" t="s">
        <v>215</v>
      </c>
      <c r="H148" s="143"/>
    </row>
    <row r="149" spans="1:8" x14ac:dyDescent="0.25">
      <c r="A149" s="10" t="s">
        <v>13</v>
      </c>
      <c r="B149" s="10" t="s">
        <v>14</v>
      </c>
      <c r="C149" s="9"/>
      <c r="D149" s="9" t="s">
        <v>9</v>
      </c>
      <c r="E149" s="40">
        <v>0</v>
      </c>
      <c r="F149" s="40">
        <v>0</v>
      </c>
      <c r="G149" s="40">
        <v>0</v>
      </c>
      <c r="H149" s="151"/>
    </row>
    <row r="150" spans="1:8" x14ac:dyDescent="0.25">
      <c r="A150" s="9">
        <v>8</v>
      </c>
      <c r="B150" s="9"/>
      <c r="C150" s="9"/>
      <c r="D150" s="9" t="s">
        <v>41</v>
      </c>
      <c r="E150" s="40">
        <v>0</v>
      </c>
      <c r="F150" s="40">
        <v>0</v>
      </c>
      <c r="G150" s="40">
        <v>0</v>
      </c>
      <c r="H150" s="151"/>
    </row>
    <row r="151" spans="1:8" x14ac:dyDescent="0.25">
      <c r="A151" s="9"/>
      <c r="B151" s="9">
        <v>84</v>
      </c>
      <c r="C151" s="2">
        <v>8</v>
      </c>
      <c r="D151" s="2" t="s">
        <v>42</v>
      </c>
      <c r="E151" s="38">
        <v>0</v>
      </c>
      <c r="F151" s="38">
        <v>0</v>
      </c>
      <c r="G151" s="38">
        <v>0</v>
      </c>
      <c r="H151" s="30"/>
    </row>
    <row r="152" spans="1:8" x14ac:dyDescent="0.25">
      <c r="A152" s="2"/>
      <c r="B152" s="2"/>
      <c r="C152" s="9"/>
      <c r="D152" s="9" t="s">
        <v>10</v>
      </c>
      <c r="E152" s="40">
        <v>0</v>
      </c>
      <c r="F152" s="40">
        <v>0</v>
      </c>
      <c r="G152" s="40">
        <v>0</v>
      </c>
      <c r="H152" s="151"/>
    </row>
    <row r="153" spans="1:8" x14ac:dyDescent="0.25">
      <c r="A153" s="9">
        <v>5</v>
      </c>
      <c r="B153" s="9"/>
      <c r="C153" s="9"/>
      <c r="D153" s="9" t="s">
        <v>43</v>
      </c>
      <c r="E153" s="40">
        <v>0</v>
      </c>
      <c r="F153" s="40">
        <v>0</v>
      </c>
      <c r="G153" s="40">
        <v>0</v>
      </c>
      <c r="H153" s="151"/>
    </row>
    <row r="154" spans="1:8" x14ac:dyDescent="0.25">
      <c r="A154" s="9"/>
      <c r="B154" s="9">
        <v>54</v>
      </c>
      <c r="C154" s="2">
        <v>1</v>
      </c>
      <c r="D154" s="2" t="s">
        <v>22</v>
      </c>
      <c r="E154" s="38">
        <v>0</v>
      </c>
      <c r="F154" s="38">
        <v>0</v>
      </c>
      <c r="G154" s="38">
        <v>0</v>
      </c>
      <c r="H154" s="30"/>
    </row>
    <row r="155" spans="1:8" x14ac:dyDescent="0.25">
      <c r="A155" s="8"/>
      <c r="B155" s="8"/>
    </row>
  </sheetData>
  <mergeCells count="25">
    <mergeCell ref="A28:D28"/>
    <mergeCell ref="A30:G30"/>
    <mergeCell ref="A95:D95"/>
    <mergeCell ref="A40:G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48:C48"/>
    <mergeCell ref="A29:H29"/>
    <mergeCell ref="A98:G98"/>
    <mergeCell ref="B99:C99"/>
    <mergeCell ref="B100:C100"/>
    <mergeCell ref="B101:C101"/>
    <mergeCell ref="B102:C102"/>
    <mergeCell ref="B107:C107"/>
    <mergeCell ref="B103:C103"/>
    <mergeCell ref="B104:C104"/>
    <mergeCell ref="B105:C105"/>
    <mergeCell ref="B106:C10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348"/>
  <sheetViews>
    <sheetView tabSelected="1" topLeftCell="A331" workbookViewId="0">
      <selection activeCell="A339" sqref="A339"/>
    </sheetView>
  </sheetViews>
  <sheetFormatPr defaultRowHeight="15" x14ac:dyDescent="0.25"/>
  <cols>
    <col min="1" max="1" width="11.7109375" customWidth="1"/>
    <col min="2" max="2" width="44.140625" customWidth="1"/>
    <col min="3" max="3" width="16.7109375" customWidth="1"/>
    <col min="4" max="4" width="16.7109375" style="24" customWidth="1"/>
    <col min="5" max="6" width="16.7109375" customWidth="1"/>
    <col min="8" max="8" width="15.5703125" customWidth="1"/>
    <col min="9" max="9" width="14.85546875" customWidth="1"/>
    <col min="13" max="13" width="15" customWidth="1"/>
  </cols>
  <sheetData>
    <row r="2" spans="1:5" x14ac:dyDescent="0.25">
      <c r="B2" s="106" t="s">
        <v>172</v>
      </c>
    </row>
    <row r="3" spans="1:5" x14ac:dyDescent="0.25">
      <c r="B3" s="106"/>
    </row>
    <row r="4" spans="1:5" x14ac:dyDescent="0.25">
      <c r="B4" s="106"/>
    </row>
    <row r="5" spans="1:5" ht="15.75" x14ac:dyDescent="0.25">
      <c r="A5" s="184" t="s">
        <v>190</v>
      </c>
      <c r="B5" s="184"/>
      <c r="C5" s="184"/>
      <c r="D5" s="184"/>
      <c r="E5" s="184"/>
    </row>
    <row r="6" spans="1:5" ht="15.75" x14ac:dyDescent="0.25">
      <c r="A6" s="126"/>
      <c r="B6" s="126"/>
      <c r="C6" s="126"/>
      <c r="D6" s="126"/>
      <c r="E6" s="126"/>
    </row>
    <row r="7" spans="1:5" ht="30" customHeight="1" x14ac:dyDescent="0.25">
      <c r="A7" s="1"/>
      <c r="B7" s="10" t="s">
        <v>191</v>
      </c>
      <c r="C7" s="117" t="s">
        <v>207</v>
      </c>
      <c r="D7" s="118" t="s">
        <v>208</v>
      </c>
      <c r="E7" s="117" t="s">
        <v>209</v>
      </c>
    </row>
    <row r="8" spans="1:5" ht="30" customHeight="1" x14ac:dyDescent="0.25">
      <c r="A8" s="1" t="s">
        <v>192</v>
      </c>
      <c r="B8" s="125" t="s">
        <v>194</v>
      </c>
      <c r="C8" s="158">
        <f>SUM(C9:C11)</f>
        <v>1968250</v>
      </c>
      <c r="D8" s="158">
        <f t="shared" ref="D8:E8" si="0">SUM(D9:D11)</f>
        <v>190015.83999999991</v>
      </c>
      <c r="E8" s="158">
        <f t="shared" si="0"/>
        <v>2158265.84</v>
      </c>
    </row>
    <row r="9" spans="1:5" ht="30" customHeight="1" x14ac:dyDescent="0.25">
      <c r="A9" s="1" t="s">
        <v>193</v>
      </c>
      <c r="B9" s="125" t="s">
        <v>202</v>
      </c>
      <c r="C9" s="159">
        <f>C19</f>
        <v>1559250</v>
      </c>
      <c r="D9" s="159">
        <f>D19</f>
        <v>144182.35999999996</v>
      </c>
      <c r="E9" s="159">
        <f>E19</f>
        <v>1703432.3599999999</v>
      </c>
    </row>
    <row r="10" spans="1:5" ht="30" customHeight="1" x14ac:dyDescent="0.25">
      <c r="A10" s="1" t="s">
        <v>193</v>
      </c>
      <c r="B10" s="125" t="s">
        <v>200</v>
      </c>
      <c r="C10" s="159">
        <f>C261</f>
        <v>392000</v>
      </c>
      <c r="D10" s="159">
        <f>D261</f>
        <v>44975.479999999967</v>
      </c>
      <c r="E10" s="159">
        <f>E261</f>
        <v>436975.47999999992</v>
      </c>
    </row>
    <row r="11" spans="1:5" ht="30" customHeight="1" x14ac:dyDescent="0.25">
      <c r="A11" s="1" t="s">
        <v>193</v>
      </c>
      <c r="B11" s="125" t="s">
        <v>201</v>
      </c>
      <c r="C11" s="159">
        <f>C304</f>
        <v>17000</v>
      </c>
      <c r="D11" s="159">
        <f>D304</f>
        <v>858</v>
      </c>
      <c r="E11" s="159">
        <f>E304</f>
        <v>17858</v>
      </c>
    </row>
    <row r="12" spans="1:5" x14ac:dyDescent="0.25">
      <c r="B12" s="106"/>
    </row>
    <row r="13" spans="1:5" x14ac:dyDescent="0.25">
      <c r="B13" s="106"/>
    </row>
    <row r="14" spans="1:5" x14ac:dyDescent="0.25">
      <c r="B14" s="106"/>
    </row>
    <row r="15" spans="1:5" ht="15.75" x14ac:dyDescent="0.25">
      <c r="A15" s="184" t="s">
        <v>195</v>
      </c>
      <c r="B15" s="184"/>
      <c r="C15" s="184"/>
      <c r="D15" s="184"/>
      <c r="E15" s="184"/>
    </row>
    <row r="17" spans="1:14" ht="39.950000000000003" customHeight="1" x14ac:dyDescent="0.25">
      <c r="A17" s="70" t="s">
        <v>44</v>
      </c>
      <c r="B17" s="141" t="s">
        <v>45</v>
      </c>
      <c r="C17" s="71">
        <f>C19+C261+C304</f>
        <v>1968250</v>
      </c>
      <c r="D17" s="142">
        <f>D19+D261+D304</f>
        <v>190015.83999999991</v>
      </c>
      <c r="E17" s="142">
        <f>E19+E261+E304</f>
        <v>2158265.84</v>
      </c>
    </row>
    <row r="18" spans="1:14" x14ac:dyDescent="0.25">
      <c r="A18" s="49"/>
      <c r="B18" s="50"/>
      <c r="C18" s="50"/>
      <c r="D18" s="50"/>
      <c r="E18" s="50"/>
    </row>
    <row r="19" spans="1:14" ht="31.5" x14ac:dyDescent="0.25">
      <c r="A19" s="72" t="s">
        <v>46</v>
      </c>
      <c r="B19" s="73" t="s">
        <v>47</v>
      </c>
      <c r="C19" s="53">
        <f>C22+C50+C175+C189</f>
        <v>1559250</v>
      </c>
      <c r="D19" s="53">
        <f>D22+D50+D175+D189</f>
        <v>144182.35999999996</v>
      </c>
      <c r="E19" s="53">
        <f>E22+E50+E175+E189</f>
        <v>1703432.3599999999</v>
      </c>
    </row>
    <row r="20" spans="1:14" x14ac:dyDescent="0.25">
      <c r="A20" s="54"/>
      <c r="B20" s="55"/>
      <c r="C20" s="55"/>
      <c r="D20" s="56"/>
      <c r="E20" s="57"/>
    </row>
    <row r="21" spans="1:14" ht="30" customHeight="1" x14ac:dyDescent="0.25">
      <c r="A21" s="117" t="s">
        <v>54</v>
      </c>
      <c r="B21" s="117" t="s">
        <v>16</v>
      </c>
      <c r="C21" s="117" t="s">
        <v>207</v>
      </c>
      <c r="D21" s="118" t="s">
        <v>208</v>
      </c>
      <c r="E21" s="117" t="s">
        <v>209</v>
      </c>
    </row>
    <row r="22" spans="1:14" ht="31.5" x14ac:dyDescent="0.25">
      <c r="A22" s="58" t="s">
        <v>48</v>
      </c>
      <c r="B22" s="59" t="s">
        <v>49</v>
      </c>
      <c r="C22" s="74">
        <f>C23+C31</f>
        <v>301548</v>
      </c>
      <c r="D22" s="74">
        <f>D23+D31</f>
        <v>106192.10999999999</v>
      </c>
      <c r="E22" s="74">
        <f>E23+E31</f>
        <v>407740.11</v>
      </c>
      <c r="H22" s="24"/>
      <c r="I22" s="24"/>
    </row>
    <row r="23" spans="1:14" ht="15.75" customHeight="1" x14ac:dyDescent="0.25">
      <c r="A23" s="190" t="s">
        <v>50</v>
      </c>
      <c r="B23" s="190" t="s">
        <v>51</v>
      </c>
      <c r="C23" s="188">
        <f>C25+C28</f>
        <v>16000</v>
      </c>
      <c r="D23" s="188">
        <f>E23-C23</f>
        <v>15708.75</v>
      </c>
      <c r="E23" s="188">
        <f>E25+E28</f>
        <v>31708.75</v>
      </c>
      <c r="H23" s="24"/>
    </row>
    <row r="24" spans="1:14" ht="15.75" customHeight="1" x14ac:dyDescent="0.25">
      <c r="A24" s="190"/>
      <c r="B24" s="190"/>
      <c r="C24" s="189"/>
      <c r="D24" s="189"/>
      <c r="E24" s="189"/>
      <c r="H24" s="24"/>
    </row>
    <row r="25" spans="1:14" x14ac:dyDescent="0.25">
      <c r="A25" s="60">
        <v>1</v>
      </c>
      <c r="B25" s="69" t="s">
        <v>22</v>
      </c>
      <c r="C25" s="61">
        <f>C26</f>
        <v>14500</v>
      </c>
      <c r="D25" s="61">
        <f>E25-C25</f>
        <v>15508.75</v>
      </c>
      <c r="E25" s="61">
        <f>E26</f>
        <v>30008.75</v>
      </c>
      <c r="G25" s="31"/>
      <c r="H25" s="34"/>
      <c r="I25" s="31"/>
      <c r="J25" s="31"/>
      <c r="K25" s="31"/>
      <c r="L25" s="31"/>
      <c r="M25" s="34"/>
      <c r="N25" s="31"/>
    </row>
    <row r="26" spans="1:14" x14ac:dyDescent="0.25">
      <c r="A26" s="104">
        <v>3</v>
      </c>
      <c r="B26" s="105" t="s">
        <v>4</v>
      </c>
      <c r="C26" s="65">
        <f t="shared" ref="C26" si="1">SUM(C27)</f>
        <v>14500</v>
      </c>
      <c r="D26" s="65">
        <f t="shared" ref="D26:D89" si="2">E26-C26</f>
        <v>15508.75</v>
      </c>
      <c r="E26" s="65">
        <f>E27</f>
        <v>30008.75</v>
      </c>
      <c r="G26" s="31"/>
      <c r="H26" s="34"/>
      <c r="I26" s="31"/>
      <c r="J26" s="31"/>
      <c r="K26" s="31"/>
      <c r="L26" s="31"/>
      <c r="M26" s="34"/>
      <c r="N26" s="31"/>
    </row>
    <row r="27" spans="1:14" x14ac:dyDescent="0.25">
      <c r="A27" s="103">
        <v>32</v>
      </c>
      <c r="B27" s="103" t="s">
        <v>31</v>
      </c>
      <c r="C27" s="65">
        <v>14500</v>
      </c>
      <c r="D27" s="65">
        <f t="shared" si="2"/>
        <v>15508.75</v>
      </c>
      <c r="E27" s="65">
        <v>30008.75</v>
      </c>
      <c r="G27" s="88"/>
      <c r="H27" s="34"/>
      <c r="I27" s="88"/>
      <c r="J27" s="88"/>
      <c r="K27" s="31"/>
      <c r="L27" s="88"/>
      <c r="M27" s="34"/>
      <c r="N27" s="31"/>
    </row>
    <row r="28" spans="1:14" x14ac:dyDescent="0.25">
      <c r="A28" s="62">
        <v>3</v>
      </c>
      <c r="B28" s="89" t="s">
        <v>20</v>
      </c>
      <c r="C28" s="61">
        <f>C29</f>
        <v>1500</v>
      </c>
      <c r="D28" s="61">
        <f t="shared" si="2"/>
        <v>200</v>
      </c>
      <c r="E28" s="61">
        <f>E29</f>
        <v>1700</v>
      </c>
      <c r="G28" s="31"/>
      <c r="H28" s="34"/>
      <c r="I28" s="31"/>
      <c r="J28" s="31"/>
      <c r="K28" s="31"/>
      <c r="L28" s="31"/>
      <c r="M28" s="31"/>
      <c r="N28" s="31"/>
    </row>
    <row r="29" spans="1:14" x14ac:dyDescent="0.25">
      <c r="A29" s="104">
        <v>3</v>
      </c>
      <c r="B29" s="105" t="s">
        <v>4</v>
      </c>
      <c r="C29" s="65">
        <f>SUM(C30)</f>
        <v>1500</v>
      </c>
      <c r="D29" s="65">
        <f t="shared" si="2"/>
        <v>200</v>
      </c>
      <c r="E29" s="65">
        <f>E30</f>
        <v>1700</v>
      </c>
      <c r="G29" s="31"/>
      <c r="H29" s="34"/>
      <c r="I29" s="31"/>
      <c r="J29" s="31"/>
      <c r="K29" s="31"/>
      <c r="L29" s="31"/>
      <c r="M29" s="34"/>
      <c r="N29" s="31"/>
    </row>
    <row r="30" spans="1:14" ht="15" customHeight="1" x14ac:dyDescent="0.25">
      <c r="A30" s="103">
        <v>32</v>
      </c>
      <c r="B30" s="103" t="s">
        <v>31</v>
      </c>
      <c r="C30" s="102">
        <v>1500</v>
      </c>
      <c r="D30" s="65">
        <f t="shared" si="2"/>
        <v>200</v>
      </c>
      <c r="E30" s="65">
        <v>1700</v>
      </c>
      <c r="G30" s="43"/>
      <c r="H30" s="34"/>
      <c r="I30" s="31"/>
      <c r="J30" s="31"/>
      <c r="K30" s="31"/>
      <c r="L30" s="31"/>
      <c r="M30" s="34"/>
      <c r="N30" s="31"/>
    </row>
    <row r="31" spans="1:14" ht="30" customHeight="1" x14ac:dyDescent="0.25">
      <c r="A31" s="75" t="s">
        <v>52</v>
      </c>
      <c r="B31" s="75" t="s">
        <v>53</v>
      </c>
      <c r="C31" s="76">
        <f>C32+C39+C42+C47</f>
        <v>285548</v>
      </c>
      <c r="D31" s="114">
        <f t="shared" si="2"/>
        <v>90483.359999999986</v>
      </c>
      <c r="E31" s="76">
        <f>E32+E39+E42+E47</f>
        <v>376031.36</v>
      </c>
      <c r="G31" s="31"/>
      <c r="H31" s="34"/>
      <c r="I31" s="31"/>
      <c r="J31" s="31"/>
      <c r="K31" s="31"/>
      <c r="L31" s="31"/>
      <c r="M31" s="34"/>
      <c r="N31" s="31"/>
    </row>
    <row r="32" spans="1:14" ht="15" customHeight="1" x14ac:dyDescent="0.25">
      <c r="A32" s="60">
        <v>1</v>
      </c>
      <c r="B32" s="69" t="s">
        <v>22</v>
      </c>
      <c r="C32" s="61">
        <f>SUM(C33)</f>
        <v>269798</v>
      </c>
      <c r="D32" s="61">
        <f t="shared" si="2"/>
        <v>64168.159999999974</v>
      </c>
      <c r="E32" s="61">
        <f>E33+E37</f>
        <v>333966.15999999997</v>
      </c>
      <c r="G32" s="31"/>
      <c r="H32" s="34"/>
      <c r="I32" s="31"/>
      <c r="J32" s="31"/>
      <c r="K32" s="31"/>
      <c r="L32" s="31"/>
      <c r="M32" s="34"/>
      <c r="N32" s="31"/>
    </row>
    <row r="33" spans="1:14" ht="15" customHeight="1" x14ac:dyDescent="0.25">
      <c r="A33" s="104">
        <v>3</v>
      </c>
      <c r="B33" s="105" t="s">
        <v>4</v>
      </c>
      <c r="C33" s="65">
        <f>SUM(C34:C36)</f>
        <v>269798</v>
      </c>
      <c r="D33" s="65">
        <f t="shared" si="2"/>
        <v>63908.159999999974</v>
      </c>
      <c r="E33" s="65">
        <f>SUM(E34:E36)</f>
        <v>333706.15999999997</v>
      </c>
      <c r="G33" s="31"/>
      <c r="H33" s="34"/>
      <c r="I33" s="31"/>
      <c r="J33" s="31"/>
      <c r="K33" s="31"/>
      <c r="L33" s="31"/>
      <c r="M33" s="34"/>
      <c r="N33" s="31"/>
    </row>
    <row r="34" spans="1:14" ht="15" customHeight="1" x14ac:dyDescent="0.25">
      <c r="A34" s="103">
        <v>31</v>
      </c>
      <c r="B34" s="103" t="s">
        <v>30</v>
      </c>
      <c r="C34" s="102">
        <v>201900</v>
      </c>
      <c r="D34" s="65">
        <f t="shared" si="2"/>
        <v>40146</v>
      </c>
      <c r="E34" s="65">
        <v>242046</v>
      </c>
      <c r="G34" s="31"/>
      <c r="H34" s="34"/>
      <c r="I34" s="31"/>
      <c r="J34" s="31"/>
      <c r="K34" s="31"/>
      <c r="L34" s="31"/>
      <c r="M34" s="31"/>
      <c r="N34" s="31"/>
    </row>
    <row r="35" spans="1:14" x14ac:dyDescent="0.25">
      <c r="A35" s="103">
        <v>32</v>
      </c>
      <c r="B35" s="103" t="s">
        <v>31</v>
      </c>
      <c r="C35" s="102">
        <v>60398</v>
      </c>
      <c r="D35" s="65">
        <f t="shared" si="2"/>
        <v>18635.61</v>
      </c>
      <c r="E35" s="65">
        <v>79033.61</v>
      </c>
      <c r="G35" s="43"/>
      <c r="H35" s="34"/>
      <c r="I35" s="31"/>
      <c r="J35" s="31"/>
      <c r="K35" s="31"/>
      <c r="L35" s="31"/>
      <c r="M35" s="31"/>
      <c r="N35" s="31"/>
    </row>
    <row r="36" spans="1:14" x14ac:dyDescent="0.25">
      <c r="A36" s="103">
        <v>34</v>
      </c>
      <c r="B36" s="103" t="s">
        <v>33</v>
      </c>
      <c r="C36" s="102">
        <v>7500</v>
      </c>
      <c r="D36" s="65">
        <f t="shared" si="2"/>
        <v>5126.5499999999993</v>
      </c>
      <c r="E36" s="65">
        <v>12626.55</v>
      </c>
      <c r="G36" s="31"/>
      <c r="H36" s="34"/>
      <c r="I36" s="31"/>
      <c r="J36" s="31"/>
      <c r="K36" s="31"/>
      <c r="L36" s="31"/>
      <c r="M36" s="31"/>
      <c r="N36" s="31"/>
    </row>
    <row r="37" spans="1:14" x14ac:dyDescent="0.25">
      <c r="A37" s="37">
        <v>4</v>
      </c>
      <c r="B37" s="37" t="s">
        <v>5</v>
      </c>
      <c r="C37" s="102"/>
      <c r="D37" s="65">
        <f t="shared" si="2"/>
        <v>260</v>
      </c>
      <c r="E37" s="65">
        <f>E38</f>
        <v>260</v>
      </c>
      <c r="G37" s="31"/>
      <c r="H37" s="34"/>
      <c r="I37" s="31"/>
      <c r="J37" s="31"/>
      <c r="K37" s="31"/>
      <c r="L37" s="31"/>
      <c r="M37" s="31"/>
      <c r="N37" s="31"/>
    </row>
    <row r="38" spans="1:14" x14ac:dyDescent="0.25">
      <c r="A38" s="37">
        <v>42</v>
      </c>
      <c r="B38" s="37" t="s">
        <v>168</v>
      </c>
      <c r="C38" s="102"/>
      <c r="D38" s="65">
        <f t="shared" si="2"/>
        <v>260</v>
      </c>
      <c r="E38" s="65">
        <v>260</v>
      </c>
      <c r="G38" s="31"/>
      <c r="H38" s="34"/>
      <c r="I38" s="31"/>
      <c r="J38" s="31"/>
      <c r="K38" s="31"/>
      <c r="L38" s="31"/>
      <c r="M38" s="31"/>
      <c r="N38" s="31"/>
    </row>
    <row r="39" spans="1:14" x14ac:dyDescent="0.25">
      <c r="A39" s="101">
        <v>3</v>
      </c>
      <c r="B39" s="89" t="s">
        <v>20</v>
      </c>
      <c r="C39" s="63">
        <f>C40</f>
        <v>250</v>
      </c>
      <c r="D39" s="61">
        <f t="shared" si="2"/>
        <v>0</v>
      </c>
      <c r="E39" s="61">
        <f>E40</f>
        <v>250</v>
      </c>
      <c r="G39" s="31"/>
      <c r="H39" s="34"/>
      <c r="I39" s="31"/>
      <c r="J39" s="31"/>
      <c r="K39" s="31"/>
      <c r="L39" s="31"/>
      <c r="M39" s="31"/>
      <c r="N39" s="31"/>
    </row>
    <row r="40" spans="1:14" x14ac:dyDescent="0.25">
      <c r="A40" s="104">
        <v>3</v>
      </c>
      <c r="B40" s="105" t="s">
        <v>4</v>
      </c>
      <c r="C40" s="102">
        <f>C41</f>
        <v>250</v>
      </c>
      <c r="D40" s="65">
        <f t="shared" si="2"/>
        <v>0</v>
      </c>
      <c r="E40" s="65">
        <f>E41</f>
        <v>250</v>
      </c>
      <c r="G40" s="31"/>
      <c r="H40" s="34"/>
      <c r="I40" s="31"/>
      <c r="J40" s="31"/>
      <c r="K40" s="31"/>
      <c r="L40" s="31"/>
      <c r="M40" s="31"/>
      <c r="N40" s="31"/>
    </row>
    <row r="41" spans="1:14" x14ac:dyDescent="0.25">
      <c r="A41" s="103">
        <v>32</v>
      </c>
      <c r="B41" s="103" t="s">
        <v>31</v>
      </c>
      <c r="C41" s="102">
        <v>250</v>
      </c>
      <c r="D41" s="65">
        <f t="shared" si="2"/>
        <v>0</v>
      </c>
      <c r="E41" s="65">
        <v>250</v>
      </c>
      <c r="G41" s="31"/>
      <c r="H41" s="34"/>
      <c r="I41" s="31"/>
      <c r="J41" s="31"/>
      <c r="K41" s="31"/>
      <c r="L41" s="31"/>
      <c r="M41" s="31"/>
      <c r="N41" s="31"/>
    </row>
    <row r="42" spans="1:14" x14ac:dyDescent="0.25">
      <c r="A42" s="62">
        <v>4</v>
      </c>
      <c r="B42" s="89" t="s">
        <v>19</v>
      </c>
      <c r="C42" s="63">
        <f>SUM(C44)</f>
        <v>1000</v>
      </c>
      <c r="D42" s="61">
        <f t="shared" si="2"/>
        <v>1210</v>
      </c>
      <c r="E42" s="61">
        <f>E43+E45</f>
        <v>2210</v>
      </c>
      <c r="G42" s="31"/>
      <c r="H42" s="34"/>
      <c r="I42" s="31"/>
      <c r="J42" s="31"/>
      <c r="K42" s="31"/>
      <c r="L42" s="31"/>
      <c r="M42" s="31"/>
      <c r="N42" s="31"/>
    </row>
    <row r="43" spans="1:14" x14ac:dyDescent="0.25">
      <c r="A43" s="100">
        <v>3</v>
      </c>
      <c r="B43" s="101" t="s">
        <v>4</v>
      </c>
      <c r="C43" s="102">
        <f>C44</f>
        <v>1000</v>
      </c>
      <c r="D43" s="65">
        <f t="shared" si="2"/>
        <v>620</v>
      </c>
      <c r="E43" s="65">
        <f>E44</f>
        <v>1620</v>
      </c>
    </row>
    <row r="44" spans="1:14" x14ac:dyDescent="0.25">
      <c r="A44" s="103">
        <v>32</v>
      </c>
      <c r="B44" s="103" t="s">
        <v>31</v>
      </c>
      <c r="C44" s="102">
        <v>1000</v>
      </c>
      <c r="D44" s="65">
        <f t="shared" si="2"/>
        <v>620</v>
      </c>
      <c r="E44" s="65">
        <v>1620</v>
      </c>
    </row>
    <row r="45" spans="1:14" x14ac:dyDescent="0.25">
      <c r="A45" s="37">
        <v>4</v>
      </c>
      <c r="B45" s="37" t="s">
        <v>5</v>
      </c>
      <c r="C45" s="63">
        <f>C46</f>
        <v>0</v>
      </c>
      <c r="D45" s="61">
        <f t="shared" si="2"/>
        <v>590</v>
      </c>
      <c r="E45" s="65">
        <f>E46</f>
        <v>590</v>
      </c>
    </row>
    <row r="46" spans="1:14" x14ac:dyDescent="0.25">
      <c r="A46" s="37">
        <v>42</v>
      </c>
      <c r="B46" s="37" t="s">
        <v>168</v>
      </c>
      <c r="C46" s="102">
        <v>0</v>
      </c>
      <c r="D46" s="65">
        <f t="shared" si="2"/>
        <v>590</v>
      </c>
      <c r="E46" s="65">
        <v>590</v>
      </c>
    </row>
    <row r="47" spans="1:14" x14ac:dyDescent="0.25">
      <c r="A47" s="101">
        <v>5</v>
      </c>
      <c r="B47" s="89" t="s">
        <v>32</v>
      </c>
      <c r="C47" s="63">
        <f>C48</f>
        <v>14500</v>
      </c>
      <c r="D47" s="61">
        <f t="shared" si="2"/>
        <v>25105.199999999997</v>
      </c>
      <c r="E47" s="61">
        <f>E48</f>
        <v>39605.199999999997</v>
      </c>
    </row>
    <row r="48" spans="1:14" x14ac:dyDescent="0.25">
      <c r="A48" s="100">
        <v>3</v>
      </c>
      <c r="B48" s="101" t="s">
        <v>4</v>
      </c>
      <c r="C48" s="102">
        <f>C49</f>
        <v>14500</v>
      </c>
      <c r="D48" s="65">
        <f t="shared" si="2"/>
        <v>25105.199999999997</v>
      </c>
      <c r="E48" s="65">
        <f>E49</f>
        <v>39605.199999999997</v>
      </c>
    </row>
    <row r="49" spans="1:11" x14ac:dyDescent="0.25">
      <c r="A49" s="103">
        <v>36</v>
      </c>
      <c r="B49" s="103" t="s">
        <v>178</v>
      </c>
      <c r="C49" s="102">
        <v>14500</v>
      </c>
      <c r="D49" s="65">
        <f t="shared" si="2"/>
        <v>25105.199999999997</v>
      </c>
      <c r="E49" s="65">
        <v>39605.199999999997</v>
      </c>
    </row>
    <row r="50" spans="1:11" ht="31.5" customHeight="1" x14ac:dyDescent="0.25">
      <c r="A50" s="64" t="s">
        <v>55</v>
      </c>
      <c r="B50" s="64" t="s">
        <v>56</v>
      </c>
      <c r="C50" s="77">
        <f>C51+C74+C86+C101+C111+C126+C138+C154</f>
        <v>900462</v>
      </c>
      <c r="D50" s="154">
        <f t="shared" si="2"/>
        <v>-60968.609999999986</v>
      </c>
      <c r="E50" s="77">
        <f>E51+E74+E86+E101+E111+E126+E138+E154</f>
        <v>839493.39</v>
      </c>
      <c r="G50" s="31"/>
      <c r="H50" s="31"/>
    </row>
    <row r="51" spans="1:11" ht="31.5" x14ac:dyDescent="0.25">
      <c r="A51" s="75" t="s">
        <v>57</v>
      </c>
      <c r="B51" s="78" t="s">
        <v>58</v>
      </c>
      <c r="C51" s="76">
        <f>C52+C55+C58+C63+C68</f>
        <v>232000</v>
      </c>
      <c r="D51" s="114">
        <f t="shared" si="2"/>
        <v>-146184.60999999999</v>
      </c>
      <c r="E51" s="76">
        <f>E52+E55+E58+E63+E68</f>
        <v>85815.39</v>
      </c>
      <c r="G51" s="31"/>
      <c r="H51" s="34"/>
      <c r="I51" s="24"/>
    </row>
    <row r="52" spans="1:11" x14ac:dyDescent="0.25">
      <c r="A52" s="85">
        <v>1</v>
      </c>
      <c r="B52" s="81" t="s">
        <v>179</v>
      </c>
      <c r="C52" s="40">
        <f>C53</f>
        <v>4000</v>
      </c>
      <c r="D52" s="61">
        <f t="shared" si="2"/>
        <v>1500</v>
      </c>
      <c r="E52" s="61">
        <f>E53</f>
        <v>5500</v>
      </c>
      <c r="G52" s="31"/>
      <c r="H52" s="34"/>
    </row>
    <row r="53" spans="1:11" x14ac:dyDescent="0.25">
      <c r="A53" s="97">
        <v>3</v>
      </c>
      <c r="B53" s="96" t="s">
        <v>4</v>
      </c>
      <c r="C53" s="38">
        <f>SUM(C54)</f>
        <v>4000</v>
      </c>
      <c r="D53" s="65">
        <f t="shared" si="2"/>
        <v>1500</v>
      </c>
      <c r="E53" s="65">
        <f>E54</f>
        <v>5500</v>
      </c>
      <c r="G53" s="31"/>
      <c r="H53" s="31"/>
    </row>
    <row r="54" spans="1:11" x14ac:dyDescent="0.25">
      <c r="A54" s="98">
        <v>32</v>
      </c>
      <c r="B54" s="98" t="s">
        <v>31</v>
      </c>
      <c r="C54" s="38">
        <v>4000</v>
      </c>
      <c r="D54" s="65">
        <f t="shared" si="2"/>
        <v>1500</v>
      </c>
      <c r="E54" s="65">
        <v>5500</v>
      </c>
      <c r="G54" s="34"/>
      <c r="H54" s="31"/>
      <c r="K54" s="24"/>
    </row>
    <row r="55" spans="1:11" x14ac:dyDescent="0.25">
      <c r="A55" s="62">
        <v>3</v>
      </c>
      <c r="B55" s="89" t="s">
        <v>20</v>
      </c>
      <c r="C55" s="40">
        <f>C56</f>
        <v>16000</v>
      </c>
      <c r="D55" s="61">
        <f t="shared" si="2"/>
        <v>-11000</v>
      </c>
      <c r="E55" s="61">
        <f>E56</f>
        <v>5000</v>
      </c>
      <c r="G55" s="34"/>
      <c r="H55" s="31"/>
    </row>
    <row r="56" spans="1:11" x14ac:dyDescent="0.25">
      <c r="A56" s="104">
        <v>3</v>
      </c>
      <c r="B56" s="105" t="s">
        <v>4</v>
      </c>
      <c r="C56" s="38">
        <f>C57</f>
        <v>16000</v>
      </c>
      <c r="D56" s="65">
        <f t="shared" si="2"/>
        <v>-11000</v>
      </c>
      <c r="E56" s="65">
        <f>E57</f>
        <v>5000</v>
      </c>
      <c r="G56" s="34"/>
      <c r="H56" s="31"/>
    </row>
    <row r="57" spans="1:11" x14ac:dyDescent="0.25">
      <c r="A57" s="103">
        <v>32</v>
      </c>
      <c r="B57" s="103" t="s">
        <v>31</v>
      </c>
      <c r="C57" s="38">
        <v>16000</v>
      </c>
      <c r="D57" s="65">
        <f t="shared" si="2"/>
        <v>-11000</v>
      </c>
      <c r="E57" s="65">
        <v>5000</v>
      </c>
      <c r="G57" s="34"/>
      <c r="H57" s="31"/>
    </row>
    <row r="58" spans="1:11" x14ac:dyDescent="0.25">
      <c r="A58" s="86">
        <v>4</v>
      </c>
      <c r="B58" s="90" t="s">
        <v>19</v>
      </c>
      <c r="C58" s="40">
        <f>C61</f>
        <v>200000</v>
      </c>
      <c r="D58" s="61">
        <f t="shared" si="2"/>
        <v>-146684.60999999999</v>
      </c>
      <c r="E58" s="61">
        <f>E59+E61</f>
        <v>53315.39</v>
      </c>
    </row>
    <row r="59" spans="1:11" x14ac:dyDescent="0.25">
      <c r="A59" s="104">
        <v>3</v>
      </c>
      <c r="B59" s="105" t="s">
        <v>4</v>
      </c>
      <c r="C59" s="38">
        <v>0</v>
      </c>
      <c r="D59" s="65">
        <f t="shared" si="2"/>
        <v>0</v>
      </c>
      <c r="E59" s="61">
        <f>E60</f>
        <v>0</v>
      </c>
    </row>
    <row r="60" spans="1:11" x14ac:dyDescent="0.25">
      <c r="A60" s="103">
        <v>32</v>
      </c>
      <c r="B60" s="103" t="s">
        <v>31</v>
      </c>
      <c r="C60" s="38">
        <v>0</v>
      </c>
      <c r="D60" s="65">
        <f t="shared" si="2"/>
        <v>0</v>
      </c>
      <c r="E60" s="65">
        <v>0</v>
      </c>
    </row>
    <row r="61" spans="1:11" x14ac:dyDescent="0.25">
      <c r="A61" s="37">
        <v>4</v>
      </c>
      <c r="B61" s="37" t="s">
        <v>5</v>
      </c>
      <c r="C61" s="38">
        <f>C62</f>
        <v>200000</v>
      </c>
      <c r="D61" s="65">
        <f t="shared" si="2"/>
        <v>-146684.60999999999</v>
      </c>
      <c r="E61" s="65">
        <f>E62</f>
        <v>53315.39</v>
      </c>
      <c r="H61" s="24"/>
    </row>
    <row r="62" spans="1:11" x14ac:dyDescent="0.25">
      <c r="A62" s="37">
        <v>42</v>
      </c>
      <c r="B62" s="37" t="s">
        <v>168</v>
      </c>
      <c r="C62" s="38">
        <v>200000</v>
      </c>
      <c r="D62" s="65">
        <f t="shared" si="2"/>
        <v>-146684.60999999999</v>
      </c>
      <c r="E62" s="65">
        <v>53315.39</v>
      </c>
      <c r="H62" s="24"/>
    </row>
    <row r="63" spans="1:11" x14ac:dyDescent="0.25">
      <c r="A63" s="46">
        <v>5</v>
      </c>
      <c r="B63" s="47" t="s">
        <v>32</v>
      </c>
      <c r="C63" s="40">
        <f>C64</f>
        <v>4000</v>
      </c>
      <c r="D63" s="61">
        <f t="shared" si="2"/>
        <v>17000</v>
      </c>
      <c r="E63" s="61">
        <f>E64+E66</f>
        <v>21000</v>
      </c>
      <c r="H63" s="24"/>
    </row>
    <row r="64" spans="1:11" x14ac:dyDescent="0.25">
      <c r="A64" s="97">
        <v>3</v>
      </c>
      <c r="B64" s="96" t="s">
        <v>4</v>
      </c>
      <c r="C64" s="38">
        <f>SUM(C65)</f>
        <v>4000</v>
      </c>
      <c r="D64" s="65">
        <f t="shared" si="2"/>
        <v>-4000</v>
      </c>
      <c r="E64" s="65">
        <f>E65</f>
        <v>0</v>
      </c>
      <c r="H64" s="24"/>
    </row>
    <row r="65" spans="1:8" x14ac:dyDescent="0.25">
      <c r="A65" s="98">
        <v>32</v>
      </c>
      <c r="B65" s="98" t="s">
        <v>31</v>
      </c>
      <c r="C65" s="38">
        <v>4000</v>
      </c>
      <c r="D65" s="65">
        <f t="shared" si="2"/>
        <v>-4000</v>
      </c>
      <c r="E65" s="65">
        <v>0</v>
      </c>
      <c r="H65" s="24"/>
    </row>
    <row r="66" spans="1:8" x14ac:dyDescent="0.25">
      <c r="A66" s="37">
        <v>4</v>
      </c>
      <c r="B66" s="37" t="s">
        <v>5</v>
      </c>
      <c r="C66" s="38"/>
      <c r="D66" s="65">
        <f t="shared" si="2"/>
        <v>21000</v>
      </c>
      <c r="E66" s="65">
        <f>E67</f>
        <v>21000</v>
      </c>
      <c r="H66" s="24"/>
    </row>
    <row r="67" spans="1:8" x14ac:dyDescent="0.25">
      <c r="A67" s="37">
        <v>42</v>
      </c>
      <c r="B67" s="37" t="s">
        <v>168</v>
      </c>
      <c r="C67" s="38"/>
      <c r="D67" s="65">
        <f t="shared" si="2"/>
        <v>21000</v>
      </c>
      <c r="E67" s="65">
        <v>21000</v>
      </c>
      <c r="H67" s="24"/>
    </row>
    <row r="68" spans="1:8" x14ac:dyDescent="0.25">
      <c r="A68" s="46">
        <v>7</v>
      </c>
      <c r="B68" s="47" t="s">
        <v>149</v>
      </c>
      <c r="C68" s="40">
        <f>C69+C71</f>
        <v>8000</v>
      </c>
      <c r="D68" s="61">
        <f t="shared" si="2"/>
        <v>-7000</v>
      </c>
      <c r="E68" s="61">
        <f>E69+E71</f>
        <v>1000</v>
      </c>
      <c r="H68" s="24"/>
    </row>
    <row r="69" spans="1:8" x14ac:dyDescent="0.25">
      <c r="A69" s="104">
        <v>3</v>
      </c>
      <c r="B69" s="105" t="s">
        <v>4</v>
      </c>
      <c r="C69" s="38">
        <f>C70</f>
        <v>0</v>
      </c>
      <c r="D69" s="65">
        <f t="shared" si="2"/>
        <v>0</v>
      </c>
      <c r="E69" s="65">
        <f>E70</f>
        <v>0</v>
      </c>
      <c r="H69" s="24"/>
    </row>
    <row r="70" spans="1:8" x14ac:dyDescent="0.25">
      <c r="A70" s="103">
        <v>32</v>
      </c>
      <c r="B70" s="103" t="s">
        <v>31</v>
      </c>
      <c r="C70" s="38">
        <v>0</v>
      </c>
      <c r="D70" s="65">
        <f t="shared" si="2"/>
        <v>0</v>
      </c>
      <c r="E70" s="65">
        <v>0</v>
      </c>
      <c r="H70" s="24"/>
    </row>
    <row r="71" spans="1:8" x14ac:dyDescent="0.25">
      <c r="A71" s="37">
        <v>4</v>
      </c>
      <c r="B71" s="37" t="s">
        <v>5</v>
      </c>
      <c r="C71" s="38">
        <f>C72</f>
        <v>8000</v>
      </c>
      <c r="D71" s="65">
        <f t="shared" si="2"/>
        <v>-7000</v>
      </c>
      <c r="E71" s="65">
        <f>E72+E73</f>
        <v>1000</v>
      </c>
      <c r="H71" s="24"/>
    </row>
    <row r="72" spans="1:8" x14ac:dyDescent="0.25">
      <c r="A72" s="98">
        <v>41</v>
      </c>
      <c r="B72" s="98" t="s">
        <v>198</v>
      </c>
      <c r="C72" s="38">
        <v>8000</v>
      </c>
      <c r="D72" s="65">
        <f t="shared" si="2"/>
        <v>-7000</v>
      </c>
      <c r="E72" s="65">
        <v>1000</v>
      </c>
      <c r="H72" s="24"/>
    </row>
    <row r="73" spans="1:8" x14ac:dyDescent="0.25">
      <c r="A73" s="37">
        <v>42</v>
      </c>
      <c r="B73" s="37" t="s">
        <v>168</v>
      </c>
      <c r="C73" s="38">
        <v>0</v>
      </c>
      <c r="D73" s="65">
        <f t="shared" si="2"/>
        <v>0</v>
      </c>
      <c r="E73" s="65">
        <v>0</v>
      </c>
      <c r="H73" s="24"/>
    </row>
    <row r="74" spans="1:8" ht="31.5" x14ac:dyDescent="0.25">
      <c r="A74" s="79" t="s">
        <v>59</v>
      </c>
      <c r="B74" s="80" t="s">
        <v>60</v>
      </c>
      <c r="C74" s="76">
        <f>C75+C78</f>
        <v>56800</v>
      </c>
      <c r="D74" s="114">
        <f t="shared" si="2"/>
        <v>17101.559999999998</v>
      </c>
      <c r="E74" s="76">
        <f>E75+E78+E81</f>
        <v>73901.56</v>
      </c>
      <c r="H74" s="24"/>
    </row>
    <row r="75" spans="1:8" x14ac:dyDescent="0.25">
      <c r="A75" s="85">
        <v>1</v>
      </c>
      <c r="B75" s="81" t="s">
        <v>179</v>
      </c>
      <c r="C75" s="40">
        <f>C76</f>
        <v>2800</v>
      </c>
      <c r="D75" s="61">
        <f t="shared" si="2"/>
        <v>1200</v>
      </c>
      <c r="E75" s="61">
        <f>E76</f>
        <v>4000</v>
      </c>
    </row>
    <row r="76" spans="1:8" x14ac:dyDescent="0.25">
      <c r="A76" s="97">
        <v>3</v>
      </c>
      <c r="B76" s="96" t="s">
        <v>4</v>
      </c>
      <c r="C76" s="38">
        <f>C77</f>
        <v>2800</v>
      </c>
      <c r="D76" s="65">
        <f t="shared" si="2"/>
        <v>1200</v>
      </c>
      <c r="E76" s="65">
        <f>E77</f>
        <v>4000</v>
      </c>
    </row>
    <row r="77" spans="1:8" x14ac:dyDescent="0.25">
      <c r="A77" s="98">
        <v>32</v>
      </c>
      <c r="B77" s="98" t="s">
        <v>31</v>
      </c>
      <c r="C77" s="38">
        <v>2800</v>
      </c>
      <c r="D77" s="65">
        <f t="shared" si="2"/>
        <v>1200</v>
      </c>
      <c r="E77" s="65">
        <v>4000</v>
      </c>
    </row>
    <row r="78" spans="1:8" x14ac:dyDescent="0.25">
      <c r="A78" s="86">
        <v>3</v>
      </c>
      <c r="B78" s="90" t="s">
        <v>20</v>
      </c>
      <c r="C78" s="40">
        <f>C79</f>
        <v>54000</v>
      </c>
      <c r="D78" s="61">
        <f t="shared" si="2"/>
        <v>7000</v>
      </c>
      <c r="E78" s="61">
        <f>E79</f>
        <v>61000</v>
      </c>
    </row>
    <row r="79" spans="1:8" x14ac:dyDescent="0.25">
      <c r="A79" s="97">
        <v>3</v>
      </c>
      <c r="B79" s="96" t="s">
        <v>4</v>
      </c>
      <c r="C79" s="38">
        <f>C80</f>
        <v>54000</v>
      </c>
      <c r="D79" s="65">
        <f t="shared" si="2"/>
        <v>7000</v>
      </c>
      <c r="E79" s="65">
        <f>E80</f>
        <v>61000</v>
      </c>
    </row>
    <row r="80" spans="1:8" x14ac:dyDescent="0.25">
      <c r="A80" s="98">
        <v>32</v>
      </c>
      <c r="B80" s="98" t="s">
        <v>31</v>
      </c>
      <c r="C80" s="38">
        <v>54000</v>
      </c>
      <c r="D80" s="65">
        <f t="shared" si="2"/>
        <v>7000</v>
      </c>
      <c r="E80" s="65">
        <v>61000</v>
      </c>
    </row>
    <row r="81" spans="1:9" x14ac:dyDescent="0.25">
      <c r="A81" s="86">
        <v>4</v>
      </c>
      <c r="B81" s="90" t="s">
        <v>19</v>
      </c>
      <c r="C81" s="40">
        <f>C82</f>
        <v>0</v>
      </c>
      <c r="D81" s="61">
        <f t="shared" si="2"/>
        <v>8901.56</v>
      </c>
      <c r="E81" s="61">
        <f>E82+E84</f>
        <v>8901.56</v>
      </c>
    </row>
    <row r="82" spans="1:9" x14ac:dyDescent="0.25">
      <c r="A82" s="104">
        <v>3</v>
      </c>
      <c r="B82" s="105" t="s">
        <v>4</v>
      </c>
      <c r="C82" s="38">
        <v>0</v>
      </c>
      <c r="D82" s="65">
        <f t="shared" si="2"/>
        <v>0</v>
      </c>
      <c r="E82" s="65">
        <f>E83</f>
        <v>0</v>
      </c>
    </row>
    <row r="83" spans="1:9" x14ac:dyDescent="0.25">
      <c r="A83" s="103">
        <v>32</v>
      </c>
      <c r="B83" s="103" t="s">
        <v>31</v>
      </c>
      <c r="C83" s="38">
        <v>0</v>
      </c>
      <c r="D83" s="65">
        <f t="shared" si="2"/>
        <v>0</v>
      </c>
      <c r="E83" s="65">
        <v>0</v>
      </c>
    </row>
    <row r="84" spans="1:9" x14ac:dyDescent="0.25">
      <c r="A84" s="37">
        <v>4</v>
      </c>
      <c r="B84" s="37" t="s">
        <v>5</v>
      </c>
      <c r="C84" s="38">
        <v>0</v>
      </c>
      <c r="D84" s="65">
        <f t="shared" si="2"/>
        <v>8901.56</v>
      </c>
      <c r="E84" s="65">
        <f>E85</f>
        <v>8901.56</v>
      </c>
    </row>
    <row r="85" spans="1:9" x14ac:dyDescent="0.25">
      <c r="A85" s="37">
        <v>42</v>
      </c>
      <c r="B85" s="37" t="s">
        <v>168</v>
      </c>
      <c r="C85" s="38">
        <v>0</v>
      </c>
      <c r="D85" s="65">
        <f t="shared" si="2"/>
        <v>8901.56</v>
      </c>
      <c r="E85" s="65">
        <v>8901.56</v>
      </c>
    </row>
    <row r="86" spans="1:9" ht="31.5" x14ac:dyDescent="0.25">
      <c r="A86" s="75" t="s">
        <v>61</v>
      </c>
      <c r="B86" s="78" t="s">
        <v>62</v>
      </c>
      <c r="C86" s="76">
        <f>C87+C92+C98</f>
        <v>99400</v>
      </c>
      <c r="D86" s="114">
        <f t="shared" si="2"/>
        <v>15022.330000000002</v>
      </c>
      <c r="E86" s="76">
        <f>E87+E92+E95+E98</f>
        <v>114422.33</v>
      </c>
      <c r="H86" s="24"/>
      <c r="I86" s="24"/>
    </row>
    <row r="87" spans="1:9" x14ac:dyDescent="0.25">
      <c r="A87" s="85">
        <v>1</v>
      </c>
      <c r="B87" s="81" t="s">
        <v>179</v>
      </c>
      <c r="C87" s="40">
        <f>C88+C90</f>
        <v>89400</v>
      </c>
      <c r="D87" s="61">
        <f t="shared" si="2"/>
        <v>12695</v>
      </c>
      <c r="E87" s="61">
        <f>E88+E90</f>
        <v>102095</v>
      </c>
    </row>
    <row r="88" spans="1:9" x14ac:dyDescent="0.25">
      <c r="A88" s="97">
        <v>3</v>
      </c>
      <c r="B88" s="96" t="s">
        <v>4</v>
      </c>
      <c r="C88" s="38">
        <f>C89</f>
        <v>9400</v>
      </c>
      <c r="D88" s="65">
        <f t="shared" si="2"/>
        <v>5795</v>
      </c>
      <c r="E88" s="65">
        <f>E89</f>
        <v>15195</v>
      </c>
    </row>
    <row r="89" spans="1:9" x14ac:dyDescent="0.25">
      <c r="A89" s="98">
        <v>32</v>
      </c>
      <c r="B89" s="98" t="s">
        <v>31</v>
      </c>
      <c r="C89" s="38">
        <v>9400</v>
      </c>
      <c r="D89" s="65">
        <f t="shared" si="2"/>
        <v>5795</v>
      </c>
      <c r="E89" s="65">
        <v>15195</v>
      </c>
    </row>
    <row r="90" spans="1:9" x14ac:dyDescent="0.25">
      <c r="A90" s="37">
        <v>4</v>
      </c>
      <c r="B90" s="37" t="s">
        <v>5</v>
      </c>
      <c r="C90" s="38">
        <f>C91</f>
        <v>80000</v>
      </c>
      <c r="D90" s="65">
        <f t="shared" ref="D90:D153" si="3">E90-C90</f>
        <v>6900</v>
      </c>
      <c r="E90" s="65">
        <f>E91</f>
        <v>86900</v>
      </c>
    </row>
    <row r="91" spans="1:9" x14ac:dyDescent="0.25">
      <c r="A91" s="37">
        <v>42</v>
      </c>
      <c r="B91" s="37" t="s">
        <v>168</v>
      </c>
      <c r="C91" s="38">
        <v>80000</v>
      </c>
      <c r="D91" s="65">
        <f t="shared" si="3"/>
        <v>6900</v>
      </c>
      <c r="E91" s="65">
        <v>86900</v>
      </c>
    </row>
    <row r="92" spans="1:9" x14ac:dyDescent="0.25">
      <c r="A92" s="86">
        <v>3</v>
      </c>
      <c r="B92" s="90" t="s">
        <v>20</v>
      </c>
      <c r="C92" s="40">
        <f>C93</f>
        <v>4940</v>
      </c>
      <c r="D92" s="61">
        <f t="shared" si="3"/>
        <v>4387.33</v>
      </c>
      <c r="E92" s="61">
        <f>E93</f>
        <v>9327.33</v>
      </c>
    </row>
    <row r="93" spans="1:9" x14ac:dyDescent="0.25">
      <c r="A93" s="37">
        <v>4</v>
      </c>
      <c r="B93" s="37" t="s">
        <v>5</v>
      </c>
      <c r="C93" s="38">
        <f>C94</f>
        <v>4940</v>
      </c>
      <c r="D93" s="65">
        <f t="shared" si="3"/>
        <v>4387.33</v>
      </c>
      <c r="E93" s="65">
        <f>E94</f>
        <v>9327.33</v>
      </c>
    </row>
    <row r="94" spans="1:9" x14ac:dyDescent="0.25">
      <c r="A94" s="37">
        <v>42</v>
      </c>
      <c r="B94" s="37" t="s">
        <v>168</v>
      </c>
      <c r="C94" s="38">
        <v>4940</v>
      </c>
      <c r="D94" s="65">
        <f t="shared" si="3"/>
        <v>4387.33</v>
      </c>
      <c r="E94" s="65">
        <v>9327.33</v>
      </c>
    </row>
    <row r="95" spans="1:9" x14ac:dyDescent="0.25">
      <c r="A95" s="46">
        <v>5</v>
      </c>
      <c r="B95" s="47" t="s">
        <v>32</v>
      </c>
      <c r="C95" s="40">
        <v>0</v>
      </c>
      <c r="D95" s="61">
        <f t="shared" si="3"/>
        <v>3000</v>
      </c>
      <c r="E95" s="61">
        <f>E96</f>
        <v>3000</v>
      </c>
    </row>
    <row r="96" spans="1:9" x14ac:dyDescent="0.25">
      <c r="A96" s="37">
        <v>4</v>
      </c>
      <c r="B96" s="37" t="s">
        <v>5</v>
      </c>
      <c r="C96" s="38">
        <v>0</v>
      </c>
      <c r="D96" s="65">
        <f t="shared" si="3"/>
        <v>3000</v>
      </c>
      <c r="E96" s="65">
        <f>E97</f>
        <v>3000</v>
      </c>
    </row>
    <row r="97" spans="1:9" x14ac:dyDescent="0.25">
      <c r="A97" s="37">
        <v>42</v>
      </c>
      <c r="B97" s="37" t="s">
        <v>168</v>
      </c>
      <c r="C97" s="38">
        <v>0</v>
      </c>
      <c r="D97" s="65">
        <f t="shared" si="3"/>
        <v>3000</v>
      </c>
      <c r="E97" s="65">
        <v>3000</v>
      </c>
    </row>
    <row r="98" spans="1:9" x14ac:dyDescent="0.25">
      <c r="A98" s="46">
        <v>7</v>
      </c>
      <c r="B98" s="47" t="s">
        <v>149</v>
      </c>
      <c r="C98" s="40">
        <f>C99</f>
        <v>5060</v>
      </c>
      <c r="D98" s="61">
        <f t="shared" si="3"/>
        <v>-5060</v>
      </c>
      <c r="E98" s="61">
        <f>E99</f>
        <v>0</v>
      </c>
    </row>
    <row r="99" spans="1:9" x14ac:dyDescent="0.25">
      <c r="A99" s="37">
        <v>4</v>
      </c>
      <c r="B99" s="37" t="s">
        <v>5</v>
      </c>
      <c r="C99" s="38">
        <f>C100</f>
        <v>5060</v>
      </c>
      <c r="D99" s="65">
        <f t="shared" si="3"/>
        <v>-5060</v>
      </c>
      <c r="E99" s="65">
        <f>E100</f>
        <v>0</v>
      </c>
    </row>
    <row r="100" spans="1:9" x14ac:dyDescent="0.25">
      <c r="A100" s="37">
        <v>42</v>
      </c>
      <c r="B100" s="37" t="s">
        <v>168</v>
      </c>
      <c r="C100" s="38">
        <v>5060</v>
      </c>
      <c r="D100" s="65">
        <f t="shared" si="3"/>
        <v>-5060</v>
      </c>
      <c r="E100" s="65">
        <v>0</v>
      </c>
    </row>
    <row r="101" spans="1:9" ht="31.5" x14ac:dyDescent="0.25">
      <c r="A101" s="75" t="s">
        <v>63</v>
      </c>
      <c r="B101" s="75" t="s">
        <v>64</v>
      </c>
      <c r="C101" s="76">
        <f>C102+C105+C108</f>
        <v>21300</v>
      </c>
      <c r="D101" s="114">
        <f t="shared" si="3"/>
        <v>10662.509999999998</v>
      </c>
      <c r="E101" s="76">
        <f>E102+E105+E108</f>
        <v>31962.51</v>
      </c>
    </row>
    <row r="102" spans="1:9" x14ac:dyDescent="0.25">
      <c r="A102" s="85">
        <v>1</v>
      </c>
      <c r="B102" s="81" t="s">
        <v>22</v>
      </c>
      <c r="C102" s="40">
        <f>C103</f>
        <v>3500</v>
      </c>
      <c r="D102" s="61">
        <f t="shared" si="3"/>
        <v>-150</v>
      </c>
      <c r="E102" s="61">
        <f>E103</f>
        <v>3350</v>
      </c>
    </row>
    <row r="103" spans="1:9" x14ac:dyDescent="0.25">
      <c r="A103" s="97">
        <v>3</v>
      </c>
      <c r="B103" s="96" t="s">
        <v>4</v>
      </c>
      <c r="C103" s="38">
        <f>C104</f>
        <v>3500</v>
      </c>
      <c r="D103" s="65">
        <f t="shared" si="3"/>
        <v>-150</v>
      </c>
      <c r="E103" s="65">
        <f>E104</f>
        <v>3350</v>
      </c>
    </row>
    <row r="104" spans="1:9" x14ac:dyDescent="0.25">
      <c r="A104" s="98">
        <v>32</v>
      </c>
      <c r="B104" s="98" t="s">
        <v>31</v>
      </c>
      <c r="C104" s="38">
        <v>3500</v>
      </c>
      <c r="D104" s="65">
        <f t="shared" si="3"/>
        <v>-150</v>
      </c>
      <c r="E104" s="65">
        <v>3350</v>
      </c>
    </row>
    <row r="105" spans="1:9" x14ac:dyDescent="0.25">
      <c r="A105" s="86">
        <v>3</v>
      </c>
      <c r="B105" s="90" t="s">
        <v>20</v>
      </c>
      <c r="C105" s="40">
        <f>C106</f>
        <v>12400</v>
      </c>
      <c r="D105" s="61">
        <f t="shared" si="3"/>
        <v>8512.5099999999984</v>
      </c>
      <c r="E105" s="61">
        <f>E106</f>
        <v>20912.509999999998</v>
      </c>
    </row>
    <row r="106" spans="1:9" x14ac:dyDescent="0.25">
      <c r="A106" s="97">
        <v>3</v>
      </c>
      <c r="B106" s="96" t="s">
        <v>4</v>
      </c>
      <c r="C106" s="38">
        <f>C107</f>
        <v>12400</v>
      </c>
      <c r="D106" s="65">
        <f t="shared" si="3"/>
        <v>8512.5099999999984</v>
      </c>
      <c r="E106" s="65">
        <f>E107</f>
        <v>20912.509999999998</v>
      </c>
    </row>
    <row r="107" spans="1:9" x14ac:dyDescent="0.25">
      <c r="A107" s="98">
        <v>32</v>
      </c>
      <c r="B107" s="98" t="s">
        <v>31</v>
      </c>
      <c r="C107" s="38">
        <v>12400</v>
      </c>
      <c r="D107" s="65">
        <f t="shared" si="3"/>
        <v>8512.5099999999984</v>
      </c>
      <c r="E107" s="65">
        <v>20912.509999999998</v>
      </c>
    </row>
    <row r="108" spans="1:9" x14ac:dyDescent="0.25">
      <c r="A108" s="46">
        <v>7</v>
      </c>
      <c r="B108" s="47" t="s">
        <v>149</v>
      </c>
      <c r="C108" s="40">
        <f>C109</f>
        <v>5400</v>
      </c>
      <c r="D108" s="61">
        <f t="shared" si="3"/>
        <v>2300</v>
      </c>
      <c r="E108" s="61">
        <f>E109</f>
        <v>7700</v>
      </c>
    </row>
    <row r="109" spans="1:9" x14ac:dyDescent="0.25">
      <c r="A109" s="37">
        <v>4</v>
      </c>
      <c r="B109" s="37" t="s">
        <v>5</v>
      </c>
      <c r="C109" s="38">
        <f>C110</f>
        <v>5400</v>
      </c>
      <c r="D109" s="65">
        <f t="shared" si="3"/>
        <v>2300</v>
      </c>
      <c r="E109" s="65">
        <f>E110</f>
        <v>7700</v>
      </c>
    </row>
    <row r="110" spans="1:9" x14ac:dyDescent="0.25">
      <c r="A110" s="37">
        <v>42</v>
      </c>
      <c r="B110" s="37" t="s">
        <v>168</v>
      </c>
      <c r="C110" s="38">
        <v>5400</v>
      </c>
      <c r="D110" s="65">
        <f t="shared" si="3"/>
        <v>2300</v>
      </c>
      <c r="E110" s="65">
        <v>7700</v>
      </c>
    </row>
    <row r="111" spans="1:9" ht="31.5" x14ac:dyDescent="0.25">
      <c r="A111" s="75" t="s">
        <v>65</v>
      </c>
      <c r="B111" s="75" t="s">
        <v>66</v>
      </c>
      <c r="C111" s="76">
        <f>C112+C115+C118+C123</f>
        <v>76450</v>
      </c>
      <c r="D111" s="114">
        <f t="shared" si="3"/>
        <v>51477.51999999999</v>
      </c>
      <c r="E111" s="76">
        <f>E112+E115+E118+E123</f>
        <v>127927.51999999999</v>
      </c>
      <c r="H111" s="24"/>
      <c r="I111" s="24"/>
    </row>
    <row r="112" spans="1:9" x14ac:dyDescent="0.25">
      <c r="A112" s="85">
        <v>1</v>
      </c>
      <c r="B112" s="81" t="s">
        <v>22</v>
      </c>
      <c r="C112" s="40">
        <f>C113</f>
        <v>21250</v>
      </c>
      <c r="D112" s="61">
        <f t="shared" si="3"/>
        <v>23.680000000000291</v>
      </c>
      <c r="E112" s="61">
        <f>E113</f>
        <v>21273.68</v>
      </c>
    </row>
    <row r="113" spans="1:8" x14ac:dyDescent="0.25">
      <c r="A113" s="97">
        <v>3</v>
      </c>
      <c r="B113" s="96" t="s">
        <v>4</v>
      </c>
      <c r="C113" s="38">
        <f>C114</f>
        <v>21250</v>
      </c>
      <c r="D113" s="65">
        <f t="shared" si="3"/>
        <v>23.680000000000291</v>
      </c>
      <c r="E113" s="65">
        <f>E114</f>
        <v>21273.68</v>
      </c>
    </row>
    <row r="114" spans="1:8" x14ac:dyDescent="0.25">
      <c r="A114" s="98">
        <v>32</v>
      </c>
      <c r="B114" s="98" t="s">
        <v>31</v>
      </c>
      <c r="C114" s="38">
        <v>21250</v>
      </c>
      <c r="D114" s="65">
        <f t="shared" si="3"/>
        <v>23.680000000000291</v>
      </c>
      <c r="E114" s="65">
        <v>21273.68</v>
      </c>
    </row>
    <row r="115" spans="1:8" x14ac:dyDescent="0.25">
      <c r="A115" s="86">
        <v>3</v>
      </c>
      <c r="B115" s="90" t="s">
        <v>20</v>
      </c>
      <c r="C115" s="40">
        <f>C116</f>
        <v>4028</v>
      </c>
      <c r="D115" s="61">
        <f t="shared" si="3"/>
        <v>800</v>
      </c>
      <c r="E115" s="61">
        <f>E116</f>
        <v>4828</v>
      </c>
    </row>
    <row r="116" spans="1:8" x14ac:dyDescent="0.25">
      <c r="A116" s="97">
        <v>3</v>
      </c>
      <c r="B116" s="96" t="s">
        <v>4</v>
      </c>
      <c r="C116" s="38">
        <f>C117</f>
        <v>4028</v>
      </c>
      <c r="D116" s="65">
        <f t="shared" si="3"/>
        <v>800</v>
      </c>
      <c r="E116" s="65">
        <f>E117</f>
        <v>4828</v>
      </c>
    </row>
    <row r="117" spans="1:8" x14ac:dyDescent="0.25">
      <c r="A117" s="98">
        <v>32</v>
      </c>
      <c r="B117" s="98" t="s">
        <v>31</v>
      </c>
      <c r="C117" s="38">
        <v>4028</v>
      </c>
      <c r="D117" s="65">
        <f t="shared" si="3"/>
        <v>800</v>
      </c>
      <c r="E117" s="65">
        <v>4828</v>
      </c>
    </row>
    <row r="118" spans="1:8" x14ac:dyDescent="0.25">
      <c r="A118" s="86">
        <v>4</v>
      </c>
      <c r="B118" s="90" t="s">
        <v>19</v>
      </c>
      <c r="C118" s="40">
        <f>C119+C121</f>
        <v>11172</v>
      </c>
      <c r="D118" s="61">
        <f t="shared" si="3"/>
        <v>22653.839999999997</v>
      </c>
      <c r="E118" s="61">
        <f>E119+E121</f>
        <v>33825.839999999997</v>
      </c>
    </row>
    <row r="119" spans="1:8" x14ac:dyDescent="0.25">
      <c r="A119" s="97">
        <v>3</v>
      </c>
      <c r="B119" s="96" t="s">
        <v>4</v>
      </c>
      <c r="C119" s="38">
        <f>C120</f>
        <v>672</v>
      </c>
      <c r="D119" s="65">
        <f t="shared" si="3"/>
        <v>4683.75</v>
      </c>
      <c r="E119" s="65">
        <f>E120</f>
        <v>5355.75</v>
      </c>
    </row>
    <row r="120" spans="1:8" x14ac:dyDescent="0.25">
      <c r="A120" s="98">
        <v>32</v>
      </c>
      <c r="B120" s="98" t="s">
        <v>31</v>
      </c>
      <c r="C120" s="38">
        <v>672</v>
      </c>
      <c r="D120" s="65">
        <f t="shared" si="3"/>
        <v>4683.75</v>
      </c>
      <c r="E120" s="65">
        <v>5355.75</v>
      </c>
    </row>
    <row r="121" spans="1:8" x14ac:dyDescent="0.25">
      <c r="A121" s="37">
        <v>4</v>
      </c>
      <c r="B121" s="37" t="s">
        <v>5</v>
      </c>
      <c r="C121" s="38">
        <f>C122</f>
        <v>10500</v>
      </c>
      <c r="D121" s="65">
        <f t="shared" si="3"/>
        <v>17970.09</v>
      </c>
      <c r="E121" s="65">
        <f>E122</f>
        <v>28470.09</v>
      </c>
    </row>
    <row r="122" spans="1:8" x14ac:dyDescent="0.25">
      <c r="A122" s="37">
        <v>42</v>
      </c>
      <c r="B122" s="37" t="s">
        <v>168</v>
      </c>
      <c r="C122" s="38">
        <v>10500</v>
      </c>
      <c r="D122" s="65">
        <f t="shared" si="3"/>
        <v>17970.09</v>
      </c>
      <c r="E122" s="65">
        <v>28470.09</v>
      </c>
    </row>
    <row r="123" spans="1:8" x14ac:dyDescent="0.25">
      <c r="A123" s="46">
        <v>5</v>
      </c>
      <c r="B123" s="47" t="s">
        <v>32</v>
      </c>
      <c r="C123" s="40">
        <f>C124</f>
        <v>40000</v>
      </c>
      <c r="D123" s="61">
        <f t="shared" si="3"/>
        <v>28000</v>
      </c>
      <c r="E123" s="61">
        <f>E124</f>
        <v>68000</v>
      </c>
    </row>
    <row r="124" spans="1:8" x14ac:dyDescent="0.25">
      <c r="A124" s="37">
        <v>4</v>
      </c>
      <c r="B124" s="37" t="s">
        <v>5</v>
      </c>
      <c r="C124" s="38">
        <f>C125</f>
        <v>40000</v>
      </c>
      <c r="D124" s="65">
        <f t="shared" si="3"/>
        <v>28000</v>
      </c>
      <c r="E124" s="65">
        <f>E125</f>
        <v>68000</v>
      </c>
    </row>
    <row r="125" spans="1:8" x14ac:dyDescent="0.25">
      <c r="A125" s="37">
        <v>42</v>
      </c>
      <c r="B125" s="37" t="s">
        <v>168</v>
      </c>
      <c r="C125" s="38">
        <v>40000</v>
      </c>
      <c r="D125" s="65">
        <f t="shared" si="3"/>
        <v>28000</v>
      </c>
      <c r="E125" s="65">
        <v>68000</v>
      </c>
      <c r="G125" s="42"/>
      <c r="H125" s="34"/>
    </row>
    <row r="126" spans="1:8" ht="31.5" x14ac:dyDescent="0.25">
      <c r="A126" s="75" t="s">
        <v>67</v>
      </c>
      <c r="B126" s="75" t="s">
        <v>68</v>
      </c>
      <c r="C126" s="76">
        <f>C127+C130+C135</f>
        <v>240000</v>
      </c>
      <c r="D126" s="114">
        <f t="shared" si="3"/>
        <v>-182431</v>
      </c>
      <c r="E126" s="76">
        <f>E127+E130+E135</f>
        <v>57569</v>
      </c>
    </row>
    <row r="127" spans="1:8" x14ac:dyDescent="0.25">
      <c r="A127" s="85">
        <v>1</v>
      </c>
      <c r="B127" s="81" t="s">
        <v>22</v>
      </c>
      <c r="C127" s="91">
        <f>C128</f>
        <v>10470</v>
      </c>
      <c r="D127" s="61">
        <f t="shared" si="3"/>
        <v>-10470</v>
      </c>
      <c r="E127" s="91">
        <f>E128</f>
        <v>0</v>
      </c>
    </row>
    <row r="128" spans="1:8" x14ac:dyDescent="0.25">
      <c r="A128" s="97">
        <v>3</v>
      </c>
      <c r="B128" s="96" t="s">
        <v>4</v>
      </c>
      <c r="C128" s="87">
        <f>C129</f>
        <v>10470</v>
      </c>
      <c r="D128" s="65">
        <f t="shared" si="3"/>
        <v>-10470</v>
      </c>
      <c r="E128" s="87">
        <f>E129</f>
        <v>0</v>
      </c>
    </row>
    <row r="129" spans="1:9" x14ac:dyDescent="0.25">
      <c r="A129" s="98">
        <v>32</v>
      </c>
      <c r="B129" s="98" t="s">
        <v>31</v>
      </c>
      <c r="C129" s="87">
        <v>10470</v>
      </c>
      <c r="D129" s="65">
        <f t="shared" si="3"/>
        <v>-10470</v>
      </c>
      <c r="E129" s="87">
        <v>0</v>
      </c>
    </row>
    <row r="130" spans="1:9" x14ac:dyDescent="0.25">
      <c r="A130" s="86">
        <v>4</v>
      </c>
      <c r="B130" s="90" t="s">
        <v>19</v>
      </c>
      <c r="C130" s="40">
        <f>C131+C133</f>
        <v>221530</v>
      </c>
      <c r="D130" s="61">
        <f t="shared" si="3"/>
        <v>-163961</v>
      </c>
      <c r="E130" s="61">
        <f>E131+E133</f>
        <v>57569</v>
      </c>
    </row>
    <row r="131" spans="1:9" x14ac:dyDescent="0.25">
      <c r="A131" s="97">
        <v>3</v>
      </c>
      <c r="B131" s="96" t="s">
        <v>4</v>
      </c>
      <c r="C131" s="38">
        <f>C132</f>
        <v>21530</v>
      </c>
      <c r="D131" s="65">
        <f t="shared" si="3"/>
        <v>-20530</v>
      </c>
      <c r="E131" s="65">
        <f>E132</f>
        <v>1000</v>
      </c>
    </row>
    <row r="132" spans="1:9" x14ac:dyDescent="0.25">
      <c r="A132" s="98">
        <v>32</v>
      </c>
      <c r="B132" s="98" t="s">
        <v>31</v>
      </c>
      <c r="C132" s="38">
        <v>21530</v>
      </c>
      <c r="D132" s="65">
        <f t="shared" si="3"/>
        <v>-20530</v>
      </c>
      <c r="E132" s="65">
        <v>1000</v>
      </c>
    </row>
    <row r="133" spans="1:9" x14ac:dyDescent="0.25">
      <c r="A133" s="37">
        <v>4</v>
      </c>
      <c r="B133" s="37" t="s">
        <v>5</v>
      </c>
      <c r="C133" s="38">
        <f>C134</f>
        <v>200000</v>
      </c>
      <c r="D133" s="65">
        <f t="shared" si="3"/>
        <v>-143431</v>
      </c>
      <c r="E133" s="65">
        <f>E134</f>
        <v>56569</v>
      </c>
    </row>
    <row r="134" spans="1:9" x14ac:dyDescent="0.25">
      <c r="A134" s="37">
        <v>45</v>
      </c>
      <c r="B134" s="37" t="s">
        <v>210</v>
      </c>
      <c r="C134" s="38">
        <v>200000</v>
      </c>
      <c r="D134" s="65">
        <f t="shared" si="3"/>
        <v>-143431</v>
      </c>
      <c r="E134" s="65">
        <v>56569</v>
      </c>
    </row>
    <row r="135" spans="1:9" x14ac:dyDescent="0.25">
      <c r="A135" s="46">
        <v>5</v>
      </c>
      <c r="B135" s="47" t="s">
        <v>32</v>
      </c>
      <c r="C135" s="40">
        <f>C136</f>
        <v>8000</v>
      </c>
      <c r="D135" s="61">
        <f t="shared" si="3"/>
        <v>-8000</v>
      </c>
      <c r="E135" s="61">
        <f>E136</f>
        <v>0</v>
      </c>
    </row>
    <row r="136" spans="1:9" x14ac:dyDescent="0.25">
      <c r="A136" s="97">
        <v>3</v>
      </c>
      <c r="B136" s="96" t="s">
        <v>4</v>
      </c>
      <c r="C136" s="38">
        <f>C137</f>
        <v>8000</v>
      </c>
      <c r="D136" s="65">
        <f t="shared" si="3"/>
        <v>-8000</v>
      </c>
      <c r="E136" s="65">
        <f>E137</f>
        <v>0</v>
      </c>
    </row>
    <row r="137" spans="1:9" x14ac:dyDescent="0.25">
      <c r="A137" s="98">
        <v>32</v>
      </c>
      <c r="B137" s="98" t="s">
        <v>31</v>
      </c>
      <c r="C137" s="38">
        <v>8000</v>
      </c>
      <c r="D137" s="65">
        <f t="shared" si="3"/>
        <v>-8000</v>
      </c>
      <c r="E137" s="65">
        <v>0</v>
      </c>
    </row>
    <row r="138" spans="1:9" ht="31.5" x14ac:dyDescent="0.25">
      <c r="A138" s="75" t="s">
        <v>69</v>
      </c>
      <c r="B138" s="75" t="s">
        <v>70</v>
      </c>
      <c r="C138" s="76">
        <f>C139+C142+C145+C150</f>
        <v>59812</v>
      </c>
      <c r="D138" s="114">
        <f t="shared" si="3"/>
        <v>45522.97</v>
      </c>
      <c r="E138" s="76">
        <f>E139+E142+E145+E150</f>
        <v>105334.97</v>
      </c>
      <c r="H138" s="24"/>
      <c r="I138" s="24"/>
    </row>
    <row r="139" spans="1:9" x14ac:dyDescent="0.25">
      <c r="A139" s="85">
        <v>1</v>
      </c>
      <c r="B139" s="81" t="s">
        <v>22</v>
      </c>
      <c r="C139" s="91">
        <f>C140</f>
        <v>6702</v>
      </c>
      <c r="D139" s="61">
        <f t="shared" si="3"/>
        <v>5779.2199999999993</v>
      </c>
      <c r="E139" s="61">
        <f>E140</f>
        <v>12481.22</v>
      </c>
    </row>
    <row r="140" spans="1:9" x14ac:dyDescent="0.25">
      <c r="A140" s="97">
        <v>3</v>
      </c>
      <c r="B140" s="96" t="s">
        <v>4</v>
      </c>
      <c r="C140" s="87">
        <f>C141</f>
        <v>6702</v>
      </c>
      <c r="D140" s="65">
        <f t="shared" si="3"/>
        <v>5779.2199999999993</v>
      </c>
      <c r="E140" s="65">
        <f>E141</f>
        <v>12481.22</v>
      </c>
    </row>
    <row r="141" spans="1:9" x14ac:dyDescent="0.25">
      <c r="A141" s="98">
        <v>32</v>
      </c>
      <c r="B141" s="98" t="s">
        <v>31</v>
      </c>
      <c r="C141" s="87">
        <v>6702</v>
      </c>
      <c r="D141" s="65">
        <f t="shared" si="3"/>
        <v>5779.2199999999993</v>
      </c>
      <c r="E141" s="65">
        <v>12481.22</v>
      </c>
    </row>
    <row r="142" spans="1:9" x14ac:dyDescent="0.25">
      <c r="A142" s="86">
        <v>3</v>
      </c>
      <c r="B142" s="90" t="s">
        <v>20</v>
      </c>
      <c r="C142" s="91">
        <f>C143</f>
        <v>38500</v>
      </c>
      <c r="D142" s="61">
        <f t="shared" si="3"/>
        <v>-3200</v>
      </c>
      <c r="E142" s="61">
        <f>E143</f>
        <v>35300</v>
      </c>
    </row>
    <row r="143" spans="1:9" x14ac:dyDescent="0.25">
      <c r="A143" s="97">
        <v>3</v>
      </c>
      <c r="B143" s="96" t="s">
        <v>4</v>
      </c>
      <c r="C143" s="87">
        <f>C144</f>
        <v>38500</v>
      </c>
      <c r="D143" s="65">
        <f t="shared" si="3"/>
        <v>-3200</v>
      </c>
      <c r="E143" s="65">
        <f>E144</f>
        <v>35300</v>
      </c>
    </row>
    <row r="144" spans="1:9" x14ac:dyDescent="0.25">
      <c r="A144" s="98">
        <v>32</v>
      </c>
      <c r="B144" s="98" t="s">
        <v>31</v>
      </c>
      <c r="C144" s="87">
        <v>38500</v>
      </c>
      <c r="D144" s="65">
        <f t="shared" si="3"/>
        <v>-3200</v>
      </c>
      <c r="E144" s="65">
        <v>35300</v>
      </c>
    </row>
    <row r="145" spans="1:5" x14ac:dyDescent="0.25">
      <c r="A145" s="86">
        <v>4</v>
      </c>
      <c r="B145" s="90" t="s">
        <v>19</v>
      </c>
      <c r="C145" s="91">
        <f>C146</f>
        <v>12110</v>
      </c>
      <c r="D145" s="61">
        <f t="shared" si="3"/>
        <v>44212.5</v>
      </c>
      <c r="E145" s="61">
        <f>E146+E148</f>
        <v>56322.5</v>
      </c>
    </row>
    <row r="146" spans="1:5" x14ac:dyDescent="0.25">
      <c r="A146" s="97">
        <v>3</v>
      </c>
      <c r="B146" s="96" t="s">
        <v>4</v>
      </c>
      <c r="C146" s="87">
        <f>C147</f>
        <v>12110</v>
      </c>
      <c r="D146" s="65">
        <f t="shared" si="3"/>
        <v>490</v>
      </c>
      <c r="E146" s="65">
        <f>E147</f>
        <v>12600</v>
      </c>
    </row>
    <row r="147" spans="1:5" x14ac:dyDescent="0.25">
      <c r="A147" s="98">
        <v>32</v>
      </c>
      <c r="B147" s="98" t="s">
        <v>31</v>
      </c>
      <c r="C147" s="38">
        <v>12110</v>
      </c>
      <c r="D147" s="65">
        <f t="shared" si="3"/>
        <v>490</v>
      </c>
      <c r="E147" s="65">
        <v>12600</v>
      </c>
    </row>
    <row r="148" spans="1:5" x14ac:dyDescent="0.25">
      <c r="A148" s="37">
        <v>4</v>
      </c>
      <c r="B148" s="37" t="s">
        <v>5</v>
      </c>
      <c r="C148" s="38"/>
      <c r="D148" s="65">
        <f t="shared" si="3"/>
        <v>43722.5</v>
      </c>
      <c r="E148" s="65">
        <f>E149</f>
        <v>43722.5</v>
      </c>
    </row>
    <row r="149" spans="1:5" x14ac:dyDescent="0.25">
      <c r="A149" s="37">
        <v>42</v>
      </c>
      <c r="B149" s="37" t="s">
        <v>168</v>
      </c>
      <c r="C149" s="38"/>
      <c r="D149" s="65">
        <f t="shared" si="3"/>
        <v>43722.5</v>
      </c>
      <c r="E149" s="65">
        <v>43722.5</v>
      </c>
    </row>
    <row r="150" spans="1:5" x14ac:dyDescent="0.25">
      <c r="A150" s="46">
        <v>7</v>
      </c>
      <c r="B150" s="47" t="s">
        <v>149</v>
      </c>
      <c r="C150" s="40">
        <f>C151</f>
        <v>2500</v>
      </c>
      <c r="D150" s="61">
        <f t="shared" si="3"/>
        <v>-1268.75</v>
      </c>
      <c r="E150" s="61">
        <f>E151</f>
        <v>1231.25</v>
      </c>
    </row>
    <row r="151" spans="1:5" x14ac:dyDescent="0.25">
      <c r="A151" s="37">
        <v>4</v>
      </c>
      <c r="B151" s="37" t="s">
        <v>5</v>
      </c>
      <c r="C151" s="38">
        <f>C153</f>
        <v>2500</v>
      </c>
      <c r="D151" s="65">
        <f t="shared" si="3"/>
        <v>-1268.75</v>
      </c>
      <c r="E151" s="65">
        <f>E152+E153</f>
        <v>1231.25</v>
      </c>
    </row>
    <row r="152" spans="1:5" x14ac:dyDescent="0.25">
      <c r="A152" s="37">
        <v>41</v>
      </c>
      <c r="B152" s="37" t="s">
        <v>211</v>
      </c>
      <c r="C152" s="38">
        <v>0</v>
      </c>
      <c r="D152" s="65">
        <f t="shared" si="3"/>
        <v>1231.25</v>
      </c>
      <c r="E152" s="65">
        <v>1231.25</v>
      </c>
    </row>
    <row r="153" spans="1:5" x14ac:dyDescent="0.25">
      <c r="A153" s="37">
        <v>42</v>
      </c>
      <c r="B153" s="37" t="s">
        <v>168</v>
      </c>
      <c r="C153" s="38">
        <v>2500</v>
      </c>
      <c r="D153" s="65">
        <f t="shared" si="3"/>
        <v>-2500</v>
      </c>
      <c r="E153" s="65">
        <v>0</v>
      </c>
    </row>
    <row r="154" spans="1:5" ht="31.5" x14ac:dyDescent="0.25">
      <c r="A154" s="75" t="s">
        <v>71</v>
      </c>
      <c r="B154" s="75" t="s">
        <v>72</v>
      </c>
      <c r="C154" s="76">
        <f>C158+C164+C170</f>
        <v>114700</v>
      </c>
      <c r="D154" s="114">
        <f t="shared" ref="D154:D217" si="4">E154-C154</f>
        <v>127860.10999999999</v>
      </c>
      <c r="E154" s="76">
        <f>E155+E158+E164+E167+E170</f>
        <v>242560.11</v>
      </c>
    </row>
    <row r="155" spans="1:5" x14ac:dyDescent="0.25">
      <c r="A155" s="86">
        <v>3</v>
      </c>
      <c r="B155" s="90" t="s">
        <v>20</v>
      </c>
      <c r="C155" s="91">
        <f>C156</f>
        <v>0</v>
      </c>
      <c r="D155" s="61">
        <f t="shared" si="4"/>
        <v>2560.11</v>
      </c>
      <c r="E155" s="91">
        <f>E156</f>
        <v>2560.11</v>
      </c>
    </row>
    <row r="156" spans="1:5" x14ac:dyDescent="0.25">
      <c r="A156" s="97">
        <v>3</v>
      </c>
      <c r="B156" s="96" t="s">
        <v>4</v>
      </c>
      <c r="C156" s="87">
        <f>C157</f>
        <v>0</v>
      </c>
      <c r="D156" s="65">
        <f t="shared" si="4"/>
        <v>2560.11</v>
      </c>
      <c r="E156" s="87">
        <f>E157</f>
        <v>2560.11</v>
      </c>
    </row>
    <row r="157" spans="1:5" x14ac:dyDescent="0.25">
      <c r="A157" s="98">
        <v>32</v>
      </c>
      <c r="B157" s="98" t="s">
        <v>31</v>
      </c>
      <c r="C157" s="87">
        <v>0</v>
      </c>
      <c r="D157" s="65">
        <f t="shared" si="4"/>
        <v>2560.11</v>
      </c>
      <c r="E157" s="87">
        <v>2560.11</v>
      </c>
    </row>
    <row r="158" spans="1:5" x14ac:dyDescent="0.25">
      <c r="A158" s="86">
        <v>4</v>
      </c>
      <c r="B158" s="90" t="s">
        <v>19</v>
      </c>
      <c r="C158" s="40">
        <f>C161</f>
        <v>60000</v>
      </c>
      <c r="D158" s="61">
        <f t="shared" si="4"/>
        <v>38649</v>
      </c>
      <c r="E158" s="61">
        <f>E159+E161</f>
        <v>98649</v>
      </c>
    </row>
    <row r="159" spans="1:5" x14ac:dyDescent="0.25">
      <c r="A159" s="97">
        <v>3</v>
      </c>
      <c r="B159" s="96" t="s">
        <v>4</v>
      </c>
      <c r="C159" s="40">
        <f>C160</f>
        <v>0</v>
      </c>
      <c r="D159" s="65">
        <f t="shared" si="4"/>
        <v>0</v>
      </c>
      <c r="E159" s="61">
        <f>E160</f>
        <v>0</v>
      </c>
    </row>
    <row r="160" spans="1:5" x14ac:dyDescent="0.25">
      <c r="A160" s="98">
        <v>32</v>
      </c>
      <c r="B160" s="98" t="s">
        <v>31</v>
      </c>
      <c r="C160" s="40">
        <v>0</v>
      </c>
      <c r="D160" s="65">
        <f t="shared" si="4"/>
        <v>0</v>
      </c>
      <c r="E160" s="61">
        <v>0</v>
      </c>
    </row>
    <row r="161" spans="1:9" x14ac:dyDescent="0.25">
      <c r="A161" s="37">
        <v>4</v>
      </c>
      <c r="B161" s="37" t="s">
        <v>5</v>
      </c>
      <c r="C161" s="38">
        <f>SUM(C162:C163)</f>
        <v>60000</v>
      </c>
      <c r="D161" s="65">
        <f t="shared" si="4"/>
        <v>38649</v>
      </c>
      <c r="E161" s="65">
        <f>E162+E163</f>
        <v>98649</v>
      </c>
    </row>
    <row r="162" spans="1:9" x14ac:dyDescent="0.25">
      <c r="A162" s="37">
        <v>42</v>
      </c>
      <c r="B162" s="37" t="s">
        <v>168</v>
      </c>
      <c r="C162" s="38">
        <v>40000</v>
      </c>
      <c r="D162" s="65">
        <f t="shared" si="4"/>
        <v>7</v>
      </c>
      <c r="E162" s="65">
        <v>40007</v>
      </c>
    </row>
    <row r="163" spans="1:9" x14ac:dyDescent="0.25">
      <c r="A163" s="37">
        <v>45</v>
      </c>
      <c r="B163" s="37" t="s">
        <v>180</v>
      </c>
      <c r="C163" s="38">
        <v>20000</v>
      </c>
      <c r="D163" s="65">
        <f t="shared" si="4"/>
        <v>38642</v>
      </c>
      <c r="E163" s="65">
        <v>58642</v>
      </c>
    </row>
    <row r="164" spans="1:9" x14ac:dyDescent="0.25">
      <c r="A164" s="46">
        <v>5</v>
      </c>
      <c r="B164" s="47" t="s">
        <v>32</v>
      </c>
      <c r="C164" s="40">
        <f>C165</f>
        <v>50000</v>
      </c>
      <c r="D164" s="61">
        <f t="shared" si="4"/>
        <v>50000</v>
      </c>
      <c r="E164" s="61">
        <f>E165</f>
        <v>100000</v>
      </c>
    </row>
    <row r="165" spans="1:9" x14ac:dyDescent="0.25">
      <c r="A165" s="37">
        <v>4</v>
      </c>
      <c r="B165" s="37" t="s">
        <v>5</v>
      </c>
      <c r="C165" s="38">
        <f>C166</f>
        <v>50000</v>
      </c>
      <c r="D165" s="65">
        <f t="shared" si="4"/>
        <v>50000</v>
      </c>
      <c r="E165" s="65">
        <f>E166</f>
        <v>100000</v>
      </c>
    </row>
    <row r="166" spans="1:9" x14ac:dyDescent="0.25">
      <c r="A166" s="37">
        <v>45</v>
      </c>
      <c r="B166" s="37" t="s">
        <v>180</v>
      </c>
      <c r="C166" s="38">
        <v>50000</v>
      </c>
      <c r="D166" s="65">
        <f t="shared" si="4"/>
        <v>50000</v>
      </c>
      <c r="E166" s="65">
        <v>100000</v>
      </c>
    </row>
    <row r="167" spans="1:9" x14ac:dyDescent="0.25">
      <c r="A167" s="46">
        <v>6</v>
      </c>
      <c r="B167" s="47" t="s">
        <v>21</v>
      </c>
      <c r="C167" s="40">
        <f>C168</f>
        <v>0</v>
      </c>
      <c r="D167" s="61">
        <f t="shared" si="4"/>
        <v>39993</v>
      </c>
      <c r="E167" s="61">
        <f>E168</f>
        <v>39993</v>
      </c>
    </row>
    <row r="168" spans="1:9" x14ac:dyDescent="0.25">
      <c r="A168" s="37">
        <v>4</v>
      </c>
      <c r="B168" s="37" t="s">
        <v>5</v>
      </c>
      <c r="C168" s="38">
        <v>0</v>
      </c>
      <c r="D168" s="65">
        <f t="shared" si="4"/>
        <v>39993</v>
      </c>
      <c r="E168" s="65">
        <f>E169</f>
        <v>39993</v>
      </c>
    </row>
    <row r="169" spans="1:9" x14ac:dyDescent="0.25">
      <c r="A169" s="37">
        <v>42</v>
      </c>
      <c r="B169" s="37" t="s">
        <v>168</v>
      </c>
      <c r="C169" s="38">
        <v>0</v>
      </c>
      <c r="D169" s="65">
        <f t="shared" si="4"/>
        <v>39993</v>
      </c>
      <c r="E169" s="65">
        <v>39993</v>
      </c>
    </row>
    <row r="170" spans="1:9" x14ac:dyDescent="0.25">
      <c r="A170" s="46">
        <v>7</v>
      </c>
      <c r="B170" s="47" t="s">
        <v>149</v>
      </c>
      <c r="C170" s="40">
        <f>C171</f>
        <v>4700</v>
      </c>
      <c r="D170" s="61">
        <f t="shared" si="4"/>
        <v>-3342</v>
      </c>
      <c r="E170" s="61">
        <f>E171+E173</f>
        <v>1358</v>
      </c>
    </row>
    <row r="171" spans="1:9" x14ac:dyDescent="0.25">
      <c r="A171" s="97">
        <v>3</v>
      </c>
      <c r="B171" s="96" t="s">
        <v>4</v>
      </c>
      <c r="C171" s="38">
        <f>C172</f>
        <v>4700</v>
      </c>
      <c r="D171" s="65">
        <f t="shared" si="4"/>
        <v>-4700</v>
      </c>
      <c r="E171" s="65">
        <f>E172</f>
        <v>0</v>
      </c>
    </row>
    <row r="172" spans="1:9" x14ac:dyDescent="0.25">
      <c r="A172" s="98">
        <v>32</v>
      </c>
      <c r="B172" s="98" t="s">
        <v>31</v>
      </c>
      <c r="C172" s="38">
        <v>4700</v>
      </c>
      <c r="D172" s="65">
        <f t="shared" si="4"/>
        <v>-4700</v>
      </c>
      <c r="E172" s="65">
        <v>0</v>
      </c>
    </row>
    <row r="173" spans="1:9" x14ac:dyDescent="0.25">
      <c r="A173" s="37">
        <v>4</v>
      </c>
      <c r="B173" s="37" t="s">
        <v>5</v>
      </c>
      <c r="C173" s="38">
        <f>C174</f>
        <v>0</v>
      </c>
      <c r="D173" s="65">
        <f t="shared" si="4"/>
        <v>1358</v>
      </c>
      <c r="E173" s="65">
        <f>E174</f>
        <v>1358</v>
      </c>
    </row>
    <row r="174" spans="1:9" x14ac:dyDescent="0.25">
      <c r="A174" s="37">
        <v>45</v>
      </c>
      <c r="B174" s="37" t="s">
        <v>180</v>
      </c>
      <c r="C174" s="38">
        <v>0</v>
      </c>
      <c r="D174" s="65">
        <f t="shared" si="4"/>
        <v>1358</v>
      </c>
      <c r="E174" s="65">
        <v>1358</v>
      </c>
    </row>
    <row r="175" spans="1:9" ht="31.5" customHeight="1" x14ac:dyDescent="0.25">
      <c r="A175" s="66" t="s">
        <v>74</v>
      </c>
      <c r="B175" s="67" t="s">
        <v>75</v>
      </c>
      <c r="C175" s="119">
        <f>C176+C185</f>
        <v>33600</v>
      </c>
      <c r="D175" s="154">
        <f t="shared" si="4"/>
        <v>14937.220000000001</v>
      </c>
      <c r="E175" s="77">
        <f>E176+E185</f>
        <v>48537.22</v>
      </c>
    </row>
    <row r="176" spans="1:9" ht="30" customHeight="1" x14ac:dyDescent="0.25">
      <c r="A176" s="75" t="s">
        <v>76</v>
      </c>
      <c r="B176" s="82" t="s">
        <v>77</v>
      </c>
      <c r="C176" s="116">
        <f>C177+C180</f>
        <v>31100</v>
      </c>
      <c r="D176" s="61">
        <f t="shared" si="4"/>
        <v>16746.25</v>
      </c>
      <c r="E176" s="76">
        <f>E177+E180</f>
        <v>47846.25</v>
      </c>
      <c r="H176" s="24"/>
      <c r="I176" s="24"/>
    </row>
    <row r="177" spans="1:9" x14ac:dyDescent="0.25">
      <c r="A177" s="85">
        <v>1</v>
      </c>
      <c r="B177" s="81" t="s">
        <v>22</v>
      </c>
      <c r="C177" s="40">
        <f>C178</f>
        <v>27200</v>
      </c>
      <c r="D177" s="61">
        <f t="shared" si="4"/>
        <v>12000</v>
      </c>
      <c r="E177" s="61">
        <f>E178</f>
        <v>39200</v>
      </c>
    </row>
    <row r="178" spans="1:9" x14ac:dyDescent="0.25">
      <c r="A178" s="97">
        <v>3</v>
      </c>
      <c r="B178" s="96" t="s">
        <v>4</v>
      </c>
      <c r="C178" s="38">
        <f>C179</f>
        <v>27200</v>
      </c>
      <c r="D178" s="65">
        <f t="shared" si="4"/>
        <v>12000</v>
      </c>
      <c r="E178" s="65">
        <f>E179</f>
        <v>39200</v>
      </c>
    </row>
    <row r="179" spans="1:9" x14ac:dyDescent="0.25">
      <c r="A179" s="98">
        <v>32</v>
      </c>
      <c r="B179" s="98" t="s">
        <v>31</v>
      </c>
      <c r="C179" s="38">
        <v>27200</v>
      </c>
      <c r="D179" s="65">
        <f t="shared" si="4"/>
        <v>12000</v>
      </c>
      <c r="E179" s="65">
        <v>39200</v>
      </c>
    </row>
    <row r="180" spans="1:9" x14ac:dyDescent="0.25">
      <c r="A180" s="86">
        <v>4</v>
      </c>
      <c r="B180" s="90" t="s">
        <v>19</v>
      </c>
      <c r="C180" s="40">
        <f>C181</f>
        <v>3900</v>
      </c>
      <c r="D180" s="61">
        <f t="shared" si="4"/>
        <v>4746.25</v>
      </c>
      <c r="E180" s="61">
        <f>E181+E183</f>
        <v>8646.25</v>
      </c>
    </row>
    <row r="181" spans="1:9" x14ac:dyDescent="0.25">
      <c r="A181" s="97">
        <v>3</v>
      </c>
      <c r="B181" s="96" t="s">
        <v>4</v>
      </c>
      <c r="C181" s="38">
        <f>C182</f>
        <v>3900</v>
      </c>
      <c r="D181" s="65">
        <f t="shared" si="4"/>
        <v>1800</v>
      </c>
      <c r="E181" s="65">
        <f>E182</f>
        <v>5700</v>
      </c>
    </row>
    <row r="182" spans="1:9" x14ac:dyDescent="0.25">
      <c r="A182" s="98">
        <v>32</v>
      </c>
      <c r="B182" s="98" t="s">
        <v>31</v>
      </c>
      <c r="C182" s="38">
        <v>3900</v>
      </c>
      <c r="D182" s="65">
        <f t="shared" si="4"/>
        <v>1800</v>
      </c>
      <c r="E182" s="65">
        <v>5700</v>
      </c>
    </row>
    <row r="183" spans="1:9" x14ac:dyDescent="0.25">
      <c r="A183" s="37">
        <v>4</v>
      </c>
      <c r="B183" s="37" t="s">
        <v>5</v>
      </c>
      <c r="C183" s="38">
        <f>C184</f>
        <v>0</v>
      </c>
      <c r="D183" s="65">
        <f t="shared" si="4"/>
        <v>2946.25</v>
      </c>
      <c r="E183" s="65">
        <f>E184</f>
        <v>2946.25</v>
      </c>
    </row>
    <row r="184" spans="1:9" x14ac:dyDescent="0.25">
      <c r="A184" s="37">
        <v>42</v>
      </c>
      <c r="B184" s="37" t="s">
        <v>168</v>
      </c>
      <c r="C184" s="38">
        <v>0</v>
      </c>
      <c r="D184" s="65">
        <f t="shared" si="4"/>
        <v>2946.25</v>
      </c>
      <c r="E184" s="65">
        <v>2946.25</v>
      </c>
    </row>
    <row r="185" spans="1:9" ht="30" customHeight="1" x14ac:dyDescent="0.25">
      <c r="A185" s="75" t="s">
        <v>181</v>
      </c>
      <c r="B185" s="83" t="s">
        <v>182</v>
      </c>
      <c r="C185" s="116">
        <f t="shared" ref="C185:C187" si="5">C186</f>
        <v>2500</v>
      </c>
      <c r="D185" s="114">
        <f t="shared" si="4"/>
        <v>-1809.03</v>
      </c>
      <c r="E185" s="76">
        <f>E186</f>
        <v>690.97</v>
      </c>
      <c r="H185" s="24"/>
      <c r="I185" s="24"/>
    </row>
    <row r="186" spans="1:9" x14ac:dyDescent="0.25">
      <c r="A186" s="86">
        <v>4</v>
      </c>
      <c r="B186" s="90" t="s">
        <v>19</v>
      </c>
      <c r="C186" s="40">
        <f t="shared" si="5"/>
        <v>2500</v>
      </c>
      <c r="D186" s="61">
        <f t="shared" si="4"/>
        <v>-1809.03</v>
      </c>
      <c r="E186" s="61">
        <f>E187</f>
        <v>690.97</v>
      </c>
    </row>
    <row r="187" spans="1:9" x14ac:dyDescent="0.25">
      <c r="A187" s="97">
        <v>3</v>
      </c>
      <c r="B187" s="96" t="s">
        <v>4</v>
      </c>
      <c r="C187" s="38">
        <f t="shared" si="5"/>
        <v>2500</v>
      </c>
      <c r="D187" s="65">
        <f t="shared" si="4"/>
        <v>-1809.03</v>
      </c>
      <c r="E187" s="65">
        <f>E188</f>
        <v>690.97</v>
      </c>
    </row>
    <row r="188" spans="1:9" x14ac:dyDescent="0.25">
      <c r="A188" s="98">
        <v>32</v>
      </c>
      <c r="B188" s="98" t="s">
        <v>31</v>
      </c>
      <c r="C188" s="38">
        <v>2500</v>
      </c>
      <c r="D188" s="65">
        <f t="shared" si="4"/>
        <v>-1809.03</v>
      </c>
      <c r="E188" s="65">
        <v>690.97</v>
      </c>
    </row>
    <row r="189" spans="1:9" ht="45" customHeight="1" x14ac:dyDescent="0.25">
      <c r="A189" s="66" t="s">
        <v>78</v>
      </c>
      <c r="B189" s="66" t="s">
        <v>79</v>
      </c>
      <c r="C189" s="119">
        <f>C190+C194+C199+C211+C216+C228+C232+C236+C244+C240+C248+C252+C256</f>
        <v>323640</v>
      </c>
      <c r="D189" s="154">
        <f t="shared" si="4"/>
        <v>84021.639999999956</v>
      </c>
      <c r="E189" s="77">
        <f>E190+E194+E199+E211+E216+E228+E232+E236+E240+E244+E248+E252+E256</f>
        <v>407661.63999999996</v>
      </c>
    </row>
    <row r="190" spans="1:9" ht="30" customHeight="1" x14ac:dyDescent="0.25">
      <c r="A190" s="75" t="s">
        <v>80</v>
      </c>
      <c r="B190" s="84" t="s">
        <v>81</v>
      </c>
      <c r="C190" s="116">
        <f>C191</f>
        <v>7040</v>
      </c>
      <c r="D190" s="114">
        <f t="shared" si="4"/>
        <v>0</v>
      </c>
      <c r="E190" s="76">
        <f>E191</f>
        <v>7040</v>
      </c>
      <c r="H190" s="24"/>
      <c r="I190" s="24"/>
    </row>
    <row r="191" spans="1:9" x14ac:dyDescent="0.25">
      <c r="A191" s="85">
        <v>1</v>
      </c>
      <c r="B191" s="81" t="s">
        <v>22</v>
      </c>
      <c r="C191" s="40">
        <f>C192</f>
        <v>7040</v>
      </c>
      <c r="D191" s="61">
        <f t="shared" si="4"/>
        <v>0</v>
      </c>
      <c r="E191" s="61">
        <f>E192</f>
        <v>7040</v>
      </c>
    </row>
    <row r="192" spans="1:9" x14ac:dyDescent="0.25">
      <c r="A192" s="97">
        <v>3</v>
      </c>
      <c r="B192" s="96" t="s">
        <v>4</v>
      </c>
      <c r="C192" s="38">
        <f>C193</f>
        <v>7040</v>
      </c>
      <c r="D192" s="65">
        <f t="shared" si="4"/>
        <v>0</v>
      </c>
      <c r="E192" s="65">
        <f>E193</f>
        <v>7040</v>
      </c>
    </row>
    <row r="193" spans="1:9" x14ac:dyDescent="0.25">
      <c r="A193" s="99">
        <v>38</v>
      </c>
      <c r="B193" s="99" t="s">
        <v>156</v>
      </c>
      <c r="C193" s="38">
        <v>7040</v>
      </c>
      <c r="D193" s="65">
        <f t="shared" si="4"/>
        <v>0</v>
      </c>
      <c r="E193" s="65">
        <v>7040</v>
      </c>
    </row>
    <row r="194" spans="1:9" ht="30" customHeight="1" x14ac:dyDescent="0.25">
      <c r="A194" s="75" t="s">
        <v>102</v>
      </c>
      <c r="B194" s="84" t="s">
        <v>82</v>
      </c>
      <c r="C194" s="116">
        <f>C195</f>
        <v>32390</v>
      </c>
      <c r="D194" s="114">
        <f t="shared" si="4"/>
        <v>-9203.86</v>
      </c>
      <c r="E194" s="76">
        <f>E195</f>
        <v>23186.14</v>
      </c>
      <c r="H194" s="24"/>
      <c r="I194" s="24"/>
    </row>
    <row r="195" spans="1:9" x14ac:dyDescent="0.25">
      <c r="A195" s="85">
        <v>1</v>
      </c>
      <c r="B195" s="81" t="s">
        <v>22</v>
      </c>
      <c r="C195" s="40">
        <f>C196</f>
        <v>32390</v>
      </c>
      <c r="D195" s="61">
        <f t="shared" si="4"/>
        <v>-9203.86</v>
      </c>
      <c r="E195" s="61">
        <f>E196</f>
        <v>23186.14</v>
      </c>
    </row>
    <row r="196" spans="1:9" x14ac:dyDescent="0.25">
      <c r="A196" s="97">
        <v>3</v>
      </c>
      <c r="B196" s="96" t="s">
        <v>4</v>
      </c>
      <c r="C196" s="38">
        <f>SUM(C197:C198)</f>
        <v>32390</v>
      </c>
      <c r="D196" s="65">
        <f t="shared" si="4"/>
        <v>-9203.86</v>
      </c>
      <c r="E196" s="65">
        <f>E197+E198</f>
        <v>23186.14</v>
      </c>
    </row>
    <row r="197" spans="1:9" x14ac:dyDescent="0.25">
      <c r="A197" s="37">
        <v>37</v>
      </c>
      <c r="B197" s="37" t="s">
        <v>155</v>
      </c>
      <c r="C197" s="38">
        <v>9000</v>
      </c>
      <c r="D197" s="65">
        <f t="shared" si="4"/>
        <v>2818.66</v>
      </c>
      <c r="E197" s="65">
        <v>11818.66</v>
      </c>
    </row>
    <row r="198" spans="1:9" x14ac:dyDescent="0.25">
      <c r="A198" s="99">
        <v>38</v>
      </c>
      <c r="B198" s="99" t="s">
        <v>156</v>
      </c>
      <c r="C198" s="38">
        <v>23390</v>
      </c>
      <c r="D198" s="65">
        <f t="shared" si="4"/>
        <v>-12022.52</v>
      </c>
      <c r="E198" s="65">
        <v>11367.48</v>
      </c>
    </row>
    <row r="199" spans="1:9" ht="30" customHeight="1" x14ac:dyDescent="0.25">
      <c r="A199" s="75" t="s">
        <v>103</v>
      </c>
      <c r="B199" s="84" t="s">
        <v>83</v>
      </c>
      <c r="C199" s="116">
        <f>C200+C203+C206</f>
        <v>22830</v>
      </c>
      <c r="D199" s="114">
        <f t="shared" si="4"/>
        <v>13404.190000000002</v>
      </c>
      <c r="E199" s="76">
        <f>E200+E203+E206</f>
        <v>36234.19</v>
      </c>
    </row>
    <row r="200" spans="1:9" ht="15" customHeight="1" x14ac:dyDescent="0.25">
      <c r="A200" s="85">
        <v>1</v>
      </c>
      <c r="B200" s="81" t="s">
        <v>22</v>
      </c>
      <c r="C200" s="40">
        <f>C201</f>
        <v>3830</v>
      </c>
      <c r="D200" s="61">
        <f t="shared" si="4"/>
        <v>3678.5600000000004</v>
      </c>
      <c r="E200" s="61">
        <f>E201</f>
        <v>7508.56</v>
      </c>
    </row>
    <row r="201" spans="1:9" ht="15" customHeight="1" x14ac:dyDescent="0.25">
      <c r="A201" s="97">
        <v>3</v>
      </c>
      <c r="B201" s="96" t="s">
        <v>4</v>
      </c>
      <c r="C201" s="38">
        <f>C202</f>
        <v>3830</v>
      </c>
      <c r="D201" s="65">
        <f t="shared" si="4"/>
        <v>3678.5600000000004</v>
      </c>
      <c r="E201" s="65">
        <f>E202</f>
        <v>7508.56</v>
      </c>
      <c r="G201" s="31"/>
      <c r="H201" s="34"/>
    </row>
    <row r="202" spans="1:9" ht="15" customHeight="1" x14ac:dyDescent="0.25">
      <c r="A202" s="99">
        <v>38</v>
      </c>
      <c r="B202" s="99" t="s">
        <v>156</v>
      </c>
      <c r="C202" s="38">
        <v>3830</v>
      </c>
      <c r="D202" s="65">
        <f t="shared" si="4"/>
        <v>3678.5600000000004</v>
      </c>
      <c r="E202" s="65">
        <v>7508.56</v>
      </c>
      <c r="G202" s="34"/>
      <c r="H202" s="34"/>
    </row>
    <row r="203" spans="1:9" ht="15" customHeight="1" x14ac:dyDescent="0.25">
      <c r="A203" s="86">
        <v>4</v>
      </c>
      <c r="B203" s="90" t="s">
        <v>19</v>
      </c>
      <c r="C203" s="40">
        <f>C204</f>
        <v>1000</v>
      </c>
      <c r="D203" s="61">
        <f t="shared" si="4"/>
        <v>805</v>
      </c>
      <c r="E203" s="61">
        <f>E204</f>
        <v>1805</v>
      </c>
      <c r="G203" s="34"/>
      <c r="H203" s="34"/>
    </row>
    <row r="204" spans="1:9" ht="15" customHeight="1" x14ac:dyDescent="0.25">
      <c r="A204" s="37">
        <v>4</v>
      </c>
      <c r="B204" s="37" t="s">
        <v>5</v>
      </c>
      <c r="C204" s="38">
        <f>C205</f>
        <v>1000</v>
      </c>
      <c r="D204" s="65">
        <f t="shared" si="4"/>
        <v>805</v>
      </c>
      <c r="E204" s="65">
        <f>E205</f>
        <v>1805</v>
      </c>
      <c r="G204" s="34"/>
      <c r="H204" s="34"/>
    </row>
    <row r="205" spans="1:9" ht="15" customHeight="1" x14ac:dyDescent="0.25">
      <c r="A205" s="37">
        <v>42</v>
      </c>
      <c r="B205" s="37" t="s">
        <v>168</v>
      </c>
      <c r="C205" s="38">
        <v>1000</v>
      </c>
      <c r="D205" s="65">
        <f t="shared" si="4"/>
        <v>805</v>
      </c>
      <c r="E205" s="65">
        <v>1805</v>
      </c>
      <c r="G205" s="34"/>
      <c r="H205" s="34"/>
    </row>
    <row r="206" spans="1:9" x14ac:dyDescent="0.25">
      <c r="A206" s="46">
        <v>5</v>
      </c>
      <c r="B206" s="47" t="s">
        <v>32</v>
      </c>
      <c r="C206" s="40">
        <f>C207+C209</f>
        <v>18000</v>
      </c>
      <c r="D206" s="61">
        <f t="shared" si="4"/>
        <v>8920.630000000001</v>
      </c>
      <c r="E206" s="61">
        <f>E207+E209</f>
        <v>26920.63</v>
      </c>
    </row>
    <row r="207" spans="1:9" x14ac:dyDescent="0.25">
      <c r="A207" s="97">
        <v>3</v>
      </c>
      <c r="B207" s="96" t="s">
        <v>4</v>
      </c>
      <c r="C207" s="38">
        <f>C208</f>
        <v>8000</v>
      </c>
      <c r="D207" s="65">
        <f t="shared" si="4"/>
        <v>-1079.3699999999999</v>
      </c>
      <c r="E207" s="65">
        <f>E208</f>
        <v>6920.63</v>
      </c>
    </row>
    <row r="208" spans="1:9" x14ac:dyDescent="0.25">
      <c r="A208" s="98">
        <v>32</v>
      </c>
      <c r="B208" s="98" t="s">
        <v>31</v>
      </c>
      <c r="C208" s="38">
        <v>8000</v>
      </c>
      <c r="D208" s="65">
        <f t="shared" si="4"/>
        <v>-1079.3699999999999</v>
      </c>
      <c r="E208" s="65">
        <v>6920.63</v>
      </c>
    </row>
    <row r="209" spans="1:5" x14ac:dyDescent="0.25">
      <c r="A209" s="37">
        <v>4</v>
      </c>
      <c r="B209" s="37" t="s">
        <v>5</v>
      </c>
      <c r="C209" s="38">
        <f>C210</f>
        <v>10000</v>
      </c>
      <c r="D209" s="65">
        <f t="shared" si="4"/>
        <v>10000</v>
      </c>
      <c r="E209" s="65">
        <f>E210</f>
        <v>20000</v>
      </c>
    </row>
    <row r="210" spans="1:5" x14ac:dyDescent="0.25">
      <c r="A210" s="37">
        <v>42</v>
      </c>
      <c r="B210" s="37" t="s">
        <v>168</v>
      </c>
      <c r="C210" s="38">
        <v>10000</v>
      </c>
      <c r="D210" s="65">
        <f t="shared" si="4"/>
        <v>10000</v>
      </c>
      <c r="E210" s="65">
        <v>20000</v>
      </c>
    </row>
    <row r="211" spans="1:5" ht="30" customHeight="1" x14ac:dyDescent="0.25">
      <c r="A211" s="75" t="s">
        <v>101</v>
      </c>
      <c r="B211" s="84" t="s">
        <v>84</v>
      </c>
      <c r="C211" s="116">
        <f>C212</f>
        <v>76000</v>
      </c>
      <c r="D211" s="114">
        <f t="shared" si="4"/>
        <v>20679.039999999994</v>
      </c>
      <c r="E211" s="76">
        <f>E212</f>
        <v>96679.039999999994</v>
      </c>
    </row>
    <row r="212" spans="1:5" x14ac:dyDescent="0.25">
      <c r="A212" s="85">
        <v>1</v>
      </c>
      <c r="B212" s="81" t="s">
        <v>22</v>
      </c>
      <c r="C212" s="40">
        <f>C213</f>
        <v>76000</v>
      </c>
      <c r="D212" s="61">
        <f t="shared" si="4"/>
        <v>20679.039999999994</v>
      </c>
      <c r="E212" s="61">
        <f>E213</f>
        <v>96679.039999999994</v>
      </c>
    </row>
    <row r="213" spans="1:5" x14ac:dyDescent="0.25">
      <c r="A213" s="97">
        <v>3</v>
      </c>
      <c r="B213" s="96" t="s">
        <v>4</v>
      </c>
      <c r="C213" s="38">
        <f>SUM(C214:C215)</f>
        <v>76000</v>
      </c>
      <c r="D213" s="65">
        <f t="shared" si="4"/>
        <v>20679.039999999994</v>
      </c>
      <c r="E213" s="65">
        <f>E214+E215</f>
        <v>96679.039999999994</v>
      </c>
    </row>
    <row r="214" spans="1:5" x14ac:dyDescent="0.25">
      <c r="A214" s="37">
        <v>36</v>
      </c>
      <c r="B214" s="37" t="s">
        <v>154</v>
      </c>
      <c r="C214" s="38">
        <v>13100</v>
      </c>
      <c r="D214" s="65">
        <f t="shared" si="4"/>
        <v>-3135</v>
      </c>
      <c r="E214" s="65">
        <v>9965</v>
      </c>
    </row>
    <row r="215" spans="1:5" x14ac:dyDescent="0.25">
      <c r="A215" s="99">
        <v>38</v>
      </c>
      <c r="B215" s="99" t="s">
        <v>156</v>
      </c>
      <c r="C215" s="38">
        <v>62900</v>
      </c>
      <c r="D215" s="65">
        <f t="shared" si="4"/>
        <v>23814.039999999994</v>
      </c>
      <c r="E215" s="65">
        <v>86714.04</v>
      </c>
    </row>
    <row r="216" spans="1:5" ht="30" customHeight="1" x14ac:dyDescent="0.25">
      <c r="A216" s="75" t="s">
        <v>104</v>
      </c>
      <c r="B216" s="84" t="s">
        <v>85</v>
      </c>
      <c r="C216" s="116">
        <f>C217+C220+C223</f>
        <v>30660</v>
      </c>
      <c r="D216" s="114">
        <f t="shared" si="4"/>
        <v>12271.11</v>
      </c>
      <c r="E216" s="76">
        <f>E217+E220+E223</f>
        <v>42931.11</v>
      </c>
    </row>
    <row r="217" spans="1:5" ht="15" customHeight="1" x14ac:dyDescent="0.25">
      <c r="A217" s="85">
        <v>1</v>
      </c>
      <c r="B217" s="81" t="s">
        <v>22</v>
      </c>
      <c r="C217" s="113">
        <f>C218</f>
        <v>330</v>
      </c>
      <c r="D217" s="61">
        <f t="shared" si="4"/>
        <v>-22.009999999999991</v>
      </c>
      <c r="E217" s="61">
        <f>E218</f>
        <v>307.99</v>
      </c>
    </row>
    <row r="218" spans="1:5" ht="15" customHeight="1" x14ac:dyDescent="0.25">
      <c r="A218" s="97">
        <v>3</v>
      </c>
      <c r="B218" s="96" t="s">
        <v>4</v>
      </c>
      <c r="C218" s="112">
        <f>C219</f>
        <v>330</v>
      </c>
      <c r="D218" s="65">
        <f t="shared" ref="D218:D259" si="6">E218-C218</f>
        <v>-22.009999999999991</v>
      </c>
      <c r="E218" s="65">
        <f>E219</f>
        <v>307.99</v>
      </c>
    </row>
    <row r="219" spans="1:5" ht="15" customHeight="1" x14ac:dyDescent="0.25">
      <c r="A219" s="99">
        <v>38</v>
      </c>
      <c r="B219" s="99" t="s">
        <v>156</v>
      </c>
      <c r="C219" s="112">
        <v>330</v>
      </c>
      <c r="D219" s="65">
        <f t="shared" si="6"/>
        <v>-22.009999999999991</v>
      </c>
      <c r="E219" s="65">
        <v>307.99</v>
      </c>
    </row>
    <row r="220" spans="1:5" x14ac:dyDescent="0.25">
      <c r="A220" s="86">
        <v>4</v>
      </c>
      <c r="B220" s="90" t="s">
        <v>19</v>
      </c>
      <c r="C220" s="40">
        <f>C221</f>
        <v>24000</v>
      </c>
      <c r="D220" s="61">
        <f t="shared" si="6"/>
        <v>11706.980000000003</v>
      </c>
      <c r="E220" s="61">
        <f>E221</f>
        <v>35706.980000000003</v>
      </c>
    </row>
    <row r="221" spans="1:5" x14ac:dyDescent="0.25">
      <c r="A221" s="37">
        <v>4</v>
      </c>
      <c r="B221" s="37" t="s">
        <v>5</v>
      </c>
      <c r="C221" s="38">
        <f>C222</f>
        <v>24000</v>
      </c>
      <c r="D221" s="65">
        <f t="shared" si="6"/>
        <v>11706.980000000003</v>
      </c>
      <c r="E221" s="65">
        <f>E222</f>
        <v>35706.980000000003</v>
      </c>
    </row>
    <row r="222" spans="1:5" x14ac:dyDescent="0.25">
      <c r="A222" s="37">
        <v>42</v>
      </c>
      <c r="B222" s="37" t="s">
        <v>168</v>
      </c>
      <c r="C222" s="38">
        <v>24000</v>
      </c>
      <c r="D222" s="65">
        <f t="shared" si="6"/>
        <v>11706.980000000003</v>
      </c>
      <c r="E222" s="65">
        <v>35706.980000000003</v>
      </c>
    </row>
    <row r="223" spans="1:5" x14ac:dyDescent="0.25">
      <c r="A223" s="46">
        <v>5</v>
      </c>
      <c r="B223" s="47" t="s">
        <v>32</v>
      </c>
      <c r="C223" s="40">
        <f>C224+C226</f>
        <v>6330</v>
      </c>
      <c r="D223" s="61">
        <f t="shared" si="6"/>
        <v>586.14000000000033</v>
      </c>
      <c r="E223" s="61">
        <f>E224+E226</f>
        <v>6916.14</v>
      </c>
    </row>
    <row r="224" spans="1:5" x14ac:dyDescent="0.25">
      <c r="A224" s="97">
        <v>3</v>
      </c>
      <c r="B224" s="96" t="s">
        <v>4</v>
      </c>
      <c r="C224" s="38">
        <f>C225</f>
        <v>330</v>
      </c>
      <c r="D224" s="65">
        <f t="shared" si="6"/>
        <v>-50</v>
      </c>
      <c r="E224" s="65">
        <f>E225</f>
        <v>280</v>
      </c>
    </row>
    <row r="225" spans="1:5" x14ac:dyDescent="0.25">
      <c r="A225" s="99">
        <v>38</v>
      </c>
      <c r="B225" s="99" t="s">
        <v>156</v>
      </c>
      <c r="C225" s="38">
        <v>330</v>
      </c>
      <c r="D225" s="65">
        <f t="shared" si="6"/>
        <v>-50</v>
      </c>
      <c r="E225" s="65">
        <v>280</v>
      </c>
    </row>
    <row r="226" spans="1:5" x14ac:dyDescent="0.25">
      <c r="A226" s="37">
        <v>4</v>
      </c>
      <c r="B226" s="37" t="s">
        <v>5</v>
      </c>
      <c r="C226" s="38">
        <f>C227</f>
        <v>6000</v>
      </c>
      <c r="D226" s="65">
        <f t="shared" si="6"/>
        <v>636.14000000000033</v>
      </c>
      <c r="E226" s="65">
        <f>E227</f>
        <v>6636.14</v>
      </c>
    </row>
    <row r="227" spans="1:5" x14ac:dyDescent="0.25">
      <c r="A227" s="37">
        <v>42</v>
      </c>
      <c r="B227" s="37" t="s">
        <v>168</v>
      </c>
      <c r="C227" s="38">
        <v>6000</v>
      </c>
      <c r="D227" s="65">
        <f t="shared" si="6"/>
        <v>636.14000000000033</v>
      </c>
      <c r="E227" s="65">
        <v>6636.14</v>
      </c>
    </row>
    <row r="228" spans="1:5" ht="30" customHeight="1" x14ac:dyDescent="0.25">
      <c r="A228" s="75" t="s">
        <v>100</v>
      </c>
      <c r="B228" s="84" t="s">
        <v>204</v>
      </c>
      <c r="C228" s="116">
        <f t="shared" ref="C228:C230" si="7">C229</f>
        <v>11800</v>
      </c>
      <c r="D228" s="114">
        <f t="shared" si="6"/>
        <v>32677.43</v>
      </c>
      <c r="E228" s="76">
        <f>E229</f>
        <v>44477.43</v>
      </c>
    </row>
    <row r="229" spans="1:5" x14ac:dyDescent="0.25">
      <c r="A229" s="85">
        <v>1</v>
      </c>
      <c r="B229" s="81" t="s">
        <v>22</v>
      </c>
      <c r="C229" s="40">
        <f t="shared" si="7"/>
        <v>11800</v>
      </c>
      <c r="D229" s="61">
        <f t="shared" si="6"/>
        <v>32677.43</v>
      </c>
      <c r="E229" s="61">
        <f>E230</f>
        <v>44477.43</v>
      </c>
    </row>
    <row r="230" spans="1:5" x14ac:dyDescent="0.25">
      <c r="A230" s="97">
        <v>3</v>
      </c>
      <c r="B230" s="96" t="s">
        <v>4</v>
      </c>
      <c r="C230" s="38">
        <f t="shared" si="7"/>
        <v>11800</v>
      </c>
      <c r="D230" s="65">
        <f t="shared" si="6"/>
        <v>32677.43</v>
      </c>
      <c r="E230" s="65">
        <f>E231</f>
        <v>44477.43</v>
      </c>
    </row>
    <row r="231" spans="1:5" x14ac:dyDescent="0.25">
      <c r="A231" s="99">
        <v>38</v>
      </c>
      <c r="B231" s="99" t="s">
        <v>156</v>
      </c>
      <c r="C231" s="38">
        <v>11800</v>
      </c>
      <c r="D231" s="65">
        <f t="shared" si="6"/>
        <v>32677.43</v>
      </c>
      <c r="E231" s="65">
        <v>44477.43</v>
      </c>
    </row>
    <row r="232" spans="1:5" ht="30" customHeight="1" x14ac:dyDescent="0.25">
      <c r="A232" s="75" t="s">
        <v>99</v>
      </c>
      <c r="B232" s="84" t="s">
        <v>86</v>
      </c>
      <c r="C232" s="116">
        <f>C233</f>
        <v>39150</v>
      </c>
      <c r="D232" s="114">
        <f t="shared" si="6"/>
        <v>220</v>
      </c>
      <c r="E232" s="76">
        <f>E233</f>
        <v>39370</v>
      </c>
    </row>
    <row r="233" spans="1:5" x14ac:dyDescent="0.25">
      <c r="A233" s="85">
        <v>1</v>
      </c>
      <c r="B233" s="81" t="s">
        <v>22</v>
      </c>
      <c r="C233" s="40">
        <f>C234</f>
        <v>39150</v>
      </c>
      <c r="D233" s="61">
        <f t="shared" si="6"/>
        <v>220</v>
      </c>
      <c r="E233" s="61">
        <f>E234</f>
        <v>39370</v>
      </c>
    </row>
    <row r="234" spans="1:5" x14ac:dyDescent="0.25">
      <c r="A234" s="97">
        <v>3</v>
      </c>
      <c r="B234" s="96" t="s">
        <v>4</v>
      </c>
      <c r="C234" s="38">
        <f>C235</f>
        <v>39150</v>
      </c>
      <c r="D234" s="65">
        <f t="shared" si="6"/>
        <v>220</v>
      </c>
      <c r="E234" s="65">
        <f>E235</f>
        <v>39370</v>
      </c>
    </row>
    <row r="235" spans="1:5" x14ac:dyDescent="0.25">
      <c r="A235" s="99">
        <v>38</v>
      </c>
      <c r="B235" s="99" t="s">
        <v>156</v>
      </c>
      <c r="C235" s="38">
        <v>39150</v>
      </c>
      <c r="D235" s="65">
        <f t="shared" si="6"/>
        <v>220</v>
      </c>
      <c r="E235" s="65">
        <v>39370</v>
      </c>
    </row>
    <row r="236" spans="1:5" ht="30" customHeight="1" x14ac:dyDescent="0.25">
      <c r="A236" s="75" t="s">
        <v>98</v>
      </c>
      <c r="B236" s="84" t="s">
        <v>87</v>
      </c>
      <c r="C236" s="116">
        <f>C237</f>
        <v>19350</v>
      </c>
      <c r="D236" s="114">
        <f t="shared" si="6"/>
        <v>-4396.3899999999994</v>
      </c>
      <c r="E236" s="76">
        <f>E237</f>
        <v>14953.61</v>
      </c>
    </row>
    <row r="237" spans="1:5" x14ac:dyDescent="0.25">
      <c r="A237" s="85">
        <v>1</v>
      </c>
      <c r="B237" s="81" t="s">
        <v>22</v>
      </c>
      <c r="C237" s="40">
        <f>C238</f>
        <v>19350</v>
      </c>
      <c r="D237" s="61">
        <f t="shared" si="6"/>
        <v>-4396.3899999999994</v>
      </c>
      <c r="E237" s="61">
        <f>E238</f>
        <v>14953.61</v>
      </c>
    </row>
    <row r="238" spans="1:5" x14ac:dyDescent="0.25">
      <c r="A238" s="97">
        <v>3</v>
      </c>
      <c r="B238" s="96" t="s">
        <v>4</v>
      </c>
      <c r="C238" s="38">
        <f>C239</f>
        <v>19350</v>
      </c>
      <c r="D238" s="65">
        <f t="shared" si="6"/>
        <v>-4396.3899999999994</v>
      </c>
      <c r="E238" s="65">
        <f>E239</f>
        <v>14953.61</v>
      </c>
    </row>
    <row r="239" spans="1:5" x14ac:dyDescent="0.25">
      <c r="A239" s="99">
        <v>38</v>
      </c>
      <c r="B239" s="99" t="s">
        <v>156</v>
      </c>
      <c r="C239" s="38">
        <v>19350</v>
      </c>
      <c r="D239" s="65">
        <f t="shared" si="6"/>
        <v>-4396.3899999999994</v>
      </c>
      <c r="E239" s="65">
        <v>14953.61</v>
      </c>
    </row>
    <row r="240" spans="1:5" ht="30" customHeight="1" x14ac:dyDescent="0.25">
      <c r="A240" s="75" t="s">
        <v>97</v>
      </c>
      <c r="B240" s="83" t="s">
        <v>88</v>
      </c>
      <c r="C240" s="116">
        <f>C241</f>
        <v>3500</v>
      </c>
      <c r="D240" s="114">
        <f t="shared" si="6"/>
        <v>-550</v>
      </c>
      <c r="E240" s="76">
        <f>E241</f>
        <v>2950</v>
      </c>
    </row>
    <row r="241" spans="1:8" x14ac:dyDescent="0.25">
      <c r="A241" s="85">
        <v>1</v>
      </c>
      <c r="B241" s="81" t="s">
        <v>22</v>
      </c>
      <c r="C241" s="40">
        <f>C242</f>
        <v>3500</v>
      </c>
      <c r="D241" s="61">
        <f t="shared" si="6"/>
        <v>-550</v>
      </c>
      <c r="E241" s="61">
        <f>E242</f>
        <v>2950</v>
      </c>
    </row>
    <row r="242" spans="1:8" x14ac:dyDescent="0.25">
      <c r="A242" s="97">
        <v>3</v>
      </c>
      <c r="B242" s="96" t="s">
        <v>4</v>
      </c>
      <c r="C242" s="38">
        <f>C243</f>
        <v>3500</v>
      </c>
      <c r="D242" s="65">
        <f t="shared" si="6"/>
        <v>-550</v>
      </c>
      <c r="E242" s="65">
        <f>E243</f>
        <v>2950</v>
      </c>
    </row>
    <row r="243" spans="1:8" x14ac:dyDescent="0.25">
      <c r="A243" s="37">
        <v>35</v>
      </c>
      <c r="B243" s="37" t="s">
        <v>153</v>
      </c>
      <c r="C243" s="38">
        <v>3500</v>
      </c>
      <c r="D243" s="65">
        <f t="shared" si="6"/>
        <v>-550</v>
      </c>
      <c r="E243" s="65">
        <v>2950</v>
      </c>
    </row>
    <row r="244" spans="1:8" ht="30" customHeight="1" x14ac:dyDescent="0.25">
      <c r="A244" s="75" t="s">
        <v>96</v>
      </c>
      <c r="B244" s="83" t="s">
        <v>89</v>
      </c>
      <c r="C244" s="116">
        <f>C245</f>
        <v>44000</v>
      </c>
      <c r="D244" s="114">
        <f t="shared" si="6"/>
        <v>10238.019999999997</v>
      </c>
      <c r="E244" s="76">
        <f>E245</f>
        <v>54238.02</v>
      </c>
    </row>
    <row r="245" spans="1:8" x14ac:dyDescent="0.25">
      <c r="A245" s="85">
        <v>1</v>
      </c>
      <c r="B245" s="81" t="s">
        <v>22</v>
      </c>
      <c r="C245" s="40">
        <f>C247</f>
        <v>44000</v>
      </c>
      <c r="D245" s="61">
        <f t="shared" si="6"/>
        <v>10238.019999999997</v>
      </c>
      <c r="E245" s="61">
        <f>E246</f>
        <v>54238.02</v>
      </c>
    </row>
    <row r="246" spans="1:8" x14ac:dyDescent="0.25">
      <c r="A246" s="107">
        <v>3</v>
      </c>
      <c r="B246" s="108" t="s">
        <v>170</v>
      </c>
      <c r="C246" s="38">
        <f>C247</f>
        <v>44000</v>
      </c>
      <c r="D246" s="65">
        <f t="shared" si="6"/>
        <v>10238.019999999997</v>
      </c>
      <c r="E246" s="65">
        <f>E247</f>
        <v>54238.02</v>
      </c>
    </row>
    <row r="247" spans="1:8" x14ac:dyDescent="0.25">
      <c r="A247" s="99">
        <v>38</v>
      </c>
      <c r="B247" s="99" t="s">
        <v>156</v>
      </c>
      <c r="C247" s="38">
        <v>44000</v>
      </c>
      <c r="D247" s="65">
        <f t="shared" si="6"/>
        <v>10238.019999999997</v>
      </c>
      <c r="E247" s="65">
        <v>54238.02</v>
      </c>
    </row>
    <row r="248" spans="1:8" ht="30" customHeight="1" x14ac:dyDescent="0.25">
      <c r="A248" s="75" t="s">
        <v>95</v>
      </c>
      <c r="B248" s="84" t="s">
        <v>90</v>
      </c>
      <c r="C248" s="116">
        <f>C249</f>
        <v>3320</v>
      </c>
      <c r="D248" s="114">
        <f t="shared" si="6"/>
        <v>0</v>
      </c>
      <c r="E248" s="76">
        <f>E249</f>
        <v>3320</v>
      </c>
    </row>
    <row r="249" spans="1:8" x14ac:dyDescent="0.25">
      <c r="A249" s="85">
        <v>1</v>
      </c>
      <c r="B249" s="81" t="s">
        <v>22</v>
      </c>
      <c r="C249" s="40">
        <f>C250</f>
        <v>3320</v>
      </c>
      <c r="D249" s="61">
        <f t="shared" si="6"/>
        <v>0</v>
      </c>
      <c r="E249" s="61">
        <f>E250</f>
        <v>3320</v>
      </c>
    </row>
    <row r="250" spans="1:8" x14ac:dyDescent="0.25">
      <c r="A250" s="97">
        <v>3</v>
      </c>
      <c r="B250" s="96" t="s">
        <v>4</v>
      </c>
      <c r="C250" s="38">
        <f>C251</f>
        <v>3320</v>
      </c>
      <c r="D250" s="65">
        <f t="shared" si="6"/>
        <v>0</v>
      </c>
      <c r="E250" s="65">
        <f>E251</f>
        <v>3320</v>
      </c>
    </row>
    <row r="251" spans="1:8" x14ac:dyDescent="0.25">
      <c r="A251" s="99">
        <v>38</v>
      </c>
      <c r="B251" s="99" t="s">
        <v>156</v>
      </c>
      <c r="C251" s="38">
        <v>3320</v>
      </c>
      <c r="D251" s="65">
        <f t="shared" si="6"/>
        <v>0</v>
      </c>
      <c r="E251" s="65">
        <v>3320</v>
      </c>
    </row>
    <row r="252" spans="1:8" ht="30" customHeight="1" x14ac:dyDescent="0.25">
      <c r="A252" s="75" t="s">
        <v>94</v>
      </c>
      <c r="B252" s="84" t="s">
        <v>91</v>
      </c>
      <c r="C252" s="116">
        <f t="shared" ref="C252:C254" si="8">C253</f>
        <v>12350</v>
      </c>
      <c r="D252" s="114">
        <f t="shared" si="6"/>
        <v>4897.0999999999985</v>
      </c>
      <c r="E252" s="76">
        <f>E253</f>
        <v>17247.099999999999</v>
      </c>
    </row>
    <row r="253" spans="1:8" x14ac:dyDescent="0.25">
      <c r="A253" s="85">
        <v>1</v>
      </c>
      <c r="B253" s="81" t="s">
        <v>22</v>
      </c>
      <c r="C253" s="40">
        <f t="shared" si="8"/>
        <v>12350</v>
      </c>
      <c r="D253" s="61">
        <f t="shared" si="6"/>
        <v>4897.0999999999985</v>
      </c>
      <c r="E253" s="61">
        <f>E254</f>
        <v>17247.099999999999</v>
      </c>
    </row>
    <row r="254" spans="1:8" x14ac:dyDescent="0.25">
      <c r="A254" s="97">
        <v>3</v>
      </c>
      <c r="B254" s="96" t="s">
        <v>4</v>
      </c>
      <c r="C254" s="38">
        <f t="shared" si="8"/>
        <v>12350</v>
      </c>
      <c r="D254" s="65">
        <f t="shared" si="6"/>
        <v>4897.0999999999985</v>
      </c>
      <c r="E254" s="65">
        <f>E255</f>
        <v>17247.099999999999</v>
      </c>
    </row>
    <row r="255" spans="1:8" x14ac:dyDescent="0.25">
      <c r="A255" s="37">
        <v>37</v>
      </c>
      <c r="B255" s="37" t="s">
        <v>155</v>
      </c>
      <c r="C255" s="38">
        <v>12350</v>
      </c>
      <c r="D255" s="65">
        <f t="shared" si="6"/>
        <v>4897.0999999999985</v>
      </c>
      <c r="E255" s="65">
        <v>17247.099999999999</v>
      </c>
      <c r="G255" s="34"/>
      <c r="H255" s="34"/>
    </row>
    <row r="256" spans="1:8" ht="30" customHeight="1" x14ac:dyDescent="0.25">
      <c r="A256" s="75" t="s">
        <v>93</v>
      </c>
      <c r="B256" s="84" t="s">
        <v>92</v>
      </c>
      <c r="C256" s="116">
        <f t="shared" ref="C256:C258" si="9">C257</f>
        <v>21250</v>
      </c>
      <c r="D256" s="114">
        <f t="shared" si="6"/>
        <v>3785</v>
      </c>
      <c r="E256" s="76">
        <f>E257</f>
        <v>25035</v>
      </c>
      <c r="G256" s="31"/>
      <c r="H256" s="31"/>
    </row>
    <row r="257" spans="1:9" x14ac:dyDescent="0.25">
      <c r="A257" s="85">
        <v>1</v>
      </c>
      <c r="B257" s="81" t="s">
        <v>22</v>
      </c>
      <c r="C257" s="40">
        <f t="shared" si="9"/>
        <v>21250</v>
      </c>
      <c r="D257" s="61">
        <f t="shared" si="6"/>
        <v>3785</v>
      </c>
      <c r="E257" s="61">
        <f>E258</f>
        <v>25035</v>
      </c>
      <c r="G257" s="31"/>
      <c r="H257" s="34"/>
    </row>
    <row r="258" spans="1:9" x14ac:dyDescent="0.25">
      <c r="A258" s="97">
        <v>3</v>
      </c>
      <c r="B258" s="96" t="s">
        <v>4</v>
      </c>
      <c r="C258" s="38">
        <f t="shared" si="9"/>
        <v>21250</v>
      </c>
      <c r="D258" s="65">
        <f t="shared" si="6"/>
        <v>3785</v>
      </c>
      <c r="E258" s="65">
        <f>E259</f>
        <v>25035</v>
      </c>
      <c r="G258" s="31"/>
      <c r="H258" s="34"/>
    </row>
    <row r="259" spans="1:9" x14ac:dyDescent="0.25">
      <c r="A259" s="37">
        <v>37</v>
      </c>
      <c r="B259" s="37" t="s">
        <v>155</v>
      </c>
      <c r="C259" s="38">
        <v>21250</v>
      </c>
      <c r="D259" s="65">
        <f t="shared" si="6"/>
        <v>3785</v>
      </c>
      <c r="E259" s="65">
        <v>25035</v>
      </c>
      <c r="G259" s="34"/>
      <c r="H259" s="34"/>
    </row>
    <row r="260" spans="1:9" ht="20.100000000000001" customHeight="1" x14ac:dyDescent="0.25">
      <c r="A260" s="185"/>
      <c r="B260" s="186"/>
      <c r="C260" s="186"/>
      <c r="D260" s="186"/>
      <c r="E260" s="187"/>
    </row>
    <row r="261" spans="1:9" ht="36" customHeight="1" x14ac:dyDescent="0.25">
      <c r="A261" s="51" t="s">
        <v>105</v>
      </c>
      <c r="B261" s="52" t="s">
        <v>106</v>
      </c>
      <c r="C261" s="68">
        <f>C263</f>
        <v>392000</v>
      </c>
      <c r="D261" s="115">
        <f>D263</f>
        <v>44975.479999999967</v>
      </c>
      <c r="E261" s="115">
        <f>E263</f>
        <v>436975.47999999992</v>
      </c>
      <c r="I261" s="24"/>
    </row>
    <row r="262" spans="1:9" x14ac:dyDescent="0.25">
      <c r="A262" s="1"/>
      <c r="B262" s="1"/>
      <c r="C262" s="1"/>
      <c r="D262" s="38"/>
      <c r="E262" s="38"/>
    </row>
    <row r="263" spans="1:9" ht="31.5" customHeight="1" x14ac:dyDescent="0.25">
      <c r="A263" s="66" t="s">
        <v>107</v>
      </c>
      <c r="B263" s="67" t="s">
        <v>108</v>
      </c>
      <c r="C263" s="119">
        <f>C264+C278+C288</f>
        <v>392000</v>
      </c>
      <c r="D263" s="119">
        <f>D264+D278+D288</f>
        <v>44975.479999999967</v>
      </c>
      <c r="E263" s="119">
        <f>E264+E278+E288</f>
        <v>436975.47999999992</v>
      </c>
    </row>
    <row r="264" spans="1:9" ht="30" customHeight="1" x14ac:dyDescent="0.25">
      <c r="A264" s="75" t="s">
        <v>110</v>
      </c>
      <c r="B264" s="84" t="s">
        <v>111</v>
      </c>
      <c r="C264" s="116">
        <f>C265+C269+C274</f>
        <v>290590</v>
      </c>
      <c r="D264" s="116">
        <f>D265+D269+D274</f>
        <v>76545.479999999967</v>
      </c>
      <c r="E264" s="116">
        <f>E265+E269+E274</f>
        <v>367135.47999999992</v>
      </c>
    </row>
    <row r="265" spans="1:9" x14ac:dyDescent="0.25">
      <c r="A265" s="85">
        <v>1</v>
      </c>
      <c r="B265" s="81" t="s">
        <v>22</v>
      </c>
      <c r="C265" s="40">
        <f>C266</f>
        <v>250000</v>
      </c>
      <c r="D265" s="40">
        <f>E265-C265</f>
        <v>66534.26999999996</v>
      </c>
      <c r="E265" s="40">
        <f>E266</f>
        <v>316534.26999999996</v>
      </c>
    </row>
    <row r="266" spans="1:9" x14ac:dyDescent="0.25">
      <c r="A266" s="97">
        <v>3</v>
      </c>
      <c r="B266" s="96" t="s">
        <v>4</v>
      </c>
      <c r="C266" s="38">
        <f>SUM(C267:C267)</f>
        <v>250000</v>
      </c>
      <c r="D266" s="38">
        <f t="shared" ref="D266:D302" si="10">E266-C266</f>
        <v>66534.26999999996</v>
      </c>
      <c r="E266" s="38">
        <f>SUM(E267:E268)</f>
        <v>316534.26999999996</v>
      </c>
    </row>
    <row r="267" spans="1:9" x14ac:dyDescent="0.25">
      <c r="A267" s="97">
        <v>31</v>
      </c>
      <c r="B267" s="96" t="s">
        <v>169</v>
      </c>
      <c r="C267" s="38">
        <v>250000</v>
      </c>
      <c r="D267" s="38">
        <f t="shared" si="10"/>
        <v>45248.169999999984</v>
      </c>
      <c r="E267" s="38">
        <v>295248.17</v>
      </c>
    </row>
    <row r="268" spans="1:9" x14ac:dyDescent="0.25">
      <c r="A268" s="97">
        <v>32</v>
      </c>
      <c r="B268" s="96" t="s">
        <v>31</v>
      </c>
      <c r="C268" s="38">
        <v>0</v>
      </c>
      <c r="D268" s="38">
        <f t="shared" si="10"/>
        <v>21286.1</v>
      </c>
      <c r="E268" s="38">
        <v>21286.1</v>
      </c>
    </row>
    <row r="269" spans="1:9" x14ac:dyDescent="0.25">
      <c r="A269" s="86">
        <v>4</v>
      </c>
      <c r="B269" s="90" t="s">
        <v>19</v>
      </c>
      <c r="C269" s="40">
        <f>C270</f>
        <v>15390</v>
      </c>
      <c r="D269" s="40">
        <f t="shared" si="10"/>
        <v>1436.4099999999999</v>
      </c>
      <c r="E269" s="40">
        <f>E270</f>
        <v>16826.41</v>
      </c>
    </row>
    <row r="270" spans="1:9" x14ac:dyDescent="0.25">
      <c r="A270" s="97">
        <v>3</v>
      </c>
      <c r="B270" s="96" t="s">
        <v>4</v>
      </c>
      <c r="C270" s="38">
        <f>C272+C273</f>
        <v>15390</v>
      </c>
      <c r="D270" s="38">
        <f t="shared" si="10"/>
        <v>1436.4099999999999</v>
      </c>
      <c r="E270" s="38">
        <f>SUM(E271:E273)</f>
        <v>16826.41</v>
      </c>
    </row>
    <row r="271" spans="1:9" x14ac:dyDescent="0.25">
      <c r="A271" s="97">
        <v>31</v>
      </c>
      <c r="B271" s="96" t="s">
        <v>169</v>
      </c>
      <c r="C271" s="38">
        <v>0</v>
      </c>
      <c r="D271" s="38">
        <f t="shared" si="10"/>
        <v>610.91</v>
      </c>
      <c r="E271" s="38">
        <v>610.91</v>
      </c>
    </row>
    <row r="272" spans="1:9" x14ac:dyDescent="0.25">
      <c r="A272" s="97">
        <v>32</v>
      </c>
      <c r="B272" s="96" t="s">
        <v>31</v>
      </c>
      <c r="C272" s="38">
        <v>14800</v>
      </c>
      <c r="D272" s="38">
        <f t="shared" si="10"/>
        <v>795.5</v>
      </c>
      <c r="E272" s="38">
        <v>15595.5</v>
      </c>
    </row>
    <row r="273" spans="1:5" x14ac:dyDescent="0.25">
      <c r="A273" s="37">
        <v>34</v>
      </c>
      <c r="B273" s="37" t="s">
        <v>33</v>
      </c>
      <c r="C273" s="38">
        <v>590</v>
      </c>
      <c r="D273" s="38">
        <f t="shared" si="10"/>
        <v>30</v>
      </c>
      <c r="E273" s="38">
        <v>620</v>
      </c>
    </row>
    <row r="274" spans="1:5" x14ac:dyDescent="0.25">
      <c r="A274" s="46">
        <v>5</v>
      </c>
      <c r="B274" s="47" t="s">
        <v>32</v>
      </c>
      <c r="C274" s="40">
        <f>C275</f>
        <v>25200</v>
      </c>
      <c r="D274" s="40">
        <f t="shared" si="10"/>
        <v>8574.8000000000029</v>
      </c>
      <c r="E274" s="40">
        <f>E275</f>
        <v>33774.800000000003</v>
      </c>
    </row>
    <row r="275" spans="1:5" x14ac:dyDescent="0.25">
      <c r="A275" s="97">
        <v>3</v>
      </c>
      <c r="B275" s="96" t="s">
        <v>4</v>
      </c>
      <c r="C275" s="38">
        <f>C276+C277</f>
        <v>25200</v>
      </c>
      <c r="D275" s="38">
        <f t="shared" si="10"/>
        <v>8574.8000000000029</v>
      </c>
      <c r="E275" s="38">
        <f>E276+E277</f>
        <v>33774.800000000003</v>
      </c>
    </row>
    <row r="276" spans="1:5" x14ac:dyDescent="0.25">
      <c r="A276" s="97">
        <v>31</v>
      </c>
      <c r="B276" s="96" t="s">
        <v>169</v>
      </c>
      <c r="C276" s="38">
        <v>25000</v>
      </c>
      <c r="D276" s="38">
        <f t="shared" si="10"/>
        <v>7578</v>
      </c>
      <c r="E276" s="38">
        <v>32578</v>
      </c>
    </row>
    <row r="277" spans="1:5" x14ac:dyDescent="0.25">
      <c r="A277" s="97">
        <v>32</v>
      </c>
      <c r="B277" s="96" t="s">
        <v>31</v>
      </c>
      <c r="C277" s="38">
        <v>200</v>
      </c>
      <c r="D277" s="38">
        <f t="shared" si="10"/>
        <v>996.8</v>
      </c>
      <c r="E277" s="38">
        <v>1196.8</v>
      </c>
    </row>
    <row r="278" spans="1:5" ht="30" customHeight="1" x14ac:dyDescent="0.25">
      <c r="A278" s="75" t="s">
        <v>109</v>
      </c>
      <c r="B278" s="83" t="s">
        <v>112</v>
      </c>
      <c r="C278" s="116">
        <f>C279+C282+C285</f>
        <v>62060</v>
      </c>
      <c r="D278" s="155">
        <f t="shared" si="10"/>
        <v>-12400</v>
      </c>
      <c r="E278" s="116">
        <f>E279+E282+E285</f>
        <v>49660</v>
      </c>
    </row>
    <row r="279" spans="1:5" x14ac:dyDescent="0.25">
      <c r="A279" s="85">
        <v>1</v>
      </c>
      <c r="B279" s="81" t="s">
        <v>22</v>
      </c>
      <c r="C279" s="40">
        <f>C280</f>
        <v>16500</v>
      </c>
      <c r="D279" s="40">
        <f t="shared" si="10"/>
        <v>-9255</v>
      </c>
      <c r="E279" s="40">
        <f>E280</f>
        <v>7245</v>
      </c>
    </row>
    <row r="280" spans="1:5" x14ac:dyDescent="0.25">
      <c r="A280" s="97">
        <v>3</v>
      </c>
      <c r="B280" s="96" t="s">
        <v>4</v>
      </c>
      <c r="C280" s="38">
        <f>C281</f>
        <v>16500</v>
      </c>
      <c r="D280" s="38">
        <f t="shared" si="10"/>
        <v>-9255</v>
      </c>
      <c r="E280" s="38">
        <f>E281</f>
        <v>7245</v>
      </c>
    </row>
    <row r="281" spans="1:5" x14ac:dyDescent="0.25">
      <c r="A281" s="97">
        <v>32</v>
      </c>
      <c r="B281" s="96" t="s">
        <v>31</v>
      </c>
      <c r="C281" s="38">
        <v>16500</v>
      </c>
      <c r="D281" s="38">
        <f t="shared" si="10"/>
        <v>-9255</v>
      </c>
      <c r="E281" s="38">
        <v>7245</v>
      </c>
    </row>
    <row r="282" spans="1:5" x14ac:dyDescent="0.25">
      <c r="A282" s="86">
        <v>4</v>
      </c>
      <c r="B282" s="90" t="s">
        <v>19</v>
      </c>
      <c r="C282" s="40">
        <f>C283</f>
        <v>29160</v>
      </c>
      <c r="D282" s="40">
        <f t="shared" si="10"/>
        <v>11065</v>
      </c>
      <c r="E282" s="40">
        <f>E283</f>
        <v>40225</v>
      </c>
    </row>
    <row r="283" spans="1:5" x14ac:dyDescent="0.25">
      <c r="A283" s="97">
        <v>3</v>
      </c>
      <c r="B283" s="96" t="s">
        <v>4</v>
      </c>
      <c r="C283" s="38">
        <f>C284</f>
        <v>29160</v>
      </c>
      <c r="D283" s="38">
        <f t="shared" si="10"/>
        <v>11065</v>
      </c>
      <c r="E283" s="38">
        <f>E284</f>
        <v>40225</v>
      </c>
    </row>
    <row r="284" spans="1:5" x14ac:dyDescent="0.25">
      <c r="A284" s="97">
        <v>32</v>
      </c>
      <c r="B284" s="96" t="s">
        <v>31</v>
      </c>
      <c r="C284" s="38">
        <v>29160</v>
      </c>
      <c r="D284" s="38">
        <f t="shared" si="10"/>
        <v>11065</v>
      </c>
      <c r="E284" s="38">
        <v>40225</v>
      </c>
    </row>
    <row r="285" spans="1:5" x14ac:dyDescent="0.25">
      <c r="A285" s="46">
        <v>5</v>
      </c>
      <c r="B285" s="47" t="s">
        <v>32</v>
      </c>
      <c r="C285" s="40">
        <f>C286</f>
        <v>16400</v>
      </c>
      <c r="D285" s="40">
        <f t="shared" si="10"/>
        <v>-14210</v>
      </c>
      <c r="E285" s="40">
        <f>E286</f>
        <v>2190</v>
      </c>
    </row>
    <row r="286" spans="1:5" x14ac:dyDescent="0.25">
      <c r="A286" s="97">
        <v>3</v>
      </c>
      <c r="B286" s="96" t="s">
        <v>4</v>
      </c>
      <c r="C286" s="38">
        <f>C287</f>
        <v>16400</v>
      </c>
      <c r="D286" s="38">
        <f t="shared" si="10"/>
        <v>-14210</v>
      </c>
      <c r="E286" s="38">
        <f>E287</f>
        <v>2190</v>
      </c>
    </row>
    <row r="287" spans="1:5" x14ac:dyDescent="0.25">
      <c r="A287" s="97">
        <v>32</v>
      </c>
      <c r="B287" s="96" t="s">
        <v>31</v>
      </c>
      <c r="C287" s="48">
        <v>16400</v>
      </c>
      <c r="D287" s="38">
        <f t="shared" si="10"/>
        <v>-14210</v>
      </c>
      <c r="E287" s="38">
        <v>2190</v>
      </c>
    </row>
    <row r="288" spans="1:5" ht="30" customHeight="1" x14ac:dyDescent="0.25">
      <c r="A288" s="75" t="s">
        <v>113</v>
      </c>
      <c r="B288" s="84" t="s">
        <v>114</v>
      </c>
      <c r="C288" s="116">
        <f>C289+C292+C297+C300</f>
        <v>39350</v>
      </c>
      <c r="D288" s="155">
        <f t="shared" si="10"/>
        <v>-19170</v>
      </c>
      <c r="E288" s="116">
        <f>E289+E292+E297+E300</f>
        <v>20180</v>
      </c>
    </row>
    <row r="289" spans="1:5" ht="15" customHeight="1" x14ac:dyDescent="0.25">
      <c r="A289" s="85">
        <v>3</v>
      </c>
      <c r="B289" s="47" t="s">
        <v>20</v>
      </c>
      <c r="C289" s="40">
        <f>C290</f>
        <v>6500</v>
      </c>
      <c r="D289" s="40">
        <f t="shared" si="10"/>
        <v>-6500</v>
      </c>
      <c r="E289" s="40">
        <f>E290</f>
        <v>0</v>
      </c>
    </row>
    <row r="290" spans="1:5" ht="15" customHeight="1" x14ac:dyDescent="0.25">
      <c r="A290" s="97">
        <v>3</v>
      </c>
      <c r="B290" s="96" t="s">
        <v>4</v>
      </c>
      <c r="C290" s="38">
        <f>C291</f>
        <v>6500</v>
      </c>
      <c r="D290" s="38">
        <f t="shared" si="10"/>
        <v>-6500</v>
      </c>
      <c r="E290" s="38">
        <f>E291</f>
        <v>0</v>
      </c>
    </row>
    <row r="291" spans="1:5" ht="15" customHeight="1" x14ac:dyDescent="0.25">
      <c r="A291" s="97">
        <v>32</v>
      </c>
      <c r="B291" s="96" t="s">
        <v>31</v>
      </c>
      <c r="C291" s="38">
        <v>6500</v>
      </c>
      <c r="D291" s="38">
        <f t="shared" si="10"/>
        <v>-6500</v>
      </c>
      <c r="E291" s="38">
        <v>0</v>
      </c>
    </row>
    <row r="292" spans="1:5" x14ac:dyDescent="0.25">
      <c r="A292" s="86">
        <v>4</v>
      </c>
      <c r="B292" s="90" t="s">
        <v>19</v>
      </c>
      <c r="C292" s="40">
        <f>C293+C295</f>
        <v>18950</v>
      </c>
      <c r="D292" s="40">
        <f t="shared" si="10"/>
        <v>-770</v>
      </c>
      <c r="E292" s="40">
        <f>E293+E295</f>
        <v>18180</v>
      </c>
    </row>
    <row r="293" spans="1:5" x14ac:dyDescent="0.25">
      <c r="A293" s="97">
        <v>3</v>
      </c>
      <c r="B293" s="96" t="s">
        <v>4</v>
      </c>
      <c r="C293" s="38">
        <f>C294</f>
        <v>15950</v>
      </c>
      <c r="D293" s="38">
        <f t="shared" si="10"/>
        <v>2230</v>
      </c>
      <c r="E293" s="38">
        <f>E294</f>
        <v>18180</v>
      </c>
    </row>
    <row r="294" spans="1:5" x14ac:dyDescent="0.25">
      <c r="A294" s="97">
        <v>32</v>
      </c>
      <c r="B294" s="96" t="s">
        <v>31</v>
      </c>
      <c r="C294" s="38">
        <v>15950</v>
      </c>
      <c r="D294" s="38">
        <f t="shared" si="10"/>
        <v>2230</v>
      </c>
      <c r="E294" s="38">
        <v>18180</v>
      </c>
    </row>
    <row r="295" spans="1:5" x14ac:dyDescent="0.25">
      <c r="A295" s="37">
        <v>4</v>
      </c>
      <c r="B295" s="37" t="s">
        <v>5</v>
      </c>
      <c r="C295" s="38">
        <f>C296</f>
        <v>3000</v>
      </c>
      <c r="D295" s="38">
        <f t="shared" si="10"/>
        <v>-3000</v>
      </c>
      <c r="E295" s="38">
        <f>E296</f>
        <v>0</v>
      </c>
    </row>
    <row r="296" spans="1:5" x14ac:dyDescent="0.25">
      <c r="A296" s="37">
        <v>42</v>
      </c>
      <c r="B296" s="37" t="s">
        <v>168</v>
      </c>
      <c r="C296" s="38">
        <v>3000</v>
      </c>
      <c r="D296" s="38">
        <f t="shared" si="10"/>
        <v>-3000</v>
      </c>
      <c r="E296" s="38">
        <v>0</v>
      </c>
    </row>
    <row r="297" spans="1:5" x14ac:dyDescent="0.25">
      <c r="A297" s="46">
        <v>5</v>
      </c>
      <c r="B297" s="47" t="s">
        <v>32</v>
      </c>
      <c r="C297" s="40">
        <f>C298</f>
        <v>13400</v>
      </c>
      <c r="D297" s="40">
        <f t="shared" si="10"/>
        <v>-13400</v>
      </c>
      <c r="E297" s="40">
        <f>E298</f>
        <v>0</v>
      </c>
    </row>
    <row r="298" spans="1:5" x14ac:dyDescent="0.25">
      <c r="A298" s="97">
        <v>3</v>
      </c>
      <c r="B298" s="96" t="s">
        <v>4</v>
      </c>
      <c r="C298" s="38">
        <f>C299</f>
        <v>13400</v>
      </c>
      <c r="D298" s="38">
        <f t="shared" si="10"/>
        <v>-13400</v>
      </c>
      <c r="E298" s="38">
        <f>E299</f>
        <v>0</v>
      </c>
    </row>
    <row r="299" spans="1:5" x14ac:dyDescent="0.25">
      <c r="A299" s="97">
        <v>32</v>
      </c>
      <c r="B299" s="96" t="s">
        <v>31</v>
      </c>
      <c r="C299" s="38">
        <v>13400</v>
      </c>
      <c r="D299" s="38">
        <f t="shared" si="10"/>
        <v>-13400</v>
      </c>
      <c r="E299" s="38">
        <v>0</v>
      </c>
    </row>
    <row r="300" spans="1:5" x14ac:dyDescent="0.25">
      <c r="A300" s="85">
        <v>6</v>
      </c>
      <c r="B300" s="81" t="s">
        <v>21</v>
      </c>
      <c r="C300" s="40">
        <f>C301</f>
        <v>500</v>
      </c>
      <c r="D300" s="40">
        <f t="shared" si="10"/>
        <v>1500</v>
      </c>
      <c r="E300" s="40">
        <f>E301</f>
        <v>2000</v>
      </c>
    </row>
    <row r="301" spans="1:5" x14ac:dyDescent="0.25">
      <c r="A301" s="97">
        <v>3</v>
      </c>
      <c r="B301" s="96" t="s">
        <v>4</v>
      </c>
      <c r="C301" s="38">
        <f>C302</f>
        <v>500</v>
      </c>
      <c r="D301" s="38">
        <f t="shared" si="10"/>
        <v>1500</v>
      </c>
      <c r="E301" s="38">
        <f>E302</f>
        <v>2000</v>
      </c>
    </row>
    <row r="302" spans="1:5" x14ac:dyDescent="0.25">
      <c r="A302" s="97">
        <v>32</v>
      </c>
      <c r="B302" s="96" t="s">
        <v>31</v>
      </c>
      <c r="C302" s="38">
        <v>500</v>
      </c>
      <c r="D302" s="38">
        <f t="shared" si="10"/>
        <v>1500</v>
      </c>
      <c r="E302" s="38">
        <v>2000</v>
      </c>
    </row>
    <row r="303" spans="1:5" ht="20.100000000000001" customHeight="1" x14ac:dyDescent="0.25">
      <c r="A303" s="185"/>
      <c r="B303" s="186"/>
      <c r="C303" s="186"/>
      <c r="D303" s="186"/>
      <c r="E303" s="187"/>
    </row>
    <row r="304" spans="1:5" ht="36" customHeight="1" x14ac:dyDescent="0.25">
      <c r="A304" s="51" t="s">
        <v>115</v>
      </c>
      <c r="B304" s="52" t="s">
        <v>116</v>
      </c>
      <c r="C304" s="68">
        <f>C306</f>
        <v>17000</v>
      </c>
      <c r="D304" s="115">
        <f>D306</f>
        <v>858</v>
      </c>
      <c r="E304" s="115">
        <f>E306</f>
        <v>17858</v>
      </c>
    </row>
    <row r="305" spans="1:5" x14ac:dyDescent="0.25">
      <c r="A305" s="1"/>
      <c r="B305" s="1"/>
      <c r="C305" s="45"/>
      <c r="D305" s="38"/>
      <c r="E305" s="38"/>
    </row>
    <row r="306" spans="1:5" ht="30" customHeight="1" x14ac:dyDescent="0.25">
      <c r="A306" s="66" t="s">
        <v>117</v>
      </c>
      <c r="B306" s="67" t="s">
        <v>118</v>
      </c>
      <c r="C306" s="119">
        <f>C307+C312</f>
        <v>17000</v>
      </c>
      <c r="D306" s="156">
        <f>D307+D312</f>
        <v>858</v>
      </c>
      <c r="E306" s="156">
        <f>E307+E312</f>
        <v>17858</v>
      </c>
    </row>
    <row r="307" spans="1:5" ht="30" customHeight="1" x14ac:dyDescent="0.25">
      <c r="A307" s="75" t="s">
        <v>119</v>
      </c>
      <c r="B307" s="20" t="s">
        <v>120</v>
      </c>
      <c r="C307" s="157">
        <f>C308</f>
        <v>11000</v>
      </c>
      <c r="D307" s="116">
        <f>D308</f>
        <v>658</v>
      </c>
      <c r="E307" s="116">
        <f>E308</f>
        <v>11658</v>
      </c>
    </row>
    <row r="308" spans="1:5" x14ac:dyDescent="0.25">
      <c r="A308" s="85">
        <v>1</v>
      </c>
      <c r="B308" s="81" t="s">
        <v>22</v>
      </c>
      <c r="C308" s="40">
        <f>C309</f>
        <v>11000</v>
      </c>
      <c r="D308" s="40">
        <f>E308-C308</f>
        <v>658</v>
      </c>
      <c r="E308" s="40">
        <f>E309</f>
        <v>11658</v>
      </c>
    </row>
    <row r="309" spans="1:5" x14ac:dyDescent="0.25">
      <c r="A309" s="97">
        <v>3</v>
      </c>
      <c r="B309" s="96" t="s">
        <v>4</v>
      </c>
      <c r="C309" s="38">
        <f>SUM(C310:C311)</f>
        <v>11000</v>
      </c>
      <c r="D309" s="38">
        <f t="shared" ref="D309:D321" si="11">E309-C309</f>
        <v>658</v>
      </c>
      <c r="E309" s="38">
        <f>E310+E311</f>
        <v>11658</v>
      </c>
    </row>
    <row r="310" spans="1:5" x14ac:dyDescent="0.25">
      <c r="A310" s="98">
        <v>32</v>
      </c>
      <c r="B310" s="98" t="s">
        <v>31</v>
      </c>
      <c r="C310" s="38">
        <v>10765</v>
      </c>
      <c r="D310" s="38">
        <f t="shared" si="11"/>
        <v>643</v>
      </c>
      <c r="E310" s="38">
        <v>11408</v>
      </c>
    </row>
    <row r="311" spans="1:5" x14ac:dyDescent="0.25">
      <c r="A311" s="98">
        <v>34</v>
      </c>
      <c r="B311" s="98" t="s">
        <v>33</v>
      </c>
      <c r="C311" s="38">
        <v>235</v>
      </c>
      <c r="D311" s="38">
        <f t="shared" si="11"/>
        <v>15</v>
      </c>
      <c r="E311" s="38">
        <v>250</v>
      </c>
    </row>
    <row r="312" spans="1:5" ht="30" customHeight="1" x14ac:dyDescent="0.25">
      <c r="A312" s="75" t="s">
        <v>171</v>
      </c>
      <c r="B312" s="84" t="s">
        <v>121</v>
      </c>
      <c r="C312" s="116">
        <f>C313+C316+C319</f>
        <v>6000</v>
      </c>
      <c r="D312" s="155">
        <f t="shared" si="11"/>
        <v>200</v>
      </c>
      <c r="E312" s="116">
        <f>E313+E316+E319</f>
        <v>6200</v>
      </c>
    </row>
    <row r="313" spans="1:5" x14ac:dyDescent="0.25">
      <c r="A313" s="85">
        <v>1</v>
      </c>
      <c r="B313" s="81" t="s">
        <v>22</v>
      </c>
      <c r="C313" s="40">
        <f>C314</f>
        <v>700</v>
      </c>
      <c r="D313" s="40">
        <f t="shared" si="11"/>
        <v>200</v>
      </c>
      <c r="E313" s="40">
        <f>E314</f>
        <v>900</v>
      </c>
    </row>
    <row r="314" spans="1:5" x14ac:dyDescent="0.25">
      <c r="A314" s="37">
        <v>4</v>
      </c>
      <c r="B314" s="37" t="s">
        <v>5</v>
      </c>
      <c r="C314" s="38">
        <f>C315</f>
        <v>700</v>
      </c>
      <c r="D314" s="38">
        <f t="shared" si="11"/>
        <v>200</v>
      </c>
      <c r="E314" s="38">
        <f>E315</f>
        <v>900</v>
      </c>
    </row>
    <row r="315" spans="1:5" x14ac:dyDescent="0.25">
      <c r="A315" s="37">
        <v>42</v>
      </c>
      <c r="B315" s="37" t="s">
        <v>168</v>
      </c>
      <c r="C315" s="38">
        <v>700</v>
      </c>
      <c r="D315" s="38">
        <f t="shared" si="11"/>
        <v>200</v>
      </c>
      <c r="E315" s="38">
        <v>900</v>
      </c>
    </row>
    <row r="316" spans="1:5" x14ac:dyDescent="0.25">
      <c r="A316" s="46">
        <v>5</v>
      </c>
      <c r="B316" s="47" t="s">
        <v>32</v>
      </c>
      <c r="C316" s="40">
        <f>C317</f>
        <v>5200</v>
      </c>
      <c r="D316" s="40">
        <f t="shared" si="11"/>
        <v>0</v>
      </c>
      <c r="E316" s="40">
        <f>E317</f>
        <v>5200</v>
      </c>
    </row>
    <row r="317" spans="1:5" x14ac:dyDescent="0.25">
      <c r="A317" s="37">
        <v>4</v>
      </c>
      <c r="B317" s="37" t="s">
        <v>5</v>
      </c>
      <c r="C317" s="38">
        <f>C318</f>
        <v>5200</v>
      </c>
      <c r="D317" s="38">
        <f t="shared" si="11"/>
        <v>0</v>
      </c>
      <c r="E317" s="38">
        <f>E318</f>
        <v>5200</v>
      </c>
    </row>
    <row r="318" spans="1:5" x14ac:dyDescent="0.25">
      <c r="A318" s="37">
        <v>42</v>
      </c>
      <c r="B318" s="37" t="s">
        <v>168</v>
      </c>
      <c r="C318" s="38">
        <v>5200</v>
      </c>
      <c r="D318" s="38">
        <f t="shared" si="11"/>
        <v>0</v>
      </c>
      <c r="E318" s="38">
        <v>5200</v>
      </c>
    </row>
    <row r="319" spans="1:5" x14ac:dyDescent="0.25">
      <c r="A319" s="46">
        <v>6</v>
      </c>
      <c r="B319" s="47" t="s">
        <v>165</v>
      </c>
      <c r="C319" s="40">
        <f>C320</f>
        <v>100</v>
      </c>
      <c r="D319" s="40">
        <f t="shared" si="11"/>
        <v>0</v>
      </c>
      <c r="E319" s="40">
        <f>E320</f>
        <v>100</v>
      </c>
    </row>
    <row r="320" spans="1:5" x14ac:dyDescent="0.25">
      <c r="A320" s="37">
        <v>4</v>
      </c>
      <c r="B320" s="37" t="s">
        <v>5</v>
      </c>
      <c r="C320" s="38">
        <f>C321</f>
        <v>100</v>
      </c>
      <c r="D320" s="38">
        <f t="shared" si="11"/>
        <v>0</v>
      </c>
      <c r="E320" s="38">
        <f>E321</f>
        <v>100</v>
      </c>
    </row>
    <row r="321" spans="1:5" x14ac:dyDescent="0.25">
      <c r="A321" s="37">
        <v>42</v>
      </c>
      <c r="B321" s="37" t="s">
        <v>168</v>
      </c>
      <c r="C321" s="38">
        <v>100</v>
      </c>
      <c r="D321" s="38">
        <f t="shared" si="11"/>
        <v>0</v>
      </c>
      <c r="E321" s="38">
        <v>100</v>
      </c>
    </row>
    <row r="323" spans="1:5" x14ac:dyDescent="0.25">
      <c r="A323" t="s">
        <v>205</v>
      </c>
    </row>
    <row r="325" spans="1:5" x14ac:dyDescent="0.25">
      <c r="A325" s="183" t="s">
        <v>187</v>
      </c>
      <c r="B325" s="183"/>
      <c r="C325" s="183"/>
      <c r="D325" s="183"/>
      <c r="E325" s="183"/>
    </row>
    <row r="326" spans="1:5" ht="30" customHeight="1" x14ac:dyDescent="0.25">
      <c r="A326" s="124" t="s">
        <v>15</v>
      </c>
      <c r="B326" s="124" t="s">
        <v>16</v>
      </c>
      <c r="C326" s="123" t="s">
        <v>219</v>
      </c>
      <c r="D326" s="123" t="s">
        <v>188</v>
      </c>
      <c r="E326" s="124" t="s">
        <v>220</v>
      </c>
    </row>
    <row r="327" spans="1:5" x14ac:dyDescent="0.25">
      <c r="A327" s="3">
        <v>1</v>
      </c>
      <c r="B327" s="2" t="s">
        <v>179</v>
      </c>
      <c r="C327" s="38">
        <v>1349035</v>
      </c>
      <c r="D327" s="38">
        <f>E25+E32+E52+E75+E87+E102+E112+E127+E139+E177+E191+E195+E200+E212+E217+E229+E233+E237+E241+E245+E249+E253+E257+E265+E279+E308+E313</f>
        <v>1224524.97</v>
      </c>
      <c r="E327" s="19">
        <f>C327-D327</f>
        <v>124510.03000000003</v>
      </c>
    </row>
    <row r="328" spans="1:5" x14ac:dyDescent="0.25">
      <c r="A328" s="3">
        <v>3</v>
      </c>
      <c r="B328" s="2" t="s">
        <v>20</v>
      </c>
      <c r="C328" s="38">
        <v>142344</v>
      </c>
      <c r="D328" s="38">
        <f>E28+E39+E55+E78+E92+E105+E115+E142+E155+E289</f>
        <v>140877.94999999998</v>
      </c>
      <c r="E328" s="19">
        <f t="shared" ref="E328:E333" si="12">C328-D328</f>
        <v>1466.0500000000175</v>
      </c>
    </row>
    <row r="329" spans="1:5" x14ac:dyDescent="0.25">
      <c r="A329" s="3">
        <v>4</v>
      </c>
      <c r="B329" s="2" t="s">
        <v>19</v>
      </c>
      <c r="C329" s="38">
        <v>476681</v>
      </c>
      <c r="D329" s="38">
        <f>E42+E58+E81+E118+E130+E145+E158+E180+E186+E203+E220+E269+E282+E292</f>
        <v>432873.89999999991</v>
      </c>
      <c r="E329" s="19">
        <f t="shared" si="12"/>
        <v>43807.100000000093</v>
      </c>
    </row>
    <row r="330" spans="1:5" x14ac:dyDescent="0.25">
      <c r="A330" s="3">
        <v>5</v>
      </c>
      <c r="B330" s="2" t="s">
        <v>32</v>
      </c>
      <c r="C330" s="38">
        <v>306024</v>
      </c>
      <c r="D330" s="38">
        <f>E47+E63+E95+E123+E135+E164+E206+E223+E274+E285+E297+E316</f>
        <v>306606.77</v>
      </c>
      <c r="E330" s="19">
        <f t="shared" si="12"/>
        <v>-582.77000000001863</v>
      </c>
    </row>
    <row r="331" spans="1:5" x14ac:dyDescent="0.25">
      <c r="A331" s="3">
        <v>6</v>
      </c>
      <c r="B331" s="2" t="s">
        <v>165</v>
      </c>
      <c r="C331" s="38">
        <v>42093</v>
      </c>
      <c r="D331" s="38">
        <f>E319+E300+E167</f>
        <v>42093</v>
      </c>
      <c r="E331" s="19">
        <f t="shared" si="12"/>
        <v>0</v>
      </c>
    </row>
    <row r="332" spans="1:5" x14ac:dyDescent="0.25">
      <c r="A332" s="3">
        <v>7</v>
      </c>
      <c r="B332" s="2" t="s">
        <v>36</v>
      </c>
      <c r="C332" s="38">
        <v>11289</v>
      </c>
      <c r="D332" s="38">
        <f>E68+E98+E108+E150+E170</f>
        <v>11289.25</v>
      </c>
      <c r="E332" s="19">
        <f t="shared" si="12"/>
        <v>-0.25</v>
      </c>
    </row>
    <row r="333" spans="1:5" x14ac:dyDescent="0.25">
      <c r="A333" s="1"/>
      <c r="B333" s="121" t="s">
        <v>189</v>
      </c>
      <c r="C333" s="130">
        <v>2327465</v>
      </c>
      <c r="D333" s="130">
        <f>SUM(D327:D332)</f>
        <v>2158265.84</v>
      </c>
      <c r="E333" s="153">
        <f t="shared" si="12"/>
        <v>169199.16000000015</v>
      </c>
    </row>
    <row r="334" spans="1:5" x14ac:dyDescent="0.25">
      <c r="A334" s="1"/>
      <c r="B334" s="1"/>
      <c r="C334" s="1"/>
      <c r="D334" s="1"/>
      <c r="E334" s="1"/>
    </row>
    <row r="336" spans="1:5" ht="15.75" x14ac:dyDescent="0.25">
      <c r="C336" s="25" t="s">
        <v>173</v>
      </c>
    </row>
    <row r="338" spans="1:5" ht="15.75" x14ac:dyDescent="0.25">
      <c r="A338" s="110" t="s">
        <v>230</v>
      </c>
      <c r="B338" s="110"/>
      <c r="C338" s="110"/>
      <c r="D338" s="111"/>
      <c r="E338" s="110"/>
    </row>
    <row r="339" spans="1:5" ht="15.75" x14ac:dyDescent="0.25">
      <c r="A339" s="110" t="s">
        <v>231</v>
      </c>
      <c r="B339" s="110"/>
      <c r="C339" s="110"/>
      <c r="D339" s="111"/>
      <c r="E339" s="110"/>
    </row>
    <row r="342" spans="1:5" x14ac:dyDescent="0.25">
      <c r="C342" s="24"/>
    </row>
    <row r="343" spans="1:5" ht="15.75" x14ac:dyDescent="0.25">
      <c r="A343" s="110" t="s">
        <v>227</v>
      </c>
      <c r="B343" s="110"/>
      <c r="C343" s="111"/>
      <c r="D343" s="111"/>
    </row>
    <row r="344" spans="1:5" ht="15.75" x14ac:dyDescent="0.25">
      <c r="A344" s="110" t="s">
        <v>228</v>
      </c>
      <c r="B344" s="110"/>
      <c r="C344" s="110"/>
      <c r="D344" s="111"/>
    </row>
    <row r="345" spans="1:5" ht="15.75" x14ac:dyDescent="0.25">
      <c r="A345" s="110"/>
      <c r="B345" s="110"/>
      <c r="C345" s="110"/>
      <c r="D345" s="111"/>
    </row>
    <row r="346" spans="1:5" ht="15.75" x14ac:dyDescent="0.25">
      <c r="A346" s="110"/>
      <c r="B346" s="110"/>
      <c r="C346" s="110"/>
      <c r="D346" s="111"/>
    </row>
    <row r="347" spans="1:5" ht="15.75" x14ac:dyDescent="0.25">
      <c r="A347" s="110" t="s">
        <v>174</v>
      </c>
      <c r="B347" s="110"/>
      <c r="C347" s="110"/>
      <c r="D347" s="111"/>
    </row>
    <row r="348" spans="1:5" ht="15.75" x14ac:dyDescent="0.25">
      <c r="A348" s="110" t="s">
        <v>229</v>
      </c>
      <c r="B348" s="110"/>
      <c r="C348" s="110"/>
      <c r="D348" s="111"/>
    </row>
  </sheetData>
  <mergeCells count="10">
    <mergeCell ref="A325:E325"/>
    <mergeCell ref="A5:E5"/>
    <mergeCell ref="A15:E15"/>
    <mergeCell ref="A260:E260"/>
    <mergeCell ref="A303:E303"/>
    <mergeCell ref="D23:D24"/>
    <mergeCell ref="E23:E24"/>
    <mergeCell ref="A23:A24"/>
    <mergeCell ref="B23:B24"/>
    <mergeCell ref="C23:C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2024-12-20T09:04:24Z</cp:lastPrinted>
  <dcterms:created xsi:type="dcterms:W3CDTF">2022-09-27T08:32:38Z</dcterms:created>
  <dcterms:modified xsi:type="dcterms:W3CDTF">2024-12-20T09:04:54Z</dcterms:modified>
</cp:coreProperties>
</file>