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2\Desktop\"/>
    </mc:Choice>
  </mc:AlternateContent>
  <bookViews>
    <workbookView xWindow="0" yWindow="0" windowWidth="28800" windowHeight="12330" activeTab="1"/>
  </bookViews>
  <sheets>
    <sheet name="1. IZMJENE I DOPUNE PROR ZA 20." sheetId="1" r:id="rId1"/>
    <sheet name="2. IZMJENE I DOPUNE PROR ZA 20.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272" i="2" l="1"/>
  <c r="F273" i="2"/>
  <c r="F275" i="2"/>
  <c r="F277" i="2"/>
  <c r="F279" i="2"/>
  <c r="F280" i="2"/>
  <c r="F282" i="2"/>
  <c r="F283" i="2"/>
  <c r="F285" i="2"/>
  <c r="F286" i="2"/>
  <c r="F287" i="2"/>
  <c r="F288" i="2"/>
  <c r="F290" i="2"/>
  <c r="F292" i="2"/>
  <c r="F293" i="2"/>
  <c r="F294" i="2"/>
  <c r="F295" i="2"/>
  <c r="F297" i="2"/>
  <c r="F298" i="2"/>
  <c r="F299" i="2"/>
  <c r="F301" i="2"/>
  <c r="G300" i="2"/>
  <c r="F300" i="2" s="1"/>
  <c r="G296" i="2"/>
  <c r="F296" i="2" s="1"/>
  <c r="G291" i="2"/>
  <c r="F291" i="2" s="1"/>
  <c r="G289" i="2"/>
  <c r="F289" i="2" s="1"/>
  <c r="G284" i="2"/>
  <c r="F284" i="2" s="1"/>
  <c r="G281" i="2"/>
  <c r="F281" i="2" s="1"/>
  <c r="G278" i="2"/>
  <c r="F278" i="2" s="1"/>
  <c r="G276" i="2"/>
  <c r="F276" i="2" s="1"/>
  <c r="G274" i="2"/>
  <c r="F274" i="2" s="1"/>
  <c r="G271" i="2"/>
  <c r="F146" i="2"/>
  <c r="F1073" i="2"/>
  <c r="F1077" i="2"/>
  <c r="G1076" i="2"/>
  <c r="G1075" i="2" s="1"/>
  <c r="G1072" i="2"/>
  <c r="G1071" i="2" s="1"/>
  <c r="E1071" i="2"/>
  <c r="E1074" i="2" s="1"/>
  <c r="E1072" i="2"/>
  <c r="E1076" i="2"/>
  <c r="E1075" i="2" s="1"/>
  <c r="E1078" i="2" s="1"/>
  <c r="F1060" i="2"/>
  <c r="F1064" i="2"/>
  <c r="G1063" i="2"/>
  <c r="G1059" i="2"/>
  <c r="G1058" i="2" s="1"/>
  <c r="E1059" i="2"/>
  <c r="E1058" i="2" s="1"/>
  <c r="E1061" i="2" s="1"/>
  <c r="E1063" i="2"/>
  <c r="E1062" i="2" s="1"/>
  <c r="E1065" i="2" s="1"/>
  <c r="F1028" i="2"/>
  <c r="F1030" i="2"/>
  <c r="F1032" i="2"/>
  <c r="F1033" i="2"/>
  <c r="F1034" i="2"/>
  <c r="F1035" i="2"/>
  <c r="F1037" i="2"/>
  <c r="F1040" i="2"/>
  <c r="F1041" i="2"/>
  <c r="F1045" i="2"/>
  <c r="F1048" i="2"/>
  <c r="F1049" i="2"/>
  <c r="F1051" i="2"/>
  <c r="G1050" i="2"/>
  <c r="G1047" i="2"/>
  <c r="G1044" i="2"/>
  <c r="G1043" i="2" s="1"/>
  <c r="G1039" i="2"/>
  <c r="G1038" i="2" s="1"/>
  <c r="G1036" i="2"/>
  <c r="G1031" i="2"/>
  <c r="G1029" i="2"/>
  <c r="G1027" i="2"/>
  <c r="E1027" i="2"/>
  <c r="E1029" i="2"/>
  <c r="E1031" i="2"/>
  <c r="E1036" i="2"/>
  <c r="E1039" i="2"/>
  <c r="E1038" i="2" s="1"/>
  <c r="E1044" i="2"/>
  <c r="E1043" i="2" s="1"/>
  <c r="E1046" i="2" s="1"/>
  <c r="E1047" i="2"/>
  <c r="E1050" i="2"/>
  <c r="F999" i="2"/>
  <c r="F1000" i="2"/>
  <c r="F1001" i="2"/>
  <c r="F1002" i="2"/>
  <c r="F1004" i="2"/>
  <c r="F1005" i="2"/>
  <c r="F1006" i="2"/>
  <c r="F1009" i="2"/>
  <c r="F1011" i="2"/>
  <c r="F1012" i="2"/>
  <c r="G1010" i="2"/>
  <c r="G1008" i="2"/>
  <c r="G1003" i="2"/>
  <c r="G998" i="2"/>
  <c r="E998" i="2"/>
  <c r="E1003" i="2"/>
  <c r="E1008" i="2"/>
  <c r="E1010" i="2"/>
  <c r="G988" i="2"/>
  <c r="F977" i="2"/>
  <c r="F981" i="2"/>
  <c r="F982" i="2"/>
  <c r="F984" i="2"/>
  <c r="F985" i="2"/>
  <c r="F989" i="2"/>
  <c r="G983" i="2"/>
  <c r="G980" i="2"/>
  <c r="G976" i="2"/>
  <c r="E976" i="2"/>
  <c r="E975" i="2" s="1"/>
  <c r="E978" i="2" s="1"/>
  <c r="E980" i="2"/>
  <c r="E983" i="2"/>
  <c r="E988" i="2"/>
  <c r="E987" i="2" s="1"/>
  <c r="E990" i="2" s="1"/>
  <c r="F935" i="2"/>
  <c r="F937" i="2"/>
  <c r="F939" i="2"/>
  <c r="F942" i="2"/>
  <c r="F946" i="2"/>
  <c r="F947" i="2"/>
  <c r="F949" i="2"/>
  <c r="F950" i="2"/>
  <c r="F952" i="2"/>
  <c r="F953" i="2"/>
  <c r="F954" i="2"/>
  <c r="F955" i="2"/>
  <c r="F956" i="2"/>
  <c r="F958" i="2"/>
  <c r="F959" i="2"/>
  <c r="F960" i="2"/>
  <c r="F963" i="2"/>
  <c r="F964" i="2"/>
  <c r="F968" i="2"/>
  <c r="G967" i="2"/>
  <c r="G962" i="2"/>
  <c r="G957" i="2"/>
  <c r="G951" i="2"/>
  <c r="G948" i="2"/>
  <c r="G945" i="2"/>
  <c r="G941" i="2"/>
  <c r="G940" i="2" s="1"/>
  <c r="G938" i="2"/>
  <c r="G936" i="2"/>
  <c r="G934" i="2"/>
  <c r="E967" i="2"/>
  <c r="E966" i="2" s="1"/>
  <c r="E969" i="2" s="1"/>
  <c r="E962" i="2"/>
  <c r="E961" i="2" s="1"/>
  <c r="E957" i="2"/>
  <c r="E951" i="2"/>
  <c r="E948" i="2"/>
  <c r="E945" i="2"/>
  <c r="E941" i="2"/>
  <c r="E940" i="2" s="1"/>
  <c r="E938" i="2"/>
  <c r="E936" i="2"/>
  <c r="E934" i="2"/>
  <c r="F917" i="2"/>
  <c r="F918" i="2"/>
  <c r="G916" i="2"/>
  <c r="G915" i="2" s="1"/>
  <c r="E916" i="2"/>
  <c r="E915" i="2" s="1"/>
  <c r="E919" i="2" s="1"/>
  <c r="E912" i="2" s="1"/>
  <c r="F904" i="2"/>
  <c r="F908" i="2"/>
  <c r="G907" i="2"/>
  <c r="G906" i="2" s="1"/>
  <c r="G903" i="2"/>
  <c r="G902" i="2" s="1"/>
  <c r="E903" i="2"/>
  <c r="E902" i="2" s="1"/>
  <c r="E905" i="2" s="1"/>
  <c r="E907" i="2"/>
  <c r="E906" i="2" s="1"/>
  <c r="E909" i="2" s="1"/>
  <c r="F895" i="2"/>
  <c r="G894" i="2"/>
  <c r="E894" i="2"/>
  <c r="E893" i="2" s="1"/>
  <c r="E896" i="2" s="1"/>
  <c r="E890" i="2" s="1"/>
  <c r="F882" i="2"/>
  <c r="F886" i="2"/>
  <c r="G885" i="2"/>
  <c r="G881" i="2"/>
  <c r="G880" i="2" s="1"/>
  <c r="E881" i="2"/>
  <c r="E880" i="2" s="1"/>
  <c r="E883" i="2" s="1"/>
  <c r="E885" i="2"/>
  <c r="E884" i="2" s="1"/>
  <c r="E887" i="2" s="1"/>
  <c r="F873" i="2"/>
  <c r="G872" i="2"/>
  <c r="E872" i="2"/>
  <c r="E871" i="2" s="1"/>
  <c r="E874" i="2" s="1"/>
  <c r="E868" i="2" s="1"/>
  <c r="F864" i="2"/>
  <c r="G863" i="2"/>
  <c r="E863" i="2"/>
  <c r="E862" i="2" s="1"/>
  <c r="E865" i="2" s="1"/>
  <c r="E860" i="2" s="1"/>
  <c r="F852" i="2"/>
  <c r="F856" i="2"/>
  <c r="G855" i="2"/>
  <c r="G851" i="2"/>
  <c r="E855" i="2"/>
  <c r="E854" i="2" s="1"/>
  <c r="E857" i="2" s="1"/>
  <c r="E851" i="2"/>
  <c r="E850" i="2" s="1"/>
  <c r="E853" i="2" s="1"/>
  <c r="F843" i="2"/>
  <c r="G842" i="2"/>
  <c r="E842" i="2"/>
  <c r="E841" i="2" s="1"/>
  <c r="E844" i="2" s="1"/>
  <c r="E838" i="2" s="1"/>
  <c r="F823" i="2"/>
  <c r="F827" i="2"/>
  <c r="F830" i="2"/>
  <c r="F834" i="2"/>
  <c r="G833" i="2"/>
  <c r="G832" i="2" s="1"/>
  <c r="G829" i="2"/>
  <c r="G826" i="2"/>
  <c r="G822" i="2"/>
  <c r="G821" i="2" s="1"/>
  <c r="E833" i="2"/>
  <c r="E832" i="2" s="1"/>
  <c r="E835" i="2" s="1"/>
  <c r="E829" i="2"/>
  <c r="E828" i="2" s="1"/>
  <c r="E826" i="2"/>
  <c r="E825" i="2" s="1"/>
  <c r="E822" i="2"/>
  <c r="E821" i="2" s="1"/>
  <c r="E824" i="2" s="1"/>
  <c r="F814" i="2"/>
  <c r="G813" i="2"/>
  <c r="E813" i="2"/>
  <c r="E812" i="2" s="1"/>
  <c r="E815" i="2" s="1"/>
  <c r="E809" i="2" s="1"/>
  <c r="F794" i="2"/>
  <c r="F798" i="2"/>
  <c r="F802" i="2"/>
  <c r="F805" i="2"/>
  <c r="G804" i="2"/>
  <c r="G801" i="2"/>
  <c r="G800" i="2" s="1"/>
  <c r="G797" i="2"/>
  <c r="G796" i="2" s="1"/>
  <c r="G793" i="2"/>
  <c r="G792" i="2" s="1"/>
  <c r="E804" i="2"/>
  <c r="E803" i="2" s="1"/>
  <c r="E801" i="2"/>
  <c r="E800" i="2" s="1"/>
  <c r="E797" i="2"/>
  <c r="E796" i="2" s="1"/>
  <c r="E799" i="2" s="1"/>
  <c r="E793" i="2"/>
  <c r="E792" i="2" s="1"/>
  <c r="E795" i="2" s="1"/>
  <c r="F785" i="2"/>
  <c r="G784" i="2"/>
  <c r="E784" i="2"/>
  <c r="E783" i="2" s="1"/>
  <c r="E786" i="2" s="1"/>
  <c r="E780" i="2" s="1"/>
  <c r="F773" i="2"/>
  <c r="F776" i="2"/>
  <c r="G775" i="2"/>
  <c r="G774" i="2" s="1"/>
  <c r="G772" i="2"/>
  <c r="E775" i="2"/>
  <c r="E774" i="2" s="1"/>
  <c r="E772" i="2"/>
  <c r="E771" i="2" s="1"/>
  <c r="F753" i="2"/>
  <c r="F757" i="2"/>
  <c r="F761" i="2"/>
  <c r="G760" i="2"/>
  <c r="G756" i="2"/>
  <c r="G755" i="2" s="1"/>
  <c r="G752" i="2"/>
  <c r="G751" i="2" s="1"/>
  <c r="G754" i="2" s="1"/>
  <c r="E752" i="2"/>
  <c r="E751" i="2" s="1"/>
  <c r="E754" i="2" s="1"/>
  <c r="E756" i="2"/>
  <c r="E755" i="2" s="1"/>
  <c r="E758" i="2" s="1"/>
  <c r="E760" i="2"/>
  <c r="E759" i="2" s="1"/>
  <c r="E762" i="2" s="1"/>
  <c r="F744" i="2"/>
  <c r="G743" i="2"/>
  <c r="G742" i="2" s="1"/>
  <c r="E743" i="2"/>
  <c r="E742" i="2" s="1"/>
  <c r="E745" i="2" s="1"/>
  <c r="E739" i="2" s="1"/>
  <c r="F731" i="2"/>
  <c r="F732" i="2"/>
  <c r="F735" i="2"/>
  <c r="G734" i="2"/>
  <c r="G730" i="2"/>
  <c r="E734" i="2"/>
  <c r="E733" i="2" s="1"/>
  <c r="E730" i="2"/>
  <c r="E729" i="2" s="1"/>
  <c r="F716" i="2"/>
  <c r="F718" i="2"/>
  <c r="G717" i="2"/>
  <c r="G715" i="2"/>
  <c r="E717" i="2"/>
  <c r="E715" i="2"/>
  <c r="F678" i="2"/>
  <c r="F680" i="2"/>
  <c r="F684" i="2"/>
  <c r="F685" i="2"/>
  <c r="F689" i="2"/>
  <c r="F690" i="2"/>
  <c r="F692" i="2"/>
  <c r="F693" i="2"/>
  <c r="F694" i="2"/>
  <c r="F697" i="2"/>
  <c r="F699" i="2"/>
  <c r="F703" i="2"/>
  <c r="F707" i="2"/>
  <c r="G706" i="2"/>
  <c r="G702" i="2"/>
  <c r="G701" i="2" s="1"/>
  <c r="G698" i="2"/>
  <c r="G696" i="2"/>
  <c r="G691" i="2"/>
  <c r="G688" i="2"/>
  <c r="G683" i="2"/>
  <c r="G679" i="2"/>
  <c r="G677" i="2"/>
  <c r="E706" i="2"/>
  <c r="E705" i="2" s="1"/>
  <c r="E708" i="2" s="1"/>
  <c r="E702" i="2"/>
  <c r="E701" i="2" s="1"/>
  <c r="E704" i="2" s="1"/>
  <c r="E698" i="2"/>
  <c r="E696" i="2"/>
  <c r="E691" i="2"/>
  <c r="E688" i="2"/>
  <c r="E683" i="2"/>
  <c r="E682" i="2" s="1"/>
  <c r="E686" i="2" s="1"/>
  <c r="E677" i="2"/>
  <c r="E679" i="2"/>
  <c r="F664" i="2"/>
  <c r="F667" i="2"/>
  <c r="F669" i="2"/>
  <c r="G668" i="2"/>
  <c r="G666" i="2"/>
  <c r="G663" i="2"/>
  <c r="E668" i="2"/>
  <c r="E666" i="2"/>
  <c r="E663" i="2"/>
  <c r="E662" i="2" s="1"/>
  <c r="F642" i="2"/>
  <c r="F644" i="2"/>
  <c r="F645" i="2"/>
  <c r="F648" i="2"/>
  <c r="F651" i="2"/>
  <c r="F655" i="2"/>
  <c r="G654" i="2"/>
  <c r="G653" i="2" s="1"/>
  <c r="G656" i="2" s="1"/>
  <c r="G650" i="2"/>
  <c r="G647" i="2"/>
  <c r="G646" i="2" s="1"/>
  <c r="G643" i="2"/>
  <c r="G641" i="2"/>
  <c r="E654" i="2"/>
  <c r="E653" i="2" s="1"/>
  <c r="E656" i="2" s="1"/>
  <c r="E650" i="2"/>
  <c r="E649" i="2" s="1"/>
  <c r="E647" i="2"/>
  <c r="E646" i="2" s="1"/>
  <c r="E643" i="2"/>
  <c r="E641" i="2"/>
  <c r="F625" i="2"/>
  <c r="F626" i="2"/>
  <c r="F627" i="2"/>
  <c r="F629" i="2"/>
  <c r="F630" i="2"/>
  <c r="F633" i="2"/>
  <c r="G632" i="2"/>
  <c r="G628" i="2"/>
  <c r="G624" i="2"/>
  <c r="E632" i="2"/>
  <c r="E631" i="2" s="1"/>
  <c r="E628" i="2"/>
  <c r="E624" i="2"/>
  <c r="F600" i="2"/>
  <c r="F604" i="2"/>
  <c r="F608" i="2"/>
  <c r="F612" i="2"/>
  <c r="F616" i="2"/>
  <c r="G599" i="2"/>
  <c r="G615" i="2"/>
  <c r="G614" i="2" s="1"/>
  <c r="G611" i="2"/>
  <c r="G610" i="2" s="1"/>
  <c r="G607" i="2"/>
  <c r="G603" i="2"/>
  <c r="G602" i="2" s="1"/>
  <c r="E615" i="2"/>
  <c r="E614" i="2" s="1"/>
  <c r="E617" i="2" s="1"/>
  <c r="E611" i="2"/>
  <c r="E610" i="2" s="1"/>
  <c r="E613" i="2" s="1"/>
  <c r="E607" i="2"/>
  <c r="E606" i="2" s="1"/>
  <c r="E609" i="2" s="1"/>
  <c r="E603" i="2"/>
  <c r="E602" i="2" s="1"/>
  <c r="E605" i="2" s="1"/>
  <c r="E599" i="2"/>
  <c r="E598" i="2" s="1"/>
  <c r="E601" i="2" s="1"/>
  <c r="F583" i="2"/>
  <c r="F584" i="2"/>
  <c r="F586" i="2"/>
  <c r="F589" i="2"/>
  <c r="F593" i="2"/>
  <c r="G592" i="2"/>
  <c r="G591" i="2" s="1"/>
  <c r="G588" i="2"/>
  <c r="G585" i="2"/>
  <c r="G582" i="2"/>
  <c r="E592" i="2"/>
  <c r="E591" i="2" s="1"/>
  <c r="E594" i="2" s="1"/>
  <c r="E1089" i="2" s="1"/>
  <c r="E588" i="2"/>
  <c r="E587" i="2" s="1"/>
  <c r="E585" i="2"/>
  <c r="E582" i="2"/>
  <c r="F562" i="2"/>
  <c r="F564" i="2"/>
  <c r="F567" i="2"/>
  <c r="F570" i="2"/>
  <c r="F574" i="2"/>
  <c r="G573" i="2"/>
  <c r="G572" i="2" s="1"/>
  <c r="G569" i="2"/>
  <c r="G566" i="2"/>
  <c r="G565" i="2" s="1"/>
  <c r="G563" i="2"/>
  <c r="G561" i="2"/>
  <c r="E573" i="2"/>
  <c r="E572" i="2" s="1"/>
  <c r="E575" i="2" s="1"/>
  <c r="E569" i="2"/>
  <c r="E568" i="2" s="1"/>
  <c r="E566" i="2"/>
  <c r="E565" i="2" s="1"/>
  <c r="E563" i="2"/>
  <c r="E561" i="2"/>
  <c r="F493" i="2"/>
  <c r="F495" i="2"/>
  <c r="F497" i="2"/>
  <c r="F500" i="2"/>
  <c r="F501" i="2"/>
  <c r="F502" i="2"/>
  <c r="F503" i="2"/>
  <c r="F505" i="2"/>
  <c r="F507" i="2"/>
  <c r="F508" i="2"/>
  <c r="F509" i="2"/>
  <c r="F510" i="2"/>
  <c r="F511" i="2"/>
  <c r="F513" i="2"/>
  <c r="F518" i="2"/>
  <c r="F519" i="2"/>
  <c r="F520" i="2"/>
  <c r="F521" i="2"/>
  <c r="F522" i="2"/>
  <c r="F523" i="2"/>
  <c r="F524" i="2"/>
  <c r="F527" i="2"/>
  <c r="F528" i="2"/>
  <c r="F529" i="2"/>
  <c r="F534" i="2"/>
  <c r="F535" i="2"/>
  <c r="F537" i="2"/>
  <c r="F540" i="2"/>
  <c r="F541" i="2"/>
  <c r="F546" i="2"/>
  <c r="F549" i="2"/>
  <c r="G548" i="2"/>
  <c r="G547" i="2" s="1"/>
  <c r="G545" i="2"/>
  <c r="G539" i="2"/>
  <c r="G538" i="2" s="1"/>
  <c r="G536" i="2"/>
  <c r="G533" i="2"/>
  <c r="G526" i="2"/>
  <c r="G525" i="2" s="1"/>
  <c r="G517" i="2"/>
  <c r="G516" i="2" s="1"/>
  <c r="G512" i="2"/>
  <c r="G506" i="2"/>
  <c r="G504" i="2"/>
  <c r="G499" i="2"/>
  <c r="G496" i="2"/>
  <c r="G494" i="2"/>
  <c r="G492" i="2"/>
  <c r="E548" i="2"/>
  <c r="E545" i="2"/>
  <c r="E544" i="2" s="1"/>
  <c r="E539" i="2"/>
  <c r="E538" i="2" s="1"/>
  <c r="E536" i="2"/>
  <c r="E533" i="2"/>
  <c r="E526" i="2"/>
  <c r="E525" i="2" s="1"/>
  <c r="E517" i="2"/>
  <c r="E516" i="2" s="1"/>
  <c r="E512" i="2"/>
  <c r="E506" i="2"/>
  <c r="E504" i="2"/>
  <c r="E499" i="2"/>
  <c r="E496" i="2"/>
  <c r="E494" i="2"/>
  <c r="E492" i="2"/>
  <c r="F466" i="2"/>
  <c r="F469" i="2"/>
  <c r="F471" i="2"/>
  <c r="F472" i="2"/>
  <c r="F473" i="2"/>
  <c r="F474" i="2"/>
  <c r="F475" i="2"/>
  <c r="F479" i="2"/>
  <c r="F483" i="2"/>
  <c r="G482" i="2"/>
  <c r="G481" i="2" s="1"/>
  <c r="G478" i="2"/>
  <c r="G477" i="2" s="1"/>
  <c r="G470" i="2"/>
  <c r="G468" i="2"/>
  <c r="G465" i="2"/>
  <c r="E465" i="2"/>
  <c r="E464" i="2" s="1"/>
  <c r="E468" i="2"/>
  <c r="E470" i="2"/>
  <c r="E478" i="2"/>
  <c r="E477" i="2" s="1"/>
  <c r="E480" i="2" s="1"/>
  <c r="E482" i="2"/>
  <c r="E481" i="2" s="1"/>
  <c r="E484" i="2" s="1"/>
  <c r="F427" i="2"/>
  <c r="F426" i="2" s="1"/>
  <c r="F428" i="2" s="1"/>
  <c r="F443" i="2" s="1"/>
  <c r="F418" i="2"/>
  <c r="F417" i="2" s="1"/>
  <c r="F416" i="2"/>
  <c r="F408" i="2"/>
  <c r="F407" i="2"/>
  <c r="F392" i="2"/>
  <c r="F393" i="2"/>
  <c r="F394" i="2"/>
  <c r="F395" i="2"/>
  <c r="F396" i="2"/>
  <c r="F397" i="2"/>
  <c r="F398" i="2"/>
  <c r="F399" i="2"/>
  <c r="F391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70" i="2"/>
  <c r="F367" i="2"/>
  <c r="F366" i="2"/>
  <c r="F355" i="2"/>
  <c r="F356" i="2"/>
  <c r="F357" i="2"/>
  <c r="F354" i="2"/>
  <c r="F345" i="2"/>
  <c r="F344" i="2"/>
  <c r="F341" i="2"/>
  <c r="F340" i="2"/>
  <c r="F336" i="2"/>
  <c r="F337" i="2"/>
  <c r="F335" i="2"/>
  <c r="F328" i="2"/>
  <c r="F329" i="2"/>
  <c r="F330" i="2"/>
  <c r="F331" i="2"/>
  <c r="F332" i="2"/>
  <c r="F327" i="2"/>
  <c r="G426" i="2"/>
  <c r="G428" i="2" s="1"/>
  <c r="G443" i="2" s="1"/>
  <c r="E426" i="2"/>
  <c r="E428" i="2" s="1"/>
  <c r="E443" i="2" s="1"/>
  <c r="G417" i="2"/>
  <c r="F415" i="2"/>
  <c r="G415" i="2"/>
  <c r="E417" i="2"/>
  <c r="E415" i="2"/>
  <c r="G406" i="2"/>
  <c r="G409" i="2" s="1"/>
  <c r="G441" i="2" s="1"/>
  <c r="E406" i="2"/>
  <c r="E409" i="2" s="1"/>
  <c r="E441" i="2" s="1"/>
  <c r="G390" i="2"/>
  <c r="G400" i="2" s="1"/>
  <c r="G440" i="2" s="1"/>
  <c r="E390" i="2"/>
  <c r="E400" i="2" s="1"/>
  <c r="E440" i="2" s="1"/>
  <c r="G369" i="2"/>
  <c r="E369" i="2"/>
  <c r="G365" i="2"/>
  <c r="E365" i="2"/>
  <c r="G353" i="2"/>
  <c r="G358" i="2" s="1"/>
  <c r="G438" i="2" s="1"/>
  <c r="E353" i="2"/>
  <c r="E358" i="2" s="1"/>
  <c r="E438" i="2" s="1"/>
  <c r="G343" i="2"/>
  <c r="E343" i="2"/>
  <c r="G339" i="2"/>
  <c r="E339" i="2"/>
  <c r="G334" i="2"/>
  <c r="E334" i="2"/>
  <c r="G326" i="2"/>
  <c r="E326" i="2"/>
  <c r="G35" i="2"/>
  <c r="G225" i="2"/>
  <c r="G224" i="2" s="1"/>
  <c r="G223" i="2" s="1"/>
  <c r="E234" i="2"/>
  <c r="E233" i="2" s="1"/>
  <c r="E34" i="2" s="1"/>
  <c r="E36" i="2" s="1"/>
  <c r="E219" i="2"/>
  <c r="E218" i="2" s="1"/>
  <c r="E215" i="2"/>
  <c r="E213" i="2"/>
  <c r="E209" i="2"/>
  <c r="E205" i="2"/>
  <c r="E199" i="2"/>
  <c r="E197" i="2" s="1"/>
  <c r="E193" i="2"/>
  <c r="E191" i="2" s="1"/>
  <c r="E188" i="2"/>
  <c r="E186" i="2" s="1"/>
  <c r="E183" i="2"/>
  <c r="E181" i="2" s="1"/>
  <c r="E176" i="2"/>
  <c r="E174" i="2" s="1"/>
  <c r="E165" i="2"/>
  <c r="E154" i="2"/>
  <c r="E146" i="2"/>
  <c r="E140" i="2"/>
  <c r="E134" i="2"/>
  <c r="E130" i="2"/>
  <c r="E127" i="2"/>
  <c r="E114" i="2"/>
  <c r="E113" i="2" s="1"/>
  <c r="E110" i="2"/>
  <c r="E109" i="2" s="1"/>
  <c r="E104" i="2"/>
  <c r="E102" i="2"/>
  <c r="E98" i="2"/>
  <c r="E97" i="2" s="1"/>
  <c r="E93" i="2"/>
  <c r="E90" i="2"/>
  <c r="E87" i="2"/>
  <c r="E80" i="2"/>
  <c r="E77" i="2"/>
  <c r="E73" i="2"/>
  <c r="E71" i="2"/>
  <c r="E69" i="2"/>
  <c r="E66" i="2"/>
  <c r="E64" i="2"/>
  <c r="E59" i="2"/>
  <c r="E56" i="2"/>
  <c r="E53" i="2"/>
  <c r="F36" i="2"/>
  <c r="G236" i="2"/>
  <c r="F235" i="2"/>
  <c r="G235" i="2" s="1"/>
  <c r="G57" i="2"/>
  <c r="G58" i="2"/>
  <c r="G60" i="2"/>
  <c r="G61" i="2"/>
  <c r="G65" i="2"/>
  <c r="G67" i="2"/>
  <c r="G68" i="2"/>
  <c r="G70" i="2"/>
  <c r="G72" i="2"/>
  <c r="G74" i="2"/>
  <c r="G78" i="2"/>
  <c r="G79" i="2"/>
  <c r="G81" i="2"/>
  <c r="G82" i="2"/>
  <c r="G83" i="2"/>
  <c r="G84" i="2"/>
  <c r="G88" i="2"/>
  <c r="G89" i="2"/>
  <c r="G91" i="2"/>
  <c r="G92" i="2"/>
  <c r="G94" i="2"/>
  <c r="G95" i="2"/>
  <c r="G99" i="2"/>
  <c r="G103" i="2"/>
  <c r="G105" i="2"/>
  <c r="G111" i="2"/>
  <c r="G115" i="2"/>
  <c r="G128" i="2"/>
  <c r="G129" i="2"/>
  <c r="G131" i="2"/>
  <c r="G132" i="2"/>
  <c r="G133" i="2"/>
  <c r="G135" i="2"/>
  <c r="G136" i="2"/>
  <c r="G141" i="2"/>
  <c r="G142" i="2"/>
  <c r="G143" i="2"/>
  <c r="G144" i="2"/>
  <c r="G149" i="2"/>
  <c r="G150" i="2"/>
  <c r="G152" i="2"/>
  <c r="G155" i="2"/>
  <c r="G156" i="2"/>
  <c r="G157" i="2"/>
  <c r="G158" i="2"/>
  <c r="G159" i="2"/>
  <c r="G160" i="2"/>
  <c r="G161" i="2"/>
  <c r="G162" i="2"/>
  <c r="G163" i="2"/>
  <c r="G166" i="2"/>
  <c r="G167" i="2"/>
  <c r="G168" i="2"/>
  <c r="G169" i="2"/>
  <c r="G170" i="2"/>
  <c r="G171" i="2"/>
  <c r="G172" i="2"/>
  <c r="G177" i="2"/>
  <c r="G178" i="2"/>
  <c r="G179" i="2"/>
  <c r="G184" i="2"/>
  <c r="G189" i="2"/>
  <c r="G194" i="2"/>
  <c r="G195" i="2"/>
  <c r="G200" i="2"/>
  <c r="G206" i="2"/>
  <c r="G207" i="2"/>
  <c r="G208" i="2"/>
  <c r="G210" i="2"/>
  <c r="G211" i="2"/>
  <c r="G212" i="2"/>
  <c r="G214" i="2"/>
  <c r="G216" i="2"/>
  <c r="G220" i="2"/>
  <c r="G54" i="2"/>
  <c r="G55" i="2"/>
  <c r="F219" i="2"/>
  <c r="F218" i="2" s="1"/>
  <c r="F215" i="2"/>
  <c r="F213" i="2"/>
  <c r="F209" i="2"/>
  <c r="F205" i="2"/>
  <c r="F199" i="2"/>
  <c r="F197" i="2" s="1"/>
  <c r="F193" i="2"/>
  <c r="F191" i="2" s="1"/>
  <c r="F188" i="2"/>
  <c r="F186" i="2" s="1"/>
  <c r="F183" i="2"/>
  <c r="F181" i="2" s="1"/>
  <c r="F176" i="2"/>
  <c r="F174" i="2" s="1"/>
  <c r="F165" i="2"/>
  <c r="F154" i="2"/>
  <c r="F140" i="2"/>
  <c r="F134" i="2"/>
  <c r="F130" i="2"/>
  <c r="F127" i="2"/>
  <c r="F114" i="2"/>
  <c r="F113" i="2" s="1"/>
  <c r="F110" i="2"/>
  <c r="F104" i="2"/>
  <c r="F102" i="2"/>
  <c r="F98" i="2"/>
  <c r="F97" i="2" s="1"/>
  <c r="F93" i="2"/>
  <c r="F90" i="2"/>
  <c r="F87" i="2"/>
  <c r="F80" i="2"/>
  <c r="F77" i="2"/>
  <c r="F73" i="2"/>
  <c r="F71" i="2"/>
  <c r="F69" i="2"/>
  <c r="F66" i="2"/>
  <c r="F64" i="2"/>
  <c r="F59" i="2"/>
  <c r="F56" i="2"/>
  <c r="F53" i="2"/>
  <c r="G419" i="2" l="1"/>
  <c r="G442" i="2" s="1"/>
  <c r="G302" i="2"/>
  <c r="F302" i="2" s="1"/>
  <c r="G979" i="2"/>
  <c r="G986" i="2" s="1"/>
  <c r="F1031" i="2"/>
  <c r="F1058" i="2"/>
  <c r="F271" i="2"/>
  <c r="F717" i="2"/>
  <c r="G151" i="2"/>
  <c r="G1026" i="2"/>
  <c r="G1042" i="2" s="1"/>
  <c r="F983" i="2"/>
  <c r="E997" i="2"/>
  <c r="G1052" i="2"/>
  <c r="F1076" i="2"/>
  <c r="F1029" i="2"/>
  <c r="F1036" i="2"/>
  <c r="F1063" i="2"/>
  <c r="F1075" i="2"/>
  <c r="G933" i="2"/>
  <c r="G943" i="2" s="1"/>
  <c r="E1052" i="2"/>
  <c r="E1088" i="2" s="1"/>
  <c r="E1026" i="2"/>
  <c r="F1044" i="2"/>
  <c r="F1050" i="2"/>
  <c r="F1047" i="2"/>
  <c r="F1059" i="2"/>
  <c r="F1071" i="2"/>
  <c r="G1074" i="2"/>
  <c r="F1038" i="2"/>
  <c r="E1055" i="2"/>
  <c r="F1043" i="2"/>
  <c r="E1068" i="2"/>
  <c r="F938" i="2"/>
  <c r="G1046" i="2"/>
  <c r="F1046" i="2" s="1"/>
  <c r="F1039" i="2"/>
  <c r="F1027" i="2"/>
  <c r="G1061" i="2"/>
  <c r="G1078" i="2"/>
  <c r="F1078" i="2" s="1"/>
  <c r="F1072" i="2"/>
  <c r="E933" i="2"/>
  <c r="E943" i="2" s="1"/>
  <c r="F945" i="2"/>
  <c r="F962" i="2"/>
  <c r="G1062" i="2"/>
  <c r="G687" i="2"/>
  <c r="E877" i="2"/>
  <c r="F934" i="2"/>
  <c r="E1007" i="2"/>
  <c r="F907" i="2"/>
  <c r="E944" i="2"/>
  <c r="E965" i="2" s="1"/>
  <c r="F941" i="2"/>
  <c r="F948" i="2"/>
  <c r="F957" i="2"/>
  <c r="F967" i="2"/>
  <c r="E979" i="2"/>
  <c r="E986" i="2" s="1"/>
  <c r="E972" i="2" s="1"/>
  <c r="F976" i="2"/>
  <c r="F980" i="2"/>
  <c r="F998" i="2"/>
  <c r="F1008" i="2"/>
  <c r="F906" i="2"/>
  <c r="F936" i="2"/>
  <c r="F1003" i="2"/>
  <c r="F1010" i="2"/>
  <c r="G997" i="2"/>
  <c r="G1007" i="2"/>
  <c r="F902" i="2"/>
  <c r="G905" i="2"/>
  <c r="F915" i="2"/>
  <c r="G919" i="2"/>
  <c r="E899" i="2"/>
  <c r="F940" i="2"/>
  <c r="F951" i="2"/>
  <c r="G961" i="2"/>
  <c r="F961" i="2" s="1"/>
  <c r="G966" i="2"/>
  <c r="G975" i="2"/>
  <c r="F988" i="2"/>
  <c r="F851" i="2"/>
  <c r="F885" i="2"/>
  <c r="G909" i="2"/>
  <c r="F909" i="2" s="1"/>
  <c r="F903" i="2"/>
  <c r="F916" i="2"/>
  <c r="F894" i="2"/>
  <c r="G987" i="2"/>
  <c r="G944" i="2"/>
  <c r="G884" i="2"/>
  <c r="F884" i="2" s="1"/>
  <c r="F880" i="2"/>
  <c r="G883" i="2"/>
  <c r="F881" i="2"/>
  <c r="G893" i="2"/>
  <c r="E806" i="2"/>
  <c r="E789" i="2" s="1"/>
  <c r="E831" i="2"/>
  <c r="E818" i="2" s="1"/>
  <c r="G850" i="2"/>
  <c r="F855" i="2"/>
  <c r="F863" i="2"/>
  <c r="E847" i="2"/>
  <c r="F850" i="2"/>
  <c r="F772" i="2"/>
  <c r="F784" i="2"/>
  <c r="G854" i="2"/>
  <c r="G783" i="2"/>
  <c r="G786" i="2" s="1"/>
  <c r="F804" i="2"/>
  <c r="F813" i="2"/>
  <c r="F842" i="2"/>
  <c r="G853" i="2"/>
  <c r="G862" i="2"/>
  <c r="F872" i="2"/>
  <c r="G871" i="2"/>
  <c r="F755" i="2"/>
  <c r="E714" i="2"/>
  <c r="E719" i="2" s="1"/>
  <c r="E711" i="2" s="1"/>
  <c r="F715" i="2"/>
  <c r="F730" i="2"/>
  <c r="G729" i="2"/>
  <c r="F752" i="2"/>
  <c r="F760" i="2"/>
  <c r="F829" i="2"/>
  <c r="F734" i="2"/>
  <c r="F756" i="2"/>
  <c r="F826" i="2"/>
  <c r="F742" i="2"/>
  <c r="G745" i="2"/>
  <c r="F800" i="2"/>
  <c r="F821" i="2"/>
  <c r="G824" i="2"/>
  <c r="F824" i="2" s="1"/>
  <c r="E736" i="2"/>
  <c r="E726" i="2" s="1"/>
  <c r="E748" i="2"/>
  <c r="E777" i="2"/>
  <c r="E768" i="2" s="1"/>
  <c r="F774" i="2"/>
  <c r="F796" i="2"/>
  <c r="F754" i="2"/>
  <c r="F792" i="2"/>
  <c r="G795" i="2"/>
  <c r="F832" i="2"/>
  <c r="G835" i="2"/>
  <c r="F835" i="2" s="1"/>
  <c r="G714" i="2"/>
  <c r="F729" i="2"/>
  <c r="F743" i="2"/>
  <c r="G758" i="2"/>
  <c r="F758" i="2" s="1"/>
  <c r="F751" i="2"/>
  <c r="F775" i="2"/>
  <c r="G799" i="2"/>
  <c r="F799" i="2" s="1"/>
  <c r="F801" i="2"/>
  <c r="F797" i="2"/>
  <c r="F793" i="2"/>
  <c r="F833" i="2"/>
  <c r="F822" i="2"/>
  <c r="E560" i="2"/>
  <c r="E571" i="2" s="1"/>
  <c r="F641" i="2"/>
  <c r="E676" i="2"/>
  <c r="E681" i="2" s="1"/>
  <c r="E687" i="2"/>
  <c r="E695" i="2"/>
  <c r="F683" i="2"/>
  <c r="F706" i="2"/>
  <c r="G733" i="2"/>
  <c r="F733" i="2" s="1"/>
  <c r="G759" i="2"/>
  <c r="G771" i="2"/>
  <c r="G803" i="2"/>
  <c r="F803" i="2" s="1"/>
  <c r="G812" i="2"/>
  <c r="G828" i="2"/>
  <c r="F828" i="2" s="1"/>
  <c r="G841" i="2"/>
  <c r="G825" i="2"/>
  <c r="F691" i="2"/>
  <c r="G705" i="2"/>
  <c r="F705" i="2" s="1"/>
  <c r="F698" i="2"/>
  <c r="F679" i="2"/>
  <c r="G682" i="2"/>
  <c r="G686" i="2" s="1"/>
  <c r="F686" i="2" s="1"/>
  <c r="G695" i="2"/>
  <c r="F695" i="2" s="1"/>
  <c r="F677" i="2"/>
  <c r="F701" i="2"/>
  <c r="G704" i="2"/>
  <c r="F704" i="2" s="1"/>
  <c r="G708" i="2"/>
  <c r="F708" i="2" s="1"/>
  <c r="F702" i="2"/>
  <c r="F696" i="2"/>
  <c r="F688" i="2"/>
  <c r="G640" i="2"/>
  <c r="G676" i="2"/>
  <c r="F643" i="2"/>
  <c r="F650" i="2"/>
  <c r="E665" i="2"/>
  <c r="E670" i="2" s="1"/>
  <c r="E659" i="2" s="1"/>
  <c r="F654" i="2"/>
  <c r="F656" i="2"/>
  <c r="F646" i="2"/>
  <c r="F607" i="2"/>
  <c r="E640" i="2"/>
  <c r="E652" i="2" s="1"/>
  <c r="E637" i="2" s="1"/>
  <c r="F653" i="2"/>
  <c r="F647" i="2"/>
  <c r="F663" i="2"/>
  <c r="F668" i="2"/>
  <c r="E623" i="2"/>
  <c r="E634" i="2" s="1"/>
  <c r="E620" i="2" s="1"/>
  <c r="G649" i="2"/>
  <c r="F649" i="2" s="1"/>
  <c r="G665" i="2"/>
  <c r="G662" i="2"/>
  <c r="F666" i="2"/>
  <c r="F614" i="2"/>
  <c r="F494" i="2"/>
  <c r="F499" i="2"/>
  <c r="F517" i="2"/>
  <c r="G606" i="2"/>
  <c r="F606" i="2" s="1"/>
  <c r="F599" i="2"/>
  <c r="F615" i="2"/>
  <c r="F628" i="2"/>
  <c r="F624" i="2"/>
  <c r="F632" i="2"/>
  <c r="G631" i="2"/>
  <c r="F631" i="2" s="1"/>
  <c r="F602" i="2"/>
  <c r="G605" i="2"/>
  <c r="F605" i="2" s="1"/>
  <c r="F610" i="2"/>
  <c r="G613" i="2"/>
  <c r="F613" i="2" s="1"/>
  <c r="E597" i="2"/>
  <c r="G598" i="2"/>
  <c r="F611" i="2"/>
  <c r="F603" i="2"/>
  <c r="G56" i="2"/>
  <c r="G64" i="2"/>
  <c r="G69" i="2"/>
  <c r="G73" i="2"/>
  <c r="G90" i="2"/>
  <c r="G104" i="2"/>
  <c r="G130" i="2"/>
  <c r="G154" i="2"/>
  <c r="G209" i="2"/>
  <c r="G215" i="2"/>
  <c r="E581" i="2"/>
  <c r="E590" i="2" s="1"/>
  <c r="E578" i="2" s="1"/>
  <c r="F585" i="2"/>
  <c r="G617" i="2"/>
  <c r="F617" i="2" s="1"/>
  <c r="G623" i="2"/>
  <c r="E498" i="2"/>
  <c r="F506" i="2"/>
  <c r="E532" i="2"/>
  <c r="E542" i="2" s="1"/>
  <c r="F548" i="2"/>
  <c r="F492" i="2"/>
  <c r="F496" i="2"/>
  <c r="F504" i="2"/>
  <c r="F512" i="2"/>
  <c r="F536" i="2"/>
  <c r="F545" i="2"/>
  <c r="F563" i="2"/>
  <c r="F569" i="2"/>
  <c r="F582" i="2"/>
  <c r="F588" i="2"/>
  <c r="G587" i="2"/>
  <c r="F587" i="2" s="1"/>
  <c r="F591" i="2"/>
  <c r="G594" i="2"/>
  <c r="F592" i="2"/>
  <c r="G581" i="2"/>
  <c r="F538" i="2"/>
  <c r="F525" i="2"/>
  <c r="F572" i="2"/>
  <c r="F565" i="2"/>
  <c r="E547" i="2"/>
  <c r="F547" i="2" s="1"/>
  <c r="G498" i="2"/>
  <c r="G532" i="2"/>
  <c r="G544" i="2"/>
  <c r="F544" i="2" s="1"/>
  <c r="F539" i="2"/>
  <c r="F533" i="2"/>
  <c r="F526" i="2"/>
  <c r="F573" i="2"/>
  <c r="F566" i="2"/>
  <c r="E491" i="2"/>
  <c r="E530" i="2"/>
  <c r="E1085" i="2" s="1"/>
  <c r="G491" i="2"/>
  <c r="F561" i="2"/>
  <c r="G568" i="2"/>
  <c r="F568" i="2" s="1"/>
  <c r="G575" i="2"/>
  <c r="F575" i="2" s="1"/>
  <c r="G560" i="2"/>
  <c r="G53" i="2"/>
  <c r="G59" i="2"/>
  <c r="G66" i="2"/>
  <c r="G71" i="2"/>
  <c r="G77" i="2"/>
  <c r="G93" i="2"/>
  <c r="G102" i="2"/>
  <c r="G110" i="2"/>
  <c r="G134" i="2"/>
  <c r="G146" i="2"/>
  <c r="G165" i="2"/>
  <c r="G213" i="2"/>
  <c r="F406" i="2"/>
  <c r="F409" i="2" s="1"/>
  <c r="F441" i="2" s="1"/>
  <c r="F326" i="2"/>
  <c r="F334" i="2"/>
  <c r="F339" i="2"/>
  <c r="F343" i="2"/>
  <c r="F365" i="2"/>
  <c r="E467" i="2"/>
  <c r="E476" i="2" s="1"/>
  <c r="F465" i="2"/>
  <c r="F470" i="2"/>
  <c r="F353" i="2"/>
  <c r="F358" i="2" s="1"/>
  <c r="F438" i="2" s="1"/>
  <c r="G467" i="2"/>
  <c r="F477" i="2"/>
  <c r="G480" i="2"/>
  <c r="F481" i="2"/>
  <c r="G484" i="2"/>
  <c r="G464" i="2"/>
  <c r="F482" i="2"/>
  <c r="F478" i="2"/>
  <c r="F468" i="2"/>
  <c r="G347" i="2"/>
  <c r="G437" i="2" s="1"/>
  <c r="E347" i="2"/>
  <c r="E437" i="2" s="1"/>
  <c r="E419" i="2"/>
  <c r="E442" i="2" s="1"/>
  <c r="G384" i="2"/>
  <c r="G439" i="2" s="1"/>
  <c r="E384" i="2"/>
  <c r="E439" i="2" s="1"/>
  <c r="F390" i="2"/>
  <c r="F400" i="2" s="1"/>
  <c r="F440" i="2" s="1"/>
  <c r="F76" i="2"/>
  <c r="F138" i="2"/>
  <c r="G36" i="2"/>
  <c r="F369" i="2"/>
  <c r="F419" i="2"/>
  <c r="F442" i="2" s="1"/>
  <c r="E52" i="2"/>
  <c r="E125" i="2"/>
  <c r="E138" i="2"/>
  <c r="E63" i="2"/>
  <c r="E76" i="2"/>
  <c r="E86" i="2"/>
  <c r="E101" i="2"/>
  <c r="E204" i="2"/>
  <c r="E202" i="2" s="1"/>
  <c r="E24" i="2" s="1"/>
  <c r="G29" i="2"/>
  <c r="E107" i="2"/>
  <c r="E21" i="2" s="1"/>
  <c r="G97" i="2"/>
  <c r="G174" i="2"/>
  <c r="G197" i="2"/>
  <c r="G113" i="2"/>
  <c r="G186" i="2"/>
  <c r="G181" i="2"/>
  <c r="G191" i="2"/>
  <c r="F204" i="2"/>
  <c r="G218" i="2"/>
  <c r="F109" i="2"/>
  <c r="G109" i="2" s="1"/>
  <c r="G183" i="2"/>
  <c r="F86" i="2"/>
  <c r="G86" i="2" s="1"/>
  <c r="F125" i="2"/>
  <c r="G205" i="2"/>
  <c r="G193" i="2"/>
  <c r="F234" i="2"/>
  <c r="F52" i="2"/>
  <c r="G199" i="2"/>
  <c r="G140" i="2"/>
  <c r="G114" i="2"/>
  <c r="G98" i="2"/>
  <c r="G87" i="2"/>
  <c r="G80" i="2"/>
  <c r="F63" i="2"/>
  <c r="F101" i="2"/>
  <c r="G219" i="2"/>
  <c r="G188" i="2"/>
  <c r="G176" i="2"/>
  <c r="G127" i="2"/>
  <c r="F594" i="2" l="1"/>
  <c r="F783" i="2"/>
  <c r="E514" i="2"/>
  <c r="G514" i="2"/>
  <c r="F491" i="2"/>
  <c r="G965" i="2"/>
  <c r="F965" i="2" s="1"/>
  <c r="F997" i="2"/>
  <c r="G204" i="2"/>
  <c r="G887" i="2"/>
  <c r="G1088" i="2" s="1"/>
  <c r="E1013" i="2"/>
  <c r="E993" i="2" s="1"/>
  <c r="E765" i="2"/>
  <c r="F933" i="2"/>
  <c r="F1026" i="2"/>
  <c r="E723" i="2"/>
  <c r="F986" i="2"/>
  <c r="F1007" i="2"/>
  <c r="F979" i="2"/>
  <c r="E930" i="2"/>
  <c r="E927" i="2" s="1"/>
  <c r="E923" i="2" s="1"/>
  <c r="E315" i="2" s="1"/>
  <c r="G444" i="2"/>
  <c r="F943" i="2"/>
  <c r="F944" i="2"/>
  <c r="E1042" i="2"/>
  <c r="E1023" i="2" s="1"/>
  <c r="E1020" i="2" s="1"/>
  <c r="E1017" i="2" s="1"/>
  <c r="E316" i="2" s="1"/>
  <c r="E444" i="2"/>
  <c r="F1052" i="2"/>
  <c r="F1088" i="2"/>
  <c r="F484" i="2"/>
  <c r="F480" i="2"/>
  <c r="E460" i="2"/>
  <c r="G1023" i="2"/>
  <c r="F1061" i="2"/>
  <c r="G1065" i="2"/>
  <c r="F1065" i="2" s="1"/>
  <c r="F1062" i="2"/>
  <c r="F1074" i="2"/>
  <c r="G1068" i="2"/>
  <c r="F1068" i="2" s="1"/>
  <c r="G1013" i="2"/>
  <c r="F975" i="2"/>
  <c r="G978" i="2"/>
  <c r="F978" i="2" s="1"/>
  <c r="F966" i="2"/>
  <c r="G969" i="2"/>
  <c r="F969" i="2" s="1"/>
  <c r="E700" i="2"/>
  <c r="E673" i="2" s="1"/>
  <c r="G806" i="2"/>
  <c r="F806" i="2" s="1"/>
  <c r="F919" i="2"/>
  <c r="G912" i="2"/>
  <c r="F912" i="2" s="1"/>
  <c r="F905" i="2"/>
  <c r="G899" i="2"/>
  <c r="F899" i="2" s="1"/>
  <c r="F987" i="2"/>
  <c r="G990" i="2"/>
  <c r="F883" i="2"/>
  <c r="G896" i="2"/>
  <c r="F893" i="2"/>
  <c r="G865" i="2"/>
  <c r="F862" i="2"/>
  <c r="F854" i="2"/>
  <c r="G857" i="2"/>
  <c r="F857" i="2" s="1"/>
  <c r="F853" i="2"/>
  <c r="F384" i="2"/>
  <c r="F439" i="2" s="1"/>
  <c r="G874" i="2"/>
  <c r="F871" i="2"/>
  <c r="F682" i="2"/>
  <c r="G762" i="2"/>
  <c r="F762" i="2" s="1"/>
  <c r="F759" i="2"/>
  <c r="F795" i="2"/>
  <c r="F687" i="2"/>
  <c r="G844" i="2"/>
  <c r="F841" i="2"/>
  <c r="G815" i="2"/>
  <c r="F812" i="2"/>
  <c r="G777" i="2"/>
  <c r="F771" i="2"/>
  <c r="G780" i="2"/>
  <c r="F780" i="2" s="1"/>
  <c r="F786" i="2"/>
  <c r="F714" i="2"/>
  <c r="G719" i="2"/>
  <c r="F745" i="2"/>
  <c r="G739" i="2"/>
  <c r="F739" i="2" s="1"/>
  <c r="G736" i="2"/>
  <c r="G831" i="2"/>
  <c r="F825" i="2"/>
  <c r="G700" i="2"/>
  <c r="F676" i="2"/>
  <c r="G681" i="2"/>
  <c r="F532" i="2"/>
  <c r="F498" i="2"/>
  <c r="F665" i="2"/>
  <c r="G609" i="2"/>
  <c r="F609" i="2" s="1"/>
  <c r="G652" i="2"/>
  <c r="F640" i="2"/>
  <c r="F662" i="2"/>
  <c r="G670" i="2"/>
  <c r="F623" i="2"/>
  <c r="G634" i="2"/>
  <c r="G601" i="2"/>
  <c r="F598" i="2"/>
  <c r="F347" i="2"/>
  <c r="F437" i="2" s="1"/>
  <c r="F581" i="2"/>
  <c r="E550" i="2"/>
  <c r="E1087" i="2" s="1"/>
  <c r="E557" i="2"/>
  <c r="G590" i="2"/>
  <c r="G578" i="2" s="1"/>
  <c r="F516" i="2"/>
  <c r="G530" i="2"/>
  <c r="F530" i="2" s="1"/>
  <c r="G550" i="2"/>
  <c r="G542" i="2"/>
  <c r="F542" i="2" s="1"/>
  <c r="G571" i="2"/>
  <c r="F560" i="2"/>
  <c r="F467" i="2"/>
  <c r="E123" i="2"/>
  <c r="E23" i="2" s="1"/>
  <c r="E25" i="2" s="1"/>
  <c r="F123" i="2"/>
  <c r="F23" i="2" s="1"/>
  <c r="F464" i="2"/>
  <c r="G476" i="2"/>
  <c r="G138" i="2"/>
  <c r="G63" i="2"/>
  <c r="F107" i="2"/>
  <c r="F21" i="2" s="1"/>
  <c r="G125" i="2"/>
  <c r="E50" i="2"/>
  <c r="E20" i="2" s="1"/>
  <c r="E22" i="2" s="1"/>
  <c r="E26" i="2" s="1"/>
  <c r="G101" i="2"/>
  <c r="F202" i="2"/>
  <c r="F24" i="2" s="1"/>
  <c r="G76" i="2"/>
  <c r="G234" i="2"/>
  <c r="F233" i="2"/>
  <c r="G233" i="2" s="1"/>
  <c r="F50" i="2"/>
  <c r="F20" i="2" s="1"/>
  <c r="G52" i="2"/>
  <c r="G1085" i="2" l="1"/>
  <c r="F634" i="2"/>
  <c r="G620" i="2"/>
  <c r="G1089" i="2"/>
  <c r="F1089" i="2" s="1"/>
  <c r="E488" i="2"/>
  <c r="E457" i="2" s="1"/>
  <c r="G488" i="2"/>
  <c r="G877" i="2"/>
  <c r="F877" i="2" s="1"/>
  <c r="E1084" i="2"/>
  <c r="G847" i="2"/>
  <c r="F847" i="2" s="1"/>
  <c r="G789" i="2"/>
  <c r="F789" i="2" s="1"/>
  <c r="F887" i="2"/>
  <c r="G107" i="2"/>
  <c r="G21" i="2" s="1"/>
  <c r="G930" i="2"/>
  <c r="F930" i="2" s="1"/>
  <c r="F1042" i="2"/>
  <c r="G1084" i="2"/>
  <c r="G1087" i="2"/>
  <c r="F1087" i="2" s="1"/>
  <c r="F444" i="2"/>
  <c r="G1086" i="2"/>
  <c r="E1086" i="2"/>
  <c r="F1085" i="2"/>
  <c r="F1023" i="2"/>
  <c r="E554" i="2"/>
  <c r="G1055" i="2"/>
  <c r="F1055" i="2" s="1"/>
  <c r="G993" i="2"/>
  <c r="F1013" i="2"/>
  <c r="F993" i="2" s="1"/>
  <c r="F700" i="2"/>
  <c r="F990" i="2"/>
  <c r="G972" i="2"/>
  <c r="F972" i="2" s="1"/>
  <c r="F896" i="2"/>
  <c r="G890" i="2"/>
  <c r="F890" i="2" s="1"/>
  <c r="F865" i="2"/>
  <c r="G860" i="2"/>
  <c r="F860" i="2" s="1"/>
  <c r="F874" i="2"/>
  <c r="G868" i="2"/>
  <c r="F868" i="2" s="1"/>
  <c r="F550" i="2"/>
  <c r="G748" i="2"/>
  <c r="F748" i="2" s="1"/>
  <c r="F736" i="2"/>
  <c r="G726" i="2"/>
  <c r="F777" i="2"/>
  <c r="G768" i="2"/>
  <c r="F815" i="2"/>
  <c r="G809" i="2"/>
  <c r="F809" i="2" s="1"/>
  <c r="F844" i="2"/>
  <c r="G838" i="2"/>
  <c r="F838" i="2" s="1"/>
  <c r="F719" i="2"/>
  <c r="G711" i="2"/>
  <c r="F711" i="2" s="1"/>
  <c r="G818" i="2"/>
  <c r="F818" i="2" s="1"/>
  <c r="F831" i="2"/>
  <c r="F681" i="2"/>
  <c r="G673" i="2"/>
  <c r="F673" i="2" s="1"/>
  <c r="F652" i="2"/>
  <c r="G637" i="2"/>
  <c r="F637" i="2" s="1"/>
  <c r="F670" i="2"/>
  <c r="G659" i="2"/>
  <c r="F659" i="2" s="1"/>
  <c r="G597" i="2"/>
  <c r="F597" i="2" s="1"/>
  <c r="F601" i="2"/>
  <c r="F620" i="2"/>
  <c r="F590" i="2"/>
  <c r="F578" i="2" s="1"/>
  <c r="F514" i="2"/>
  <c r="G557" i="2"/>
  <c r="F571" i="2"/>
  <c r="F557" i="2" s="1"/>
  <c r="G123" i="2"/>
  <c r="G23" i="2" s="1"/>
  <c r="F25" i="2"/>
  <c r="G460" i="2"/>
  <c r="F476" i="2"/>
  <c r="F460" i="2" s="1"/>
  <c r="G202" i="2"/>
  <c r="G24" i="2" s="1"/>
  <c r="F221" i="2"/>
  <c r="G221" i="2" s="1"/>
  <c r="F22" i="2"/>
  <c r="G50" i="2"/>
  <c r="G20" i="2" s="1"/>
  <c r="F116" i="2"/>
  <c r="G116" i="2" s="1"/>
  <c r="F488" i="2" l="1"/>
  <c r="F1084" i="2"/>
  <c r="E1090" i="2"/>
  <c r="G457" i="2"/>
  <c r="F457" i="2" s="1"/>
  <c r="G1090" i="2"/>
  <c r="G22" i="2"/>
  <c r="E454" i="2"/>
  <c r="E314" i="2" s="1"/>
  <c r="G1020" i="2"/>
  <c r="F1020" i="2" s="1"/>
  <c r="F1086" i="2"/>
  <c r="F768" i="2"/>
  <c r="G765" i="2"/>
  <c r="F765" i="2" s="1"/>
  <c r="F726" i="2"/>
  <c r="G723" i="2"/>
  <c r="F723" i="2" s="1"/>
  <c r="G554" i="2"/>
  <c r="F554" i="2" s="1"/>
  <c r="G927" i="2"/>
  <c r="G25" i="2"/>
  <c r="F26" i="2"/>
  <c r="F1090" i="2" l="1"/>
  <c r="G1017" i="2"/>
  <c r="E452" i="2"/>
  <c r="E313" i="2" s="1"/>
  <c r="G26" i="2"/>
  <c r="G38" i="2" s="1"/>
  <c r="F1017" i="2"/>
  <c r="F316" i="2" s="1"/>
  <c r="G316" i="2"/>
  <c r="G923" i="2"/>
  <c r="F927" i="2"/>
  <c r="G454" i="2"/>
  <c r="F454" i="2" l="1"/>
  <c r="F314" i="2" s="1"/>
  <c r="G314" i="2"/>
  <c r="G452" i="2"/>
  <c r="F923" i="2"/>
  <c r="F315" i="2" s="1"/>
  <c r="G315" i="2"/>
  <c r="G313" i="2" l="1"/>
  <c r="F452" i="2"/>
  <c r="F313" i="2" s="1"/>
  <c r="G147" i="2" l="1"/>
</calcChain>
</file>

<file path=xl/comments1.xml><?xml version="1.0" encoding="utf-8"?>
<comments xmlns="http://schemas.openxmlformats.org/spreadsheetml/2006/main">
  <authors>
    <author>Postira-5</author>
  </authors>
  <commentList>
    <comment ref="E497" authorId="0" shapeId="0">
      <text>
        <r>
          <rPr>
            <b/>
            <sz val="9"/>
            <color indexed="81"/>
            <rFont val="Tahoma"/>
            <charset val="1"/>
          </rPr>
          <t>Postira-5:</t>
        </r>
        <r>
          <rPr>
            <sz val="9"/>
            <color indexed="81"/>
            <rFont val="Tahoma"/>
            <charset val="1"/>
          </rPr>
          <t xml:space="preserve">
sada je na papiru u jednom kontu</t>
        </r>
      </text>
    </comment>
  </commentList>
</comments>
</file>

<file path=xl/sharedStrings.xml><?xml version="1.0" encoding="utf-8"?>
<sst xmlns="http://schemas.openxmlformats.org/spreadsheetml/2006/main" count="1824" uniqueCount="508">
  <si>
    <t>Na temelju Zakona o proračunu NN 87/08, 136/12 i 15/15  kao i članka 32.Statuta općine Postira</t>
  </si>
  <si>
    <t xml:space="preserve"> („Službeni glasnik općine Postira“ 3/13 i 3/16 ), Općinsko vijeće općine Postira na svojoj--.sjednici </t>
  </si>
  <si>
    <t>održanoj dana-----------.god.,donosi  slijedeće:</t>
  </si>
  <si>
    <r>
      <t xml:space="preserve">                       1.</t>
    </r>
    <r>
      <rPr>
        <b/>
        <sz val="12"/>
        <color theme="1"/>
        <rFont val="Arial"/>
        <family val="2"/>
        <charset val="238"/>
      </rPr>
      <t xml:space="preserve">IZMJENE I DOPUNE  PRORAČUNA </t>
    </r>
  </si>
  <si>
    <t xml:space="preserve">                                                    OPĆINE POSTIRA   ZA 2020.</t>
  </si>
  <si>
    <t>Članak 1.</t>
  </si>
  <si>
    <t>1.Izmjene i dopune  proračuna Općine Postira za 2020.god.sastoji se od Općeg  i Posebnog dijela,</t>
  </si>
  <si>
    <t xml:space="preserve"> a iskazano je u zakonski propisanim tabelama, i to kako sllijedi:</t>
  </si>
  <si>
    <t>OPĆI DIO IZMJENA I DOPUNA PRORAČUNA PRORAČUNA</t>
  </si>
  <si>
    <t xml:space="preserve"> OPĆI  DIO IZMJENA I DOPUNA PRORAČUNA- TABLICA 1</t>
  </si>
  <si>
    <t xml:space="preserve"> A  RAČUN  PRIHODA  I  RASHODA</t>
  </si>
  <si>
    <t>Izvorni plan za 2020.</t>
  </si>
  <si>
    <t>Razlika za rebelans</t>
  </si>
  <si>
    <t>Rebalans za 2020.</t>
  </si>
  <si>
    <t>Prihodi poslovanja</t>
  </si>
  <si>
    <t>Rashodi poslovanja</t>
  </si>
  <si>
    <t>PRIHODI I RASHODI  POSLOVANJA</t>
  </si>
  <si>
    <t>Prihodi od prodaje nefinancijske imovine</t>
  </si>
  <si>
    <t>Rashodi za nabavu nefinancijske imovine</t>
  </si>
  <si>
    <t xml:space="preserve"> PRIHODA I RASHODA OD NEFINANC.IMOVINE</t>
  </si>
  <si>
    <t>B  RAČUN  FINANCIRANJA</t>
  </si>
  <si>
    <t>Primici od financijske imovine i zaduživanja</t>
  </si>
  <si>
    <t>Izdaci za financijsku imovinu i otplate zajmova</t>
  </si>
  <si>
    <t>NETO  ZADUŽIVANJE / FINANCIRANJE</t>
  </si>
  <si>
    <t>UKUPNO IZMJENE I DOPUNE PRORAČUNA ZA 2020.-PRIHODI</t>
  </si>
  <si>
    <t>UKUPNO IZMJENE I DOPUNE PRORAČUNA ZA 2020.-RASHODI</t>
  </si>
  <si>
    <t>A RAČUN PRIHODA I RASHODA</t>
  </si>
  <si>
    <t>OPĆI DIO PRORAČUNA-</t>
  </si>
  <si>
    <t>PRIHODI PREMA EKONOMSKOJ KLASIFIKACIJI</t>
  </si>
  <si>
    <t>Račun/ pozicija</t>
  </si>
  <si>
    <t>Opis</t>
  </si>
  <si>
    <t xml:space="preserve">Razlika za rebalans       </t>
  </si>
  <si>
    <t>Novi plan – 1. rebalans za 20.</t>
  </si>
  <si>
    <t>PRIHODI  POSLOVANJA</t>
  </si>
  <si>
    <t>PRIHODI OD POREZA</t>
  </si>
  <si>
    <t>Porez i prirez na dohodak</t>
  </si>
  <si>
    <t>Porez i prirez na doh.od nesamostalnog rada</t>
  </si>
  <si>
    <t>Porezi na imovinu</t>
  </si>
  <si>
    <t>Stalni porezi na nepokretnu imovinu</t>
  </si>
  <si>
    <t>Povremeni porezi na imovinu</t>
  </si>
  <si>
    <t>Porezi na robu i usluge</t>
  </si>
  <si>
    <t>Porez na promet</t>
  </si>
  <si>
    <t>Porezi na kor.dobara i izvođ.aktivnosti</t>
  </si>
  <si>
    <t>POMOĆI IZ INOZEMSTVA I OD SUBJEKATA UNUTAR OPĆE DRŽAVE</t>
  </si>
  <si>
    <t>Pomoći iz proračuna</t>
  </si>
  <si>
    <t>Tekuće pomoći iz proračuna</t>
  </si>
  <si>
    <t>Kapitalne pomoći iz poračuna</t>
  </si>
  <si>
    <t>Pomoći od ostalih subjekata unutar opće države</t>
  </si>
  <si>
    <t>Tek.pom.od ost.subj.unutar opće drž.</t>
  </si>
  <si>
    <t>Kapit.pom.ost.subj.unutar opće drž.</t>
  </si>
  <si>
    <t>Pomoći iz Drž.pror.korisnicima JLPRS</t>
  </si>
  <si>
    <t>Tek.pom.iz Drž.pror.korisnicima JLPRS</t>
  </si>
  <si>
    <t>Pomoći iz državnog proračuna temeljem prijenosa EU</t>
  </si>
  <si>
    <t>Kapitalne pomoći iz državnog proračuna temeljem prijenosa EU</t>
  </si>
  <si>
    <t>PRIHODI OD IMOVINE</t>
  </si>
  <si>
    <t>Prihodi od financijske imovine</t>
  </si>
  <si>
    <t>Kamate na oročena sredstva i depozite</t>
  </si>
  <si>
    <t>Prihodi od nefinancijske imovine</t>
  </si>
  <si>
    <t>Naknade za koncesije</t>
  </si>
  <si>
    <t>Prihodi od zakupa i iznajmljivanja imovine</t>
  </si>
  <si>
    <t>Ostali prihodi od nefinanc.imovine</t>
  </si>
  <si>
    <t>PRIH:OD ADMIN:PRISTOJBI I PO POSEBNIM PROPISIMA</t>
  </si>
  <si>
    <t>Administrativne (upravne) pristojbe</t>
  </si>
  <si>
    <t>Županijske,opć.i gradske pristojbe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</si>
  <si>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</si>
  <si>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</si>
  <si>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</si>
  <si>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</si>
  <si>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</si>
  <si>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</si>
  <si>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Komunalna naknada</t>
  </si>
  <si>
    <t>OSTALI PRIHODI</t>
  </si>
  <si>
    <t>Donacije od pravnih i fizčkih osoba</t>
  </si>
  <si>
    <t>Tekuće donacije</t>
  </si>
  <si>
    <t>KAZNE,UPRAVNE MJERE I OSTALI PRIHODI</t>
  </si>
  <si>
    <t>Kazne i upravne mjere</t>
  </si>
  <si>
    <t>Ostale kazne</t>
  </si>
  <si>
    <t>PRIHODI OD PRODAJE NEFINANCIJSKE IMOVINE</t>
  </si>
  <si>
    <t>PRIHODI OD PRODAJE NEPROIZVEDENE IMOVINE</t>
  </si>
  <si>
    <t>Prihodi od prodaje materijalne imovine</t>
  </si>
  <si>
    <t>Prihodi od prodaje zemljišta</t>
  </si>
  <si>
    <t>PRIHODI OD PRODAJE PROIZVEDENE DUGOTRAJNE IMOVINE</t>
  </si>
  <si>
    <t>Prihodi od prodaje građevinskih objekata</t>
  </si>
  <si>
    <t>Prihodi od prodaje stambenih objekata</t>
  </si>
  <si>
    <t>UKUPNO PRIHODI</t>
  </si>
  <si>
    <t>RASHODI  PREMA EKONOMSKOJ KLASIFIKACIJI</t>
  </si>
  <si>
    <t>Razlika za rebalans</t>
  </si>
  <si>
    <t>Rebalans za 2020</t>
  </si>
  <si>
    <t>RASHODI POSLOVANJA</t>
  </si>
  <si>
    <t>RASHODI ZA ZAPOSLENE</t>
  </si>
  <si>
    <t>Plaće</t>
  </si>
  <si>
    <t>Plaće za redovan rad-Općina</t>
  </si>
  <si>
    <t>Plaće za DV</t>
  </si>
  <si>
    <t>Ostali rashodi za zaposlene</t>
  </si>
  <si>
    <t>Ostali rashodi za zaposl.-Općina</t>
  </si>
  <si>
    <t>Ostali rashodi za zaposl.-DV</t>
  </si>
  <si>
    <t>Naknade donačelniku</t>
  </si>
  <si>
    <t>Doprinosi na plaće</t>
  </si>
  <si>
    <t>Doprinosi za zdravstveno-Općina</t>
  </si>
  <si>
    <t>Doprinosi za zdravstveno-DV</t>
  </si>
  <si>
    <t>MATERIJALNI RASHODI</t>
  </si>
  <si>
    <t>Naknada troškova zaposlenima</t>
  </si>
  <si>
    <t>Službena putovanja</t>
  </si>
  <si>
    <t>Nakn.za prijevoz,rad na ter.i odvojeni život</t>
  </si>
  <si>
    <t>Stručno usavršavanje zaposlenika</t>
  </si>
  <si>
    <t>Ostale naknade troškova zaposl.</t>
  </si>
  <si>
    <t>Rashodi za materijal i energiju</t>
  </si>
  <si>
    <t>Uredski mat.i ost.mat.rash-Općina</t>
  </si>
  <si>
    <t>Materijal i sirovine</t>
  </si>
  <si>
    <t>Energija</t>
  </si>
  <si>
    <t>Mat.i dijelovi za tek.i invest.održav.</t>
  </si>
  <si>
    <t>Sitan inventar i auto gume</t>
  </si>
  <si>
    <t>Službena radna odjeća i obuća</t>
  </si>
  <si>
    <t>Rashodi za usluge</t>
  </si>
  <si>
    <t>Usluge telefona,pošte i prijevoza</t>
  </si>
  <si>
    <t>Usl.tek.i invest.održavanja</t>
  </si>
  <si>
    <t>Usluge promičbe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</si>
  <si>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</si>
  <si>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</si>
  <si>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</si>
  <si>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</si>
  <si>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</si>
  <si>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poslov.</t>
  </si>
  <si>
    <t>Naknade za rad predstavničkih i izvršnih tijela,povjerenstava i sl.</t>
  </si>
  <si>
    <t>Premije osiguranja</t>
  </si>
  <si>
    <t>Reprezentacija</t>
  </si>
  <si>
    <t>Članarine</t>
  </si>
  <si>
    <t>Pristojbe i naknade</t>
  </si>
  <si>
    <t>Troškovi sudskih postupaka</t>
  </si>
  <si>
    <t>Ostali nespomenuti rashodi poslov</t>
  </si>
  <si>
    <t>FINANCIJSKI RASHODI</t>
  </si>
  <si>
    <t>Ostali financijski rashodi</t>
  </si>
  <si>
    <t>Bankarske usl.i usl.plat.prometa</t>
  </si>
  <si>
    <t>Zatezne kamate</t>
  </si>
  <si>
    <t>Ostali nespomenuti financ.rashodi</t>
  </si>
  <si>
    <t>SUBVENCIJE</t>
  </si>
  <si>
    <t>Subvencije Trg.dr.i obrtnicima</t>
  </si>
  <si>
    <t>Subvencije trgov.dr. izvan jav.sektora</t>
  </si>
  <si>
    <t>POMOĆI DANE U INOZEMSTVO I UNUTAR OPĆE DRŽAVE</t>
  </si>
  <si>
    <t>Pomoći unutar opće države</t>
  </si>
  <si>
    <t>Tekuće pomoći unutar opće države</t>
  </si>
  <si>
    <t>NAKNADE GRAĐANIMA I KUĆANSTVIMA</t>
  </si>
  <si>
    <t>Ostale naknade građanima i kućanst.</t>
  </si>
  <si>
    <t>Naknade građ.i kućanstvima u novcu</t>
  </si>
  <si>
    <t>Nakn građ.i kućanstvima u naravi</t>
  </si>
  <si>
    <t>OSTALI RASHODI</t>
  </si>
  <si>
    <t>Tekuće donacije u novcu</t>
  </si>
  <si>
    <t>RASHODI ZA NABAVU NEFINANCIJSKE IMOVINE</t>
  </si>
  <si>
    <t>RASH:ZA NABAVU PROIZV.IMOV.</t>
  </si>
  <si>
    <t>Građevinski objekti</t>
  </si>
  <si>
    <t>Otkupi čest.zgrade</t>
  </si>
  <si>
    <t>Ceste, želj. I slični objekti</t>
  </si>
  <si>
    <t>Ostali građevinski objekti</t>
  </si>
  <si>
    <t>Postrojenja i oprema</t>
  </si>
  <si>
    <t>Uredska opr. i namještaj-Općina</t>
  </si>
  <si>
    <t>Komunikacijska oprema</t>
  </si>
  <si>
    <t>Uređaji  i opr.za ost. Najmene-Općina</t>
  </si>
  <si>
    <t>Knjige i umjetnička djela</t>
  </si>
  <si>
    <t>Knjige u knjižnicama</t>
  </si>
  <si>
    <t>Nematerijalna proizvedena imovina</t>
  </si>
  <si>
    <t>Umjetn.,liter.,i znanstv.djela-projektne dokumentacije</t>
  </si>
  <si>
    <t>RASH:ZA DODATNA ULAG.NA NEFIN.IMOVINI</t>
  </si>
  <si>
    <t>Dodatna ulaganja na građ. objektima</t>
  </si>
  <si>
    <t>Dodatna ulaganja na građ.objektima</t>
  </si>
  <si>
    <t>UKUPNO RASHODI</t>
  </si>
  <si>
    <t>OPĆI DIO PRORAČUNA- RASHODI PREMA FUNKCIJSKOJ KLASIFIKACIJI</t>
  </si>
  <si>
    <t xml:space="preserve"> Funkcija</t>
  </si>
  <si>
    <t>Rebalans za 20.</t>
  </si>
  <si>
    <t>Opće javne usluge</t>
  </si>
  <si>
    <t>Izvršna i zakonodavna tijela,financ.i fiskalni poslovi i vanjski poslovi</t>
  </si>
  <si>
    <t>Opće usluge</t>
  </si>
  <si>
    <t>Obrana</t>
  </si>
  <si>
    <t>Civilna obrana</t>
  </si>
  <si>
    <t>Javni red i sigurnost</t>
  </si>
  <si>
    <t>Usluge protupožarne zaštite</t>
  </si>
  <si>
    <t>Ekonomski poslovi</t>
  </si>
  <si>
    <t>Poljoprivreda,šumarstvo,ribarstvo</t>
  </si>
  <si>
    <t>Ostale industrije i turizam</t>
  </si>
  <si>
    <t>Zaštita okoliša</t>
  </si>
  <si>
    <t>Gospodarenje otpadom</t>
  </si>
  <si>
    <t>Poslovi zaštite okoliša -ostali</t>
  </si>
  <si>
    <t>Usluge unarijeđenja stanovanja i zajednice</t>
  </si>
  <si>
    <t>Razvoj zajednice</t>
  </si>
  <si>
    <t>Ulična rasvjeta</t>
  </si>
  <si>
    <t>Razvoj stanovanja i komunalnih pogodnosti</t>
  </si>
  <si>
    <t>Rash.vezani uz stanov.i kom,pogod.koji nisu drugdje svrstani</t>
  </si>
  <si>
    <t>Zdravstvo</t>
  </si>
  <si>
    <t>Službe javnog zdravstva</t>
  </si>
  <si>
    <t>Rekreacija,kultura i religija</t>
  </si>
  <si>
    <t>Službe rekreacije i športa</t>
  </si>
  <si>
    <t>Službe kulture</t>
  </si>
  <si>
    <t>Službekulture-knjižničarstvo</t>
  </si>
  <si>
    <t>Religijske i druge službe zajed.</t>
  </si>
  <si>
    <t>Obrazovanje</t>
  </si>
  <si>
    <t>Predškolsko  obrazovanje</t>
  </si>
  <si>
    <t>Osnovno obrazovanje</t>
  </si>
  <si>
    <t>Obraz. koje nije razvrstano po stupnju</t>
  </si>
  <si>
    <t>Socijalna zaštita</t>
  </si>
  <si>
    <t>Obitelj i djeca</t>
  </si>
  <si>
    <t>UKUPNO RASHODI PO FUNKCIJSKOJ KLASIFIKACIJI</t>
  </si>
  <si>
    <t>B.  RAČUN FINANCIRANJA</t>
  </si>
  <si>
    <t>RAČUN FINANCIRANJA-IZDACI- PREMA EKONOMSKOJ KLASIFIKACIJI</t>
  </si>
  <si>
    <t xml:space="preserve">   Razlika za rebalans</t>
  </si>
  <si>
    <t>IZDACI ZA FINANC:IMOVINU I OTPLATE ZAJMOVA</t>
  </si>
  <si>
    <t>IZDACI ZA OTPLATE GLAVNICE ZAJMOVA</t>
  </si>
  <si>
    <t>Otplata glavnice primljenih zajmova od banaka i ost.fin.instit.u jav.sektoru</t>
  </si>
  <si>
    <t>Otplata glavnice primljenih zajmova od banaka</t>
  </si>
  <si>
    <t>UKUPNO</t>
  </si>
  <si>
    <t>OPĆI DIO PRORAČUNA -</t>
  </si>
  <si>
    <t>RAČUN FINANCIRANJA-IZDACI- PREMA IZVORIMA FINANCIRANJA</t>
  </si>
  <si>
    <t>Rashodi- iz prihoda za posebne namj.</t>
  </si>
  <si>
    <t>POSEBNI DIO PRORAČUNA</t>
  </si>
  <si>
    <t xml:space="preserve">POSEBNI DIO PRORAČUNA- </t>
  </si>
  <si>
    <t>RASHODI PREMA ORGANIZACIJSKOJ KLASIFIKACIJI</t>
  </si>
  <si>
    <t>Izvorni plan za 2020.god.</t>
  </si>
  <si>
    <t>Razdjel</t>
  </si>
  <si>
    <t>OPĆINA POSTIRA</t>
  </si>
  <si>
    <t>001</t>
  </si>
  <si>
    <t>Glava 00101</t>
  </si>
  <si>
    <t>JEDINSTVENI UPRAVNI ODJEL OPĆINE POSTIRA</t>
  </si>
  <si>
    <t>Glava 00102</t>
  </si>
  <si>
    <t xml:space="preserve">PRORAČUNSKI KORISNIK - DJEČJI VRTIĆ GRDELIN </t>
  </si>
  <si>
    <t>Glava 00103</t>
  </si>
  <si>
    <t>PRORAČUNSKI KORISNIK - KNJIŽNICA I.M. ŠKARIĆ</t>
  </si>
  <si>
    <t xml:space="preserve">                                     PRIHODI  I  PRIMICI</t>
  </si>
  <si>
    <t xml:space="preserve">                                       - PO IZVORIMA -</t>
  </si>
  <si>
    <t>Izvor financiranja  01- Opći prihodi i primici</t>
  </si>
  <si>
    <t>UKUPNO-izvor financiranja -          Opći prihodii primici</t>
  </si>
  <si>
    <t>Izvor  financiranja 03- Vlastiti prihodi</t>
  </si>
  <si>
    <t>Izvorni plan / Rebal. Za 2020.</t>
  </si>
  <si>
    <t>Naknade od zakupa zemljišta i objekata</t>
  </si>
  <si>
    <t>Ostali prihodi od nefin.imovine</t>
  </si>
  <si>
    <t>UKUPNO - izvor financiranja -Vlastiti prihodi</t>
  </si>
  <si>
    <t>UKUPNO - izvor financiranja - Vlastiti prihodi</t>
  </si>
  <si>
    <t>Izvor  financiranja 04 -Prihodi za posebne namjene</t>
  </si>
  <si>
    <t>Izvorni plan/Rebal za 2020.</t>
  </si>
  <si>
    <t>Naknada za legalizaciju</t>
  </si>
  <si>
    <t>Ostale nak-najmenska  sr.kod Vodovoda</t>
  </si>
  <si>
    <t>Ostale prist-za pravo služnosti</t>
  </si>
  <si>
    <t>Boravišne pristojbe</t>
  </si>
  <si>
    <t>Ostale nak.-prenamj.polj.zemlj u građ.</t>
  </si>
  <si>
    <t>Partic.cijene iz drugih općina -DV</t>
  </si>
  <si>
    <t>Participacije za pogrebne troškove</t>
  </si>
  <si>
    <t>Partic.troškova za korištenje mrtvačnice</t>
  </si>
  <si>
    <t>Partic.troškova-za kućne brojeve</t>
  </si>
  <si>
    <t xml:space="preserve">Participacija pl.usluga uluci </t>
  </si>
  <si>
    <t>Participacija režijskih troškova</t>
  </si>
  <si>
    <t>Ostali prih.-uplate za DV</t>
  </si>
  <si>
    <t>UKUPNO-izvor financiranja-Prihodi za posebne namjene</t>
  </si>
  <si>
    <t>Izvor financiranja 05 – Pomoći</t>
  </si>
  <si>
    <t>Izvorni plan / rebal. Za 2020.</t>
  </si>
  <si>
    <t>Tekuće pomoći iz državnog  proračuna</t>
  </si>
  <si>
    <t>Kapitalne pomoći iz poračuna županijskog</t>
  </si>
  <si>
    <t>Kapit.pomoći iz državnog proračuna</t>
  </si>
  <si>
    <t>Kapit.pomoći iz proračuna županijskog</t>
  </si>
  <si>
    <t>Kapit.pom.ost.-Luč.upr.SDŽ.</t>
  </si>
  <si>
    <t>Kapit.pom iz drž.pror.temelj.prijenosa EU</t>
  </si>
  <si>
    <t>UKUPNO-izvor financiranja-Prihodi od pomoći</t>
  </si>
  <si>
    <t>Izvor financiranja 06 – Prihodi od donacija</t>
  </si>
  <si>
    <t>Tekuće donacije od neprofitnih organiz.</t>
  </si>
  <si>
    <t>UKUPNO-izvor financiranja-Prihodi od donacija</t>
  </si>
  <si>
    <t>Izvor financiranja 07- Prih. od prodaje nefinanciske imovine</t>
  </si>
  <si>
    <t>UKUPNO-izvor financiranja-Prih.od prodaje nefinanc.imov</t>
  </si>
  <si>
    <t>UKUPNO PRIHODI PREMA IZVORIMA FINANCIRANJA</t>
  </si>
  <si>
    <t>Izvor</t>
  </si>
  <si>
    <t>Opći prihodi i primici</t>
  </si>
  <si>
    <t>Vlastiti prihodi</t>
  </si>
  <si>
    <t>Prihodi za posebne namjene</t>
  </si>
  <si>
    <t>Pomoći</t>
  </si>
  <si>
    <t>Donacije</t>
  </si>
  <si>
    <t>Prihodi od prodaje nefin.imovine</t>
  </si>
  <si>
    <t>Namjenski  primici</t>
  </si>
  <si>
    <t>UKUPNO PRIHODI PO IZVORIMA FINANCIRANJA</t>
  </si>
  <si>
    <t>RASHODI I IZDACI PO PROGRAMIMA ,AKTIVNOSTIMA</t>
  </si>
  <si>
    <t xml:space="preserve">                  I   PO IZVORIMA FINANCIRANJA  </t>
  </si>
  <si>
    <t>Rebalans za 2020. g.</t>
  </si>
  <si>
    <t>Razdjel 1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</si>
  <si>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</si>
  <si>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</si>
  <si>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</si>
  <si>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</si>
  <si>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</si>
  <si>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</si>
  <si>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Rashodi za zaposlene</t>
  </si>
  <si>
    <t>Materijalni rashodi</t>
  </si>
  <si>
    <t>Ostali nespomenuti rash.poslov.</t>
  </si>
  <si>
    <t>Nakn.za rad povjerenstava</t>
  </si>
  <si>
    <t>Ostali nespomenuti rashodi</t>
  </si>
  <si>
    <t>IZVOR FINANCIRANJA 01-OPĆI PRIHODI I PRIMICI</t>
  </si>
  <si>
    <t>IZVOR FINANCIRANJA 03- VLASTITI PRIHODI</t>
  </si>
  <si>
    <t>Akt. 101002</t>
  </si>
  <si>
    <t xml:space="preserve">Svi upravno-pravni, računovodstveni poslovi koje obavlja administrativno osoblje </t>
  </si>
  <si>
    <t>Plaće za redovan rad</t>
  </si>
  <si>
    <t>Doprinosi za plaće</t>
  </si>
  <si>
    <t>Doprinosi za zdravstveno osigur.</t>
  </si>
  <si>
    <t>Doprinos za zapošljavanje</t>
  </si>
  <si>
    <t>Naknade troškova zaposlenima</t>
  </si>
  <si>
    <t>Nakn.za prijev.,rad na ter i odvojen život</t>
  </si>
  <si>
    <t>Ostale naknade trošk.zaposlenima</t>
  </si>
  <si>
    <t>Rashodi za naterijal i energiju</t>
  </si>
  <si>
    <t>Uredski materijal</t>
  </si>
  <si>
    <t>Usl.tekućeg i invest.održavanja</t>
  </si>
  <si>
    <t>Zdravstvene usluge</t>
  </si>
  <si>
    <t>Financijski rashodi</t>
  </si>
  <si>
    <t>Bankarske usluge</t>
  </si>
  <si>
    <t>Ostali nespom.rash.poslovanja</t>
  </si>
  <si>
    <t>Uredski mat.i ostali mat.rashodi</t>
  </si>
  <si>
    <t>Usl.telefona,pošte i prijevoza</t>
  </si>
  <si>
    <t>Pomoći dane u inoz. unutar opće drž.</t>
  </si>
  <si>
    <t>IZVORI FINANCIRANJA 05- POMOĆI</t>
  </si>
  <si>
    <t>Rashodi za nabavu proiz.dugot.imov.</t>
  </si>
  <si>
    <t>Uredska oprema i namještaj</t>
  </si>
  <si>
    <t>IZVOR FINANCIRANJA 07- PRIHODI OD PRODAJE NEFIN.IMOVINE</t>
  </si>
  <si>
    <t>Program 102</t>
  </si>
  <si>
    <t>KOMUNALNA INFRASTRUKTURA</t>
  </si>
  <si>
    <t>Akt. 102003</t>
  </si>
  <si>
    <t>Održavanje postoj. cesta, parkinga, trotoara, šetnica i izgradnja novih</t>
  </si>
  <si>
    <t>Materijal za tek.i investic.održavanje</t>
  </si>
  <si>
    <t>Rashodi za nabavu proizv,dugotr.imovine</t>
  </si>
  <si>
    <t>Ceste i slični građ.objekti</t>
  </si>
  <si>
    <t>Rash.za dod.ulaganja na nefinanc.imovini</t>
  </si>
  <si>
    <t>IZVOR FINANCIRANJA 04- PRIHODI ZA POSEBNE NAMJENE</t>
  </si>
  <si>
    <t>Akt. 102004</t>
  </si>
  <si>
    <t>Održavanje postojeće i izgradnja nove javne rasvjete</t>
  </si>
  <si>
    <t>Akt. 102005</t>
  </si>
  <si>
    <t>Prostorno planiranje</t>
  </si>
  <si>
    <t>IZVOR FINANCIRANJA 07- PRIHODI OD PRODAJE NEFIN. IMOVINE</t>
  </si>
  <si>
    <t>Umjetnička i znanstvena dj.-projektne dokument.</t>
  </si>
  <si>
    <t>Akt. 102006</t>
  </si>
  <si>
    <t>Održavanje i izgradnja općinskih objekata</t>
  </si>
  <si>
    <t>Mat.i dijelovi za tek.i invest.održavanje</t>
  </si>
  <si>
    <t>Sitan invebtar i auto gume</t>
  </si>
  <si>
    <t>Električna energija</t>
  </si>
  <si>
    <t>Poslovni objekti</t>
  </si>
  <si>
    <t>Akt. 102007</t>
  </si>
  <si>
    <t>Održavanje luka,plaža i obalnog pojasa</t>
  </si>
  <si>
    <t>Rash.za dodatna ulag.na nef.imov.</t>
  </si>
  <si>
    <t>Dodatna ulag.u građev.objekte</t>
  </si>
  <si>
    <t>Akt. 102008</t>
  </si>
  <si>
    <t>Održavanje vodovoda i kanalizacije i izgradnja novih</t>
  </si>
  <si>
    <t>Znanstvena djela-projektne dokumentacije</t>
  </si>
  <si>
    <t>Akt. 102009</t>
  </si>
  <si>
    <t>Održavanje parkova, nasada i ostalih javnih površina</t>
  </si>
  <si>
    <t>Usl.tel.pošte i prijevoza</t>
  </si>
  <si>
    <t>Mat.i dijelovi za tek.i invest,održav</t>
  </si>
  <si>
    <t>IZVORI FINANCIRANJA 07- PRIHODI OD PRODAJE NEFINANC.IMOVINE</t>
  </si>
  <si>
    <t>Akt. 102010</t>
  </si>
  <si>
    <t>Održavanje groblja Postira i Dol</t>
  </si>
  <si>
    <t>Program 103</t>
  </si>
  <si>
    <t>KOMUNALNI POSLOVI</t>
  </si>
  <si>
    <t>Akt. 103009</t>
  </si>
  <si>
    <t>Komunalni poslovi na održavanju čistoće i raspolaganje otpadom</t>
  </si>
  <si>
    <t>Oprema za ostale namjene</t>
  </si>
  <si>
    <t>Akt. 103010</t>
  </si>
  <si>
    <t>Pogrebne usluge</t>
  </si>
  <si>
    <t>Akt. 103011</t>
  </si>
  <si>
    <t>Ekologija i zaštita okoliša</t>
  </si>
  <si>
    <t>Ostale naknade</t>
  </si>
  <si>
    <t>IZVORI FINANCIRANJA 01- OPĆI PRIHODI I PRIMICI</t>
  </si>
  <si>
    <t>Program 104</t>
  </si>
  <si>
    <t>SUFINANCIRANJE RAZNIH AKTIVNOSTI IZ PRORAČUNA</t>
  </si>
  <si>
    <t>Akt. 104011</t>
  </si>
  <si>
    <t>Sufinanciranje raznih udruga s područja kulture</t>
  </si>
  <si>
    <t>Člnarine Lag i Flag</t>
  </si>
  <si>
    <t>Ostali rashodi</t>
  </si>
  <si>
    <t>Akt. 104012</t>
  </si>
  <si>
    <t>Sufinanciranje školstva</t>
  </si>
  <si>
    <t>Akt. 104013</t>
  </si>
  <si>
    <t>Unaprijeđenje kulture i poboljšanje turističke ponude</t>
  </si>
  <si>
    <t>Akt. 104014</t>
  </si>
  <si>
    <t>Protupožarna,civilna zaštita i službe spašavanja</t>
  </si>
  <si>
    <t>Akt. 104015</t>
  </si>
  <si>
    <t>Unaprijeđenje poljoprivrede</t>
  </si>
  <si>
    <t>Usl.tekućeg i investicijskog održav.</t>
  </si>
  <si>
    <t>Akt. 104016</t>
  </si>
  <si>
    <t>Sufinanciranje vjerske i župne zajednice</t>
  </si>
  <si>
    <t>Akt. 104017</t>
  </si>
  <si>
    <t>Sufinanciranje športa</t>
  </si>
  <si>
    <t>Akt. 104018</t>
  </si>
  <si>
    <t>Sufinanciranje zdravstva</t>
  </si>
  <si>
    <t>Ostali rashoidi</t>
  </si>
  <si>
    <t>Akt. 104019</t>
  </si>
  <si>
    <t>Subvencije javnim poduzećima</t>
  </si>
  <si>
    <t>Subvencije</t>
  </si>
  <si>
    <t>Subvencije trg.dr. i javnim poduz.</t>
  </si>
  <si>
    <t>Subv.trgov.dr. izvan jav.sektora</t>
  </si>
  <si>
    <t>Akt. 104020</t>
  </si>
  <si>
    <t>Unaprijeđenje turizma i poboljšanje turističke ponude</t>
  </si>
  <si>
    <t>Akt. 104021</t>
  </si>
  <si>
    <t>Civilna zaštita i službe spašavanja</t>
  </si>
  <si>
    <t>Akt. 104022</t>
  </si>
  <si>
    <t>Obitelj , djeca , rodiljne naknade i sl.</t>
  </si>
  <si>
    <t xml:space="preserve">Nakn.građ.i kućanstvima </t>
  </si>
  <si>
    <t>Nakn.građ.i kućanstvima iz proračuna</t>
  </si>
  <si>
    <t>Nakn.građ.i kućanstvima u novcu</t>
  </si>
  <si>
    <t>Akt. 104023</t>
  </si>
  <si>
    <t>Stipendije i školarine</t>
  </si>
  <si>
    <t>Nakn.građ.i kućanstvima</t>
  </si>
  <si>
    <t>Naknade građ.i kuć.u naravi</t>
  </si>
  <si>
    <t>Glava 102</t>
  </si>
  <si>
    <t>PREDŠKOLSKI ODGOJ</t>
  </si>
  <si>
    <t>Program 201</t>
  </si>
  <si>
    <t>Akt. 201001</t>
  </si>
  <si>
    <t>Stručno osoblje predškolske ustanove</t>
  </si>
  <si>
    <t>Doprinos za zdravstveno osiguranje</t>
  </si>
  <si>
    <t>Nakn.za prijevoz,rad  na terenu i odvojeni život</t>
  </si>
  <si>
    <t>Službena i radna odjeća i obuća</t>
  </si>
  <si>
    <t>Bankarske usluge i usl.platnog prom.</t>
  </si>
  <si>
    <t>Ostali nespom.financ.rashodi</t>
  </si>
  <si>
    <t>Akt. 201002</t>
  </si>
  <si>
    <t>Odgojno obrazovna djelatnost i briga i skrb o djeci</t>
  </si>
  <si>
    <t>Rshodi za usluge</t>
  </si>
  <si>
    <t>Akt. 201003</t>
  </si>
  <si>
    <t>Opremanje i održavanje zgrade i okoliša</t>
  </si>
  <si>
    <t>Mat.i dijelovi za tek. I invest.održav.</t>
  </si>
  <si>
    <t>Sitan inventar</t>
  </si>
  <si>
    <t>Usl.tek.i investicijskog održav.</t>
  </si>
  <si>
    <t>Uređaji,strojevi i opr.za ostale namjene</t>
  </si>
  <si>
    <t>Glava 103</t>
  </si>
  <si>
    <t>KNJIŽNICA IVAN MATIJ ŠKARIĆ</t>
  </si>
  <si>
    <t>Program 301</t>
  </si>
  <si>
    <t>KNJIŽNIČARSTVO</t>
  </si>
  <si>
    <t>Akt. 30101</t>
  </si>
  <si>
    <t>Obavljanje str.knjižničarske djel.</t>
  </si>
  <si>
    <t>Usluge banke</t>
  </si>
  <si>
    <t>Ostali financ.rashodi</t>
  </si>
  <si>
    <t>IZVORI FINANCIRANJA 06- DONACIJE</t>
  </si>
  <si>
    <t>Akt. 30102</t>
  </si>
  <si>
    <t>Opremanje i uređenje prostora knjižnice</t>
  </si>
  <si>
    <t>Akt. 30103</t>
  </si>
  <si>
    <t>Nabavka i održavanje knjiga</t>
  </si>
  <si>
    <t>Knjige,umjetn.djela i ostale izložb.vrijednosti</t>
  </si>
  <si>
    <t>UKUPNO  RASHODI  PREMA IZVORIMA FINANCIRANJA</t>
  </si>
  <si>
    <t>Proračun za 2020.</t>
  </si>
  <si>
    <t xml:space="preserve">   Razlika za        rebalans</t>
  </si>
  <si>
    <t>Rashodi - iz općih prih i primitaka</t>
  </si>
  <si>
    <t>Rashodi -iz vlastitih prihoda</t>
  </si>
  <si>
    <t>Rashodi -iz prih. za posebne namj</t>
  </si>
  <si>
    <t>Rashodi –iz prih.od pomoći</t>
  </si>
  <si>
    <t>Rashodi – iz donacija</t>
  </si>
  <si>
    <t>Rashodi -iz prih.od prodaje nefin.imovine</t>
  </si>
  <si>
    <t>Rashodi –iz  namjenskih primit.</t>
  </si>
  <si>
    <t>UKUPNO RASHODI PO IZVORIMA FINANCIRANJA</t>
  </si>
  <si>
    <t xml:space="preserve">   Članak  2.</t>
  </si>
  <si>
    <t xml:space="preserve">Odluka o prihvaćanju Rebalansa  proračuna Općine Postira za 2020. stupa na snagu danom donošenja, </t>
  </si>
  <si>
    <t>a objaviti će se u Službenom glasniku Općine Postira.</t>
  </si>
  <si>
    <t>KLASA:021-05/20-01/</t>
  </si>
  <si>
    <t>URBROJ:2104-05-01-20-1</t>
  </si>
  <si>
    <t>U  Postirima,  .2020.</t>
  </si>
  <si>
    <t xml:space="preserve">                                                                              Predsjednik Općinskog vijeća Općine Postira</t>
  </si>
  <si>
    <t xml:space="preserve">                                                                                                        MARKO RADIĆ v.r.</t>
  </si>
  <si>
    <t>Razdjel 001</t>
  </si>
  <si>
    <t>Razlika</t>
  </si>
  <si>
    <t>Novi plan - 2. rebalans za 20.</t>
  </si>
  <si>
    <t>Povrat poreza i prireza na doh po god prijavi</t>
  </si>
  <si>
    <t>Pomoći od međunarodnih organizacija</t>
  </si>
  <si>
    <t>Kapitalne pomoći od institucija i tijela EU</t>
  </si>
  <si>
    <t>Prihodi od zateznih kamata</t>
  </si>
  <si>
    <t>Ostali prihodi</t>
  </si>
  <si>
    <t>Zakupnine i najamnine</t>
  </si>
  <si>
    <t>RAČUN FINANCIRANJA</t>
  </si>
  <si>
    <t>Račun / pozicija</t>
  </si>
  <si>
    <t>RAČUN  PRIHODA  I  RASHODA</t>
  </si>
  <si>
    <t>RAČUN  FINANCIRANJA</t>
  </si>
  <si>
    <t>RAZLIKA - VIŠAK / MANJAK</t>
  </si>
  <si>
    <t>VIŠKOVI / MANJKOVI</t>
  </si>
  <si>
    <t>Primici od financ. imovine i zaduživanja</t>
  </si>
  <si>
    <t>Primici od zaduživanja</t>
  </si>
  <si>
    <t>Primljeni zajmovi od drugih razina vlasti</t>
  </si>
  <si>
    <t>Primljeni zajmovi od državnog proračuna</t>
  </si>
  <si>
    <t>Manjak koji će se pokriti u tekućoj godini</t>
  </si>
  <si>
    <t>Manjak od nefin. imov. koji će se pokriti u tekućoj godini</t>
  </si>
  <si>
    <t>Manjak od fin. imov. koji će se pokriti u tekućoj godini</t>
  </si>
  <si>
    <t>Višak / manjak prihoda</t>
  </si>
  <si>
    <t>Rezultat poslovanja</t>
  </si>
  <si>
    <t>VLASTITI IZVORI</t>
  </si>
  <si>
    <t>VIŠAK / MANJAK + NETO FINANCIRANJE</t>
  </si>
  <si>
    <t>2.Izmjene i dopune  proračuna Općine Postira za 2020.god.sastoji se od Općeg  i Posebnog dijela,</t>
  </si>
  <si>
    <t xml:space="preserve">                       2.IZMJENE I DOPUNE  PRORAČUNA </t>
  </si>
  <si>
    <t xml:space="preserve">Tekuće pomoći iz proračuna - kompenz. prih. </t>
  </si>
  <si>
    <t>Tekuće pomoći iz poračuna županijskog</t>
  </si>
  <si>
    <t>Izvor financiranja 08 - Primici od fin. Imovine i zaduživanja</t>
  </si>
  <si>
    <t>UKUPNO - izvor financiranja - Primici od fin. Imovine i zaduživanja</t>
  </si>
  <si>
    <t>PRIMICI OD ZADUŽIVANJA</t>
  </si>
  <si>
    <t>Zatezne kamate iz obv odnosa i drugo</t>
  </si>
  <si>
    <t>Naknada za pravo građ na nekretnini u vl Općine</t>
  </si>
  <si>
    <t>Kapit pom iz EU-a za širokopojasni internet</t>
  </si>
  <si>
    <t>Tekuće pomoći od HZZO-a, HZMO-a i HZZ-a</t>
  </si>
  <si>
    <t>Tek pomoći od HZZO-a, HZMO-a i HZZ-a za DV</t>
  </si>
  <si>
    <t>Tekuće donacije od fizičkih osoba</t>
  </si>
  <si>
    <t>NAMJENE</t>
  </si>
  <si>
    <t xml:space="preserve">IZVOR FINANCIRANJA 04 - PRIHODI ZA POSEBNE </t>
  </si>
  <si>
    <t>Službena, radna odjeća i obuća-Općina</t>
  </si>
  <si>
    <t>Usluge telefona, pošte i prijevoza</t>
  </si>
  <si>
    <t>Bankarske usluge i usl. platn. prom.</t>
  </si>
  <si>
    <t>Ostali nespomenuti fin. rashodi</t>
  </si>
  <si>
    <t>Uređaji, strojevi i oprema za ostale namjene</t>
  </si>
  <si>
    <t>Rashodi za nabavu proizvedene dug imovine</t>
  </si>
  <si>
    <t>Umjetnička, literarna i znanstvena djela</t>
  </si>
  <si>
    <t>IZVORI FINANCIRANJA 06 - DONACIJE</t>
  </si>
  <si>
    <t>IZVORI FINANCIRANJA 05 - POMOĆI</t>
  </si>
  <si>
    <t>IZVORI FINANCIRANJA 03 - VLASTITI PRIHODI</t>
  </si>
  <si>
    <t>KLASA:021-05/20-01/35</t>
  </si>
  <si>
    <t xml:space="preserve">Odluka o prihvaćanju 2. Rebalansa  proračuna Općine Postira za 2020. stupa na snagu danom donošenja, </t>
  </si>
  <si>
    <t xml:space="preserve"> („Službeni glasnik općine Postira“ 3/13 i 3/16 ), Općinsko vijeće općine Postira na svojoj 28.sjednici </t>
  </si>
  <si>
    <t>održanoj dana 29.12.2020.god.,donosi  slijedeće:</t>
  </si>
  <si>
    <t>URBROJ:2104/05-01-20-1</t>
  </si>
  <si>
    <t>U  Postirima,29.12.2020.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</si>
</sst>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7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0" fontId="7" fillId="0" borderId="11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top" wrapText="1"/>
    </xf>
    <xf numFmtId="0" fontId="9" fillId="0" borderId="0" xfId="0" applyFont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top" wrapText="1"/>
    </xf>
    <xf numFmtId="0" fontId="11" fillId="3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3" fontId="11" fillId="4" borderId="6" xfId="0" applyNumberFormat="1" applyFont="1" applyFill="1" applyBorder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0" fontId="11" fillId="3" borderId="6" xfId="0" applyFont="1" applyFill="1" applyBorder="1" applyAlignment="1">
      <alignment vertical="top" wrapText="1"/>
    </xf>
    <xf numFmtId="3" fontId="11" fillId="3" borderId="6" xfId="0" applyNumberFormat="1" applyFont="1" applyFill="1" applyBorder="1" applyAlignment="1">
      <alignment horizontal="righ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11" fillId="3" borderId="6" xfId="0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top" wrapText="1"/>
    </xf>
    <xf numFmtId="3" fontId="11" fillId="3" borderId="1" xfId="0" applyNumberFormat="1" applyFont="1" applyFill="1" applyBorder="1" applyAlignment="1">
      <alignment horizontal="right" vertical="top" wrapText="1"/>
    </xf>
    <xf numFmtId="3" fontId="10" fillId="0" borderId="5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11" fillId="5" borderId="3" xfId="0" applyFont="1" applyFill="1" applyBorder="1" applyAlignment="1">
      <alignment vertical="top" wrapText="1"/>
    </xf>
    <xf numFmtId="0" fontId="11" fillId="5" borderId="6" xfId="0" applyFont="1" applyFill="1" applyBorder="1" applyAlignment="1">
      <alignment vertical="top" wrapText="1"/>
    </xf>
    <xf numFmtId="3" fontId="11" fillId="5" borderId="6" xfId="0" applyNumberFormat="1" applyFont="1" applyFill="1" applyBorder="1" applyAlignment="1">
      <alignment horizontal="right"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3" fontId="10" fillId="4" borderId="6" xfId="0" applyNumberFormat="1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right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5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1" fillId="6" borderId="3" xfId="0" applyFont="1" applyFill="1" applyBorder="1" applyAlignment="1">
      <alignment vertical="top" wrapText="1"/>
    </xf>
    <xf numFmtId="0" fontId="11" fillId="6" borderId="6" xfId="0" applyFont="1" applyFill="1" applyBorder="1" applyAlignment="1">
      <alignment vertical="top" wrapText="1"/>
    </xf>
    <xf numFmtId="0" fontId="11" fillId="6" borderId="6" xfId="0" applyFont="1" applyFill="1" applyBorder="1" applyAlignment="1">
      <alignment horizontal="right" vertical="top" wrapText="1"/>
    </xf>
    <xf numFmtId="0" fontId="11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3" fontId="10" fillId="0" borderId="26" xfId="0" applyNumberFormat="1" applyFont="1" applyBorder="1" applyAlignment="1">
      <alignment horizontal="right" vertical="top" wrapText="1"/>
    </xf>
    <xf numFmtId="0" fontId="10" fillId="0" borderId="26" xfId="0" applyFont="1" applyBorder="1" applyAlignment="1">
      <alignment horizontal="right" vertical="top" wrapText="1"/>
    </xf>
    <xf numFmtId="3" fontId="10" fillId="0" borderId="2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vertical="top" wrapText="1"/>
    </xf>
    <xf numFmtId="3" fontId="6" fillId="0" borderId="6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0" fillId="6" borderId="6" xfId="0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11" fillId="0" borderId="33" xfId="0" applyFont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11" fillId="6" borderId="33" xfId="0" applyFont="1" applyFill="1" applyBorder="1" applyAlignment="1">
      <alignment vertical="top" wrapText="1"/>
    </xf>
    <xf numFmtId="0" fontId="10" fillId="6" borderId="33" xfId="0" applyFont="1" applyFill="1" applyBorder="1" applyAlignment="1">
      <alignment vertical="top" wrapText="1"/>
    </xf>
    <xf numFmtId="3" fontId="10" fillId="0" borderId="33" xfId="0" applyNumberFormat="1" applyFont="1" applyBorder="1" applyAlignment="1">
      <alignment horizontal="right" vertical="top" wrapText="1"/>
    </xf>
    <xf numFmtId="3" fontId="11" fillId="0" borderId="33" xfId="0" applyNumberFormat="1" applyFont="1" applyBorder="1" applyAlignment="1">
      <alignment horizontal="right" vertical="top" wrapText="1"/>
    </xf>
    <xf numFmtId="0" fontId="11" fillId="0" borderId="33" xfId="0" applyFont="1" applyBorder="1" applyAlignment="1">
      <alignment horizontal="right" vertical="top" wrapText="1"/>
    </xf>
    <xf numFmtId="0" fontId="10" fillId="0" borderId="33" xfId="0" applyFont="1" applyBorder="1" applyAlignment="1">
      <alignment horizontal="right" vertical="top" wrapText="1"/>
    </xf>
    <xf numFmtId="0" fontId="17" fillId="0" borderId="34" xfId="0" applyFont="1" applyBorder="1" applyAlignment="1">
      <alignment vertical="top" wrapText="1"/>
    </xf>
    <xf numFmtId="3" fontId="17" fillId="0" borderId="33" xfId="0" applyNumberFormat="1" applyFont="1" applyBorder="1" applyAlignment="1">
      <alignment horizontal="right" vertical="top" wrapText="1"/>
    </xf>
    <xf numFmtId="3" fontId="11" fillId="6" borderId="33" xfId="0" applyNumberFormat="1" applyFont="1" applyFill="1" applyBorder="1" applyAlignment="1">
      <alignment horizontal="right" vertical="top" wrapText="1"/>
    </xf>
    <xf numFmtId="3" fontId="10" fillId="6" borderId="33" xfId="0" applyNumberFormat="1" applyFont="1" applyFill="1" applyBorder="1" applyAlignment="1">
      <alignment horizontal="right" vertical="top" wrapText="1"/>
    </xf>
    <xf numFmtId="0" fontId="11" fillId="6" borderId="24" xfId="0" applyFont="1" applyFill="1" applyBorder="1" applyAlignment="1">
      <alignment horizontal="right" vertical="top" wrapText="1"/>
    </xf>
    <xf numFmtId="0" fontId="17" fillId="0" borderId="33" xfId="0" applyFont="1" applyBorder="1" applyAlignment="1">
      <alignment horizontal="right" vertical="top" wrapText="1"/>
    </xf>
    <xf numFmtId="0" fontId="10" fillId="6" borderId="24" xfId="0" applyFont="1" applyFill="1" applyBorder="1" applyAlignment="1">
      <alignment horizontal="right" vertical="top" wrapText="1"/>
    </xf>
    <xf numFmtId="3" fontId="17" fillId="6" borderId="33" xfId="0" applyNumberFormat="1" applyFont="1" applyFill="1" applyBorder="1" applyAlignment="1">
      <alignment horizontal="right" vertical="top" wrapText="1"/>
    </xf>
    <xf numFmtId="0" fontId="11" fillId="0" borderId="31" xfId="0" applyFont="1" applyBorder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11" fillId="0" borderId="32" xfId="0" applyFont="1" applyBorder="1" applyAlignment="1">
      <alignment horizontal="center" vertical="center" wrapText="1"/>
    </xf>
    <xf numFmtId="0" fontId="9" fillId="5" borderId="32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vertical="top" wrapText="1"/>
    </xf>
    <xf numFmtId="0" fontId="11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3" fontId="7" fillId="5" borderId="32" xfId="0" applyNumberFormat="1" applyFont="1" applyFill="1" applyBorder="1" applyAlignment="1">
      <alignment horizontal="right" vertical="center" wrapText="1"/>
    </xf>
    <xf numFmtId="0" fontId="11" fillId="0" borderId="36" xfId="0" applyFont="1" applyBorder="1" applyAlignment="1">
      <alignment vertical="center" wrapText="1"/>
    </xf>
    <xf numFmtId="0" fontId="7" fillId="5" borderId="7" xfId="0" applyFont="1" applyFill="1" applyBorder="1" applyAlignment="1">
      <alignment horizontal="right" vertical="center" wrapText="1"/>
    </xf>
    <xf numFmtId="3" fontId="6" fillId="11" borderId="35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3" fontId="7" fillId="3" borderId="3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right" vertical="top" wrapText="1"/>
    </xf>
    <xf numFmtId="0" fontId="10" fillId="0" borderId="37" xfId="0" applyFont="1" applyBorder="1" applyAlignment="1">
      <alignment horizontal="right" vertical="top" wrapText="1"/>
    </xf>
    <xf numFmtId="3" fontId="10" fillId="0" borderId="37" xfId="0" applyNumberFormat="1" applyFont="1" applyBorder="1" applyAlignment="1">
      <alignment horizontal="right" vertical="top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3" fontId="7" fillId="5" borderId="41" xfId="0" applyNumberFormat="1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right" vertical="top" wrapText="1"/>
    </xf>
    <xf numFmtId="3" fontId="11" fillId="0" borderId="40" xfId="0" applyNumberFormat="1" applyFont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top" wrapText="1"/>
    </xf>
    <xf numFmtId="0" fontId="11" fillId="0" borderId="43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0" fillId="0" borderId="36" xfId="0" applyFont="1" applyBorder="1" applyAlignment="1">
      <alignment horizontal="right" vertical="top" wrapText="1"/>
    </xf>
    <xf numFmtId="3" fontId="17" fillId="0" borderId="30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3" fontId="10" fillId="0" borderId="32" xfId="0" applyNumberFormat="1" applyFont="1" applyBorder="1" applyAlignment="1">
      <alignment horizontal="right" vertical="top" wrapText="1"/>
    </xf>
    <xf numFmtId="3" fontId="10" fillId="0" borderId="31" xfId="0" applyNumberFormat="1" applyFont="1" applyBorder="1" applyAlignment="1">
      <alignment horizontal="right" vertical="top" wrapText="1"/>
    </xf>
    <xf numFmtId="0" fontId="11" fillId="0" borderId="34" xfId="0" applyFont="1" applyBorder="1" applyAlignment="1">
      <alignment vertical="top" wrapText="1"/>
    </xf>
    <xf numFmtId="0" fontId="11" fillId="0" borderId="7" xfId="0" applyFont="1" applyBorder="1" applyAlignment="1">
      <alignment horizontal="right" vertical="top" wrapText="1"/>
    </xf>
    <xf numFmtId="3" fontId="11" fillId="0" borderId="33" xfId="0" applyNumberFormat="1" applyFont="1" applyFill="1" applyBorder="1" applyAlignment="1">
      <alignment horizontal="right" vertical="top" wrapText="1"/>
    </xf>
    <xf numFmtId="3" fontId="7" fillId="5" borderId="33" xfId="0" applyNumberFormat="1" applyFont="1" applyFill="1" applyBorder="1" applyAlignment="1">
      <alignment horizontal="right" vertical="center" wrapText="1"/>
    </xf>
    <xf numFmtId="3" fontId="7" fillId="5" borderId="33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vertical="top" wrapText="1"/>
    </xf>
    <xf numFmtId="3" fontId="7" fillId="3" borderId="33" xfId="0" applyNumberFormat="1" applyFont="1" applyFill="1" applyBorder="1" applyAlignment="1">
      <alignment horizontal="right" vertical="center" wrapText="1"/>
    </xf>
    <xf numFmtId="3" fontId="7" fillId="3" borderId="33" xfId="0" applyNumberFormat="1" applyFont="1" applyFill="1" applyBorder="1" applyAlignment="1">
      <alignment horizontal="center" vertical="center" wrapText="1"/>
    </xf>
    <xf numFmtId="3" fontId="10" fillId="0" borderId="39" xfId="0" applyNumberFormat="1" applyFont="1" applyBorder="1" applyAlignment="1">
      <alignment horizontal="right" vertical="top" wrapText="1"/>
    </xf>
    <xf numFmtId="0" fontId="17" fillId="0" borderId="7" xfId="0" applyFont="1" applyBorder="1" applyAlignment="1">
      <alignment vertical="top" wrapText="1"/>
    </xf>
    <xf numFmtId="3" fontId="10" fillId="0" borderId="36" xfId="0" applyNumberFormat="1" applyFont="1" applyBorder="1" applyAlignment="1">
      <alignment horizontal="right" vertical="top" wrapText="1"/>
    </xf>
    <xf numFmtId="3" fontId="17" fillId="0" borderId="7" xfId="0" applyNumberFormat="1" applyFont="1" applyBorder="1" applyAlignment="1">
      <alignment horizontal="right" vertical="center" wrapText="1"/>
    </xf>
    <xf numFmtId="3" fontId="11" fillId="0" borderId="44" xfId="0" applyNumberFormat="1" applyFont="1" applyBorder="1" applyAlignment="1">
      <alignment horizontal="right" vertical="top" wrapText="1"/>
    </xf>
    <xf numFmtId="3" fontId="10" fillId="0" borderId="44" xfId="0" applyNumberFormat="1" applyFont="1" applyBorder="1" applyAlignment="1">
      <alignment horizontal="right" vertical="top" wrapText="1"/>
    </xf>
    <xf numFmtId="3" fontId="10" fillId="0" borderId="45" xfId="0" applyNumberFormat="1" applyFont="1" applyBorder="1" applyAlignment="1">
      <alignment horizontal="right" vertical="top" wrapText="1"/>
    </xf>
    <xf numFmtId="3" fontId="17" fillId="0" borderId="32" xfId="0" applyNumberFormat="1" applyFont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top" wrapText="1"/>
    </xf>
    <xf numFmtId="3" fontId="5" fillId="5" borderId="32" xfId="0" applyNumberFormat="1" applyFont="1" applyFill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0" fillId="6" borderId="39" xfId="0" applyNumberFormat="1" applyFont="1" applyFill="1" applyBorder="1" applyAlignment="1">
      <alignment horizontal="right" vertical="top" wrapText="1"/>
    </xf>
    <xf numFmtId="3" fontId="17" fillId="6" borderId="32" xfId="0" applyNumberFormat="1" applyFont="1" applyFill="1" applyBorder="1" applyAlignment="1">
      <alignment horizontal="right" vertical="center" wrapText="1"/>
    </xf>
    <xf numFmtId="0" fontId="11" fillId="6" borderId="37" xfId="0" applyFont="1" applyFill="1" applyBorder="1" applyAlignment="1">
      <alignment horizontal="right" vertical="top" wrapText="1"/>
    </xf>
    <xf numFmtId="0" fontId="10" fillId="6" borderId="39" xfId="0" applyFont="1" applyFill="1" applyBorder="1" applyAlignment="1">
      <alignment horizontal="right" vertical="top" wrapText="1"/>
    </xf>
    <xf numFmtId="0" fontId="10" fillId="6" borderId="37" xfId="0" applyFont="1" applyFill="1" applyBorder="1" applyAlignment="1">
      <alignment horizontal="right" vertical="top" wrapText="1"/>
    </xf>
    <xf numFmtId="3" fontId="5" fillId="10" borderId="30" xfId="0" applyNumberFormat="1" applyFont="1" applyFill="1" applyBorder="1" applyAlignment="1">
      <alignment horizontal="right" vertical="center" wrapText="1"/>
    </xf>
    <xf numFmtId="3" fontId="5" fillId="9" borderId="32" xfId="0" applyNumberFormat="1" applyFont="1" applyFill="1" applyBorder="1" applyAlignment="1">
      <alignment horizontal="right" vertical="center" wrapText="1"/>
    </xf>
    <xf numFmtId="3" fontId="17" fillId="0" borderId="33" xfId="0" applyNumberFormat="1" applyFont="1" applyBorder="1" applyAlignment="1">
      <alignment horizontal="right" vertical="center" wrapText="1"/>
    </xf>
    <xf numFmtId="0" fontId="7" fillId="5" borderId="33" xfId="0" applyFont="1" applyFill="1" applyBorder="1" applyAlignment="1">
      <alignment horizontal="right" vertical="center" wrapText="1"/>
    </xf>
    <xf numFmtId="3" fontId="7" fillId="5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17" fillId="0" borderId="35" xfId="0" applyNumberFormat="1" applyFont="1" applyBorder="1" applyAlignment="1">
      <alignment horizontal="right" vertical="center" wrapText="1"/>
    </xf>
    <xf numFmtId="3" fontId="17" fillId="0" borderId="23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top" wrapText="1"/>
    </xf>
    <xf numFmtId="3" fontId="7" fillId="3" borderId="32" xfId="0" applyNumberFormat="1" applyFont="1" applyFill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7" fillId="6" borderId="1" xfId="0" applyFont="1" applyFill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  <xf numFmtId="0" fontId="1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3" fontId="6" fillId="0" borderId="9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4" borderId="8" xfId="0" applyFont="1" applyFill="1" applyBorder="1" applyAlignment="1">
      <alignment vertical="top" wrapText="1"/>
    </xf>
    <xf numFmtId="0" fontId="11" fillId="4" borderId="9" xfId="0" applyFont="1" applyFill="1" applyBorder="1" applyAlignment="1">
      <alignment vertical="top" wrapText="1"/>
    </xf>
    <xf numFmtId="0" fontId="11" fillId="4" borderId="9" xfId="0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4" borderId="9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3" fontId="8" fillId="0" borderId="9" xfId="0" applyNumberFormat="1" applyFont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3" fontId="11" fillId="5" borderId="6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11" fillId="4" borderId="2" xfId="0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right" vertical="top" wrapText="1"/>
    </xf>
    <xf numFmtId="0" fontId="10" fillId="0" borderId="23" xfId="0" applyFont="1" applyBorder="1" applyAlignment="1">
      <alignment horizontal="right" vertical="top" wrapText="1"/>
    </xf>
    <xf numFmtId="0" fontId="7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vertical="center" wrapText="1"/>
    </xf>
    <xf numFmtId="3" fontId="11" fillId="3" borderId="9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1" fillId="3" borderId="8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vertical="top" wrapText="1"/>
    </xf>
    <xf numFmtId="3" fontId="11" fillId="3" borderId="11" xfId="0" applyNumberFormat="1" applyFont="1" applyFill="1" applyBorder="1" applyAlignment="1">
      <alignment horizontal="right" vertical="top" wrapText="1"/>
    </xf>
    <xf numFmtId="0" fontId="5" fillId="0" borderId="17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17" fillId="0" borderId="10" xfId="0" applyNumberFormat="1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horizontal="left" vertical="center" wrapText="1"/>
    </xf>
    <xf numFmtId="3" fontId="11" fillId="0" borderId="31" xfId="0" applyNumberFormat="1" applyFont="1" applyBorder="1" applyAlignment="1">
      <alignment horizontal="right" vertical="top" wrapText="1"/>
    </xf>
    <xf numFmtId="0" fontId="7" fillId="5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right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0" fillId="0" borderId="0" xfId="0" applyFill="1"/>
    <xf numFmtId="0" fontId="5" fillId="0" borderId="0" xfId="0" applyFont="1" applyFill="1"/>
    <xf numFmtId="0" fontId="10" fillId="0" borderId="46" xfId="0" applyFont="1" applyBorder="1" applyAlignment="1">
      <alignment horizontal="right" vertical="top" wrapText="1"/>
    </xf>
    <xf numFmtId="3" fontId="10" fillId="0" borderId="46" xfId="0" applyNumberFormat="1" applyFont="1" applyBorder="1" applyAlignment="1">
      <alignment horizontal="right"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33" xfId="0" applyFont="1" applyFill="1" applyBorder="1" applyAlignment="1">
      <alignment vertical="top" wrapText="1"/>
    </xf>
    <xf numFmtId="3" fontId="11" fillId="0" borderId="45" xfId="0" applyNumberFormat="1" applyFont="1" applyFill="1" applyBorder="1" applyAlignment="1">
      <alignment horizontal="right" vertical="top" wrapText="1"/>
    </xf>
    <xf numFmtId="3" fontId="11" fillId="0" borderId="29" xfId="0" applyNumberFormat="1" applyFont="1" applyBorder="1" applyAlignment="1">
      <alignment horizontal="right" vertical="top" wrapText="1"/>
    </xf>
    <xf numFmtId="3" fontId="17" fillId="0" borderId="41" xfId="0" applyNumberFormat="1" applyFont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11" fillId="0" borderId="45" xfId="0" applyNumberFormat="1" applyFont="1" applyBorder="1" applyAlignment="1">
      <alignment horizontal="right" vertical="top" wrapText="1"/>
    </xf>
    <xf numFmtId="3" fontId="11" fillId="0" borderId="7" xfId="0" applyNumberFormat="1" applyFont="1" applyFill="1" applyBorder="1" applyAlignment="1">
      <alignment horizontal="right" vertical="top" wrapText="1"/>
    </xf>
    <xf numFmtId="3" fontId="17" fillId="0" borderId="7" xfId="0" applyNumberFormat="1" applyFont="1" applyBorder="1" applyAlignment="1">
      <alignment horizontal="right" vertical="top" wrapText="1"/>
    </xf>
    <xf numFmtId="0" fontId="0" fillId="0" borderId="0" xfId="0" applyBorder="1"/>
    <xf numFmtId="3" fontId="11" fillId="6" borderId="7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7" fillId="6" borderId="7" xfId="0" applyNumberFormat="1" applyFont="1" applyFill="1" applyBorder="1" applyAlignment="1">
      <alignment horizontal="right" vertical="center" wrapText="1"/>
    </xf>
    <xf numFmtId="3" fontId="11" fillId="0" borderId="40" xfId="0" applyNumberFormat="1" applyFont="1" applyFill="1" applyBorder="1" applyAlignment="1">
      <alignment horizontal="right" vertical="top" wrapText="1"/>
    </xf>
    <xf numFmtId="0" fontId="17" fillId="0" borderId="32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top" wrapText="1"/>
    </xf>
    <xf numFmtId="0" fontId="10" fillId="0" borderId="33" xfId="0" applyFont="1" applyFill="1" applyBorder="1" applyAlignment="1">
      <alignment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29" xfId="0" applyNumberFormat="1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3" fontId="6" fillId="0" borderId="40" xfId="0" applyNumberFormat="1" applyFont="1" applyBorder="1" applyAlignment="1">
      <alignment horizontal="right" vertical="top" wrapText="1"/>
    </xf>
    <xf numFmtId="0" fontId="6" fillId="0" borderId="39" xfId="0" applyFont="1" applyBorder="1" applyAlignment="1">
      <alignment horizontal="right" vertical="top" wrapText="1"/>
    </xf>
    <xf numFmtId="3" fontId="0" fillId="0" borderId="0" xfId="0" applyNumberFormat="1" applyFill="1"/>
    <xf numFmtId="3" fontId="5" fillId="2" borderId="35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9" borderId="7" xfId="0" applyNumberFormat="1" applyFont="1" applyFill="1" applyBorder="1" applyAlignment="1">
      <alignment horizontal="right" vertical="center" wrapText="1"/>
    </xf>
    <xf numFmtId="3" fontId="5" fillId="10" borderId="7" xfId="0" applyNumberFormat="1" applyFont="1" applyFill="1" applyBorder="1" applyAlignment="1">
      <alignment horizontal="right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3" fontId="6" fillId="11" borderId="7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3" fontId="6" fillId="0" borderId="6" xfId="0" applyNumberFormat="1" applyFont="1" applyFill="1" applyBorder="1" applyAlignment="1">
      <alignment horizontal="right" vertical="top" wrapText="1"/>
    </xf>
    <xf numFmtId="43" fontId="0" fillId="0" borderId="0" xfId="1" applyFont="1" applyFill="1"/>
    <xf numFmtId="0" fontId="6" fillId="0" borderId="6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1" fillId="6" borderId="29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3" fontId="6" fillId="0" borderId="29" xfId="0" applyNumberFormat="1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right" vertical="top" wrapText="1"/>
    </xf>
    <xf numFmtId="0" fontId="6" fillId="0" borderId="29" xfId="0" applyFont="1" applyFill="1" applyBorder="1" applyAlignment="1">
      <alignment horizontal="right" vertical="top" wrapText="1"/>
    </xf>
    <xf numFmtId="3" fontId="6" fillId="0" borderId="40" xfId="0" applyNumberFormat="1" applyFont="1" applyFill="1" applyBorder="1" applyAlignment="1">
      <alignment horizontal="right" vertical="top" wrapText="1"/>
    </xf>
    <xf numFmtId="3" fontId="6" fillId="0" borderId="39" xfId="0" applyNumberFormat="1" applyFont="1" applyFill="1" applyBorder="1" applyAlignment="1">
      <alignment horizontal="right" vertical="top" wrapText="1"/>
    </xf>
    <xf numFmtId="0" fontId="11" fillId="6" borderId="45" xfId="0" applyFont="1" applyFill="1" applyBorder="1" applyAlignment="1">
      <alignment horizontal="right" vertical="top" wrapText="1"/>
    </xf>
    <xf numFmtId="0" fontId="10" fillId="0" borderId="24" xfId="0" applyFont="1" applyFill="1" applyBorder="1" applyAlignment="1">
      <alignment horizontal="right" vertical="top" wrapText="1"/>
    </xf>
    <xf numFmtId="3" fontId="11" fillId="0" borderId="39" xfId="0" applyNumberFormat="1" applyFont="1" applyBorder="1" applyAlignment="1">
      <alignment horizontal="right" vertical="top" wrapText="1"/>
    </xf>
    <xf numFmtId="0" fontId="10" fillId="0" borderId="35" xfId="0" applyFont="1" applyBorder="1" applyAlignment="1">
      <alignment vertical="top" wrapText="1"/>
    </xf>
    <xf numFmtId="3" fontId="10" fillId="0" borderId="35" xfId="0" applyNumberFormat="1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 wrapText="1"/>
    </xf>
    <xf numFmtId="3" fontId="10" fillId="0" borderId="23" xfId="0" applyNumberFormat="1" applyFont="1" applyBorder="1" applyAlignment="1">
      <alignment horizontal="right" vertical="top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right" vertical="top" wrapText="1"/>
    </xf>
    <xf numFmtId="3" fontId="7" fillId="5" borderId="12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vertical="top" wrapText="1"/>
    </xf>
    <xf numFmtId="0" fontId="11" fillId="0" borderId="35" xfId="0" applyFont="1" applyBorder="1" applyAlignment="1">
      <alignment vertical="top" wrapText="1"/>
    </xf>
    <xf numFmtId="3" fontId="11" fillId="0" borderId="35" xfId="0" applyNumberFormat="1" applyFont="1" applyBorder="1" applyAlignment="1">
      <alignment horizontal="right" vertical="top" wrapText="1"/>
    </xf>
    <xf numFmtId="0" fontId="10" fillId="0" borderId="31" xfId="0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3" fontId="7" fillId="5" borderId="39" xfId="0" applyNumberFormat="1" applyFont="1" applyFill="1" applyBorder="1" applyAlignment="1">
      <alignment horizontal="right" vertical="center" wrapText="1"/>
    </xf>
    <xf numFmtId="0" fontId="11" fillId="6" borderId="2" xfId="0" applyFont="1" applyFill="1" applyBorder="1" applyAlignment="1">
      <alignment vertical="top" wrapText="1"/>
    </xf>
    <xf numFmtId="0" fontId="11" fillId="6" borderId="32" xfId="0" applyFont="1" applyFill="1" applyBorder="1" applyAlignment="1">
      <alignment vertical="top" wrapText="1"/>
    </xf>
    <xf numFmtId="3" fontId="11" fillId="6" borderId="32" xfId="0" applyNumberFormat="1" applyFont="1" applyFill="1" applyBorder="1" applyAlignment="1">
      <alignment horizontal="right" vertical="top" wrapText="1"/>
    </xf>
    <xf numFmtId="0" fontId="10" fillId="6" borderId="8" xfId="0" applyFont="1" applyFill="1" applyBorder="1" applyAlignment="1">
      <alignment vertical="top" wrapText="1"/>
    </xf>
    <xf numFmtId="0" fontId="10" fillId="6" borderId="35" xfId="0" applyFont="1" applyFill="1" applyBorder="1" applyAlignment="1">
      <alignment vertical="top" wrapText="1"/>
    </xf>
    <xf numFmtId="3" fontId="10" fillId="6" borderId="35" xfId="0" applyNumberFormat="1" applyFont="1" applyFill="1" applyBorder="1" applyAlignment="1">
      <alignment horizontal="right" vertical="top" wrapText="1"/>
    </xf>
    <xf numFmtId="3" fontId="10" fillId="6" borderId="7" xfId="0" applyNumberFormat="1" applyFont="1" applyFill="1" applyBorder="1" applyAlignment="1">
      <alignment horizontal="right" vertical="top" wrapText="1"/>
    </xf>
    <xf numFmtId="3" fontId="10" fillId="6" borderId="23" xfId="0" applyNumberFormat="1" applyFont="1" applyFill="1" applyBorder="1" applyAlignment="1">
      <alignment horizontal="right" vertical="top" wrapText="1"/>
    </xf>
    <xf numFmtId="3" fontId="17" fillId="6" borderId="3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8" borderId="32" xfId="0" applyNumberFormat="1" applyFont="1" applyFill="1" applyBorder="1" applyAlignment="1">
      <alignment horizontal="right" vertical="center" wrapText="1"/>
    </xf>
    <xf numFmtId="3" fontId="7" fillId="8" borderId="12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Border="1" applyAlignment="1">
      <alignment horizontal="right" vertical="top" wrapText="1"/>
    </xf>
    <xf numFmtId="3" fontId="10" fillId="0" borderId="7" xfId="0" applyNumberFormat="1" applyFont="1" applyBorder="1" applyAlignment="1">
      <alignment horizontal="right" vertical="top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3" fontId="7" fillId="5" borderId="35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top" wrapText="1"/>
    </xf>
    <xf numFmtId="3" fontId="11" fillId="0" borderId="6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3" fontId="10" fillId="0" borderId="5" xfId="0" applyNumberFormat="1" applyFont="1" applyFill="1" applyBorder="1" applyAlignment="1">
      <alignment horizontal="right" vertical="top" wrapText="1"/>
    </xf>
    <xf numFmtId="0" fontId="11" fillId="8" borderId="8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3" fontId="11" fillId="8" borderId="1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3" fontId="17" fillId="6" borderId="40" xfId="0" applyNumberFormat="1" applyFont="1" applyFill="1" applyBorder="1" applyAlignment="1">
      <alignment horizontal="right" vertical="top" wrapText="1"/>
    </xf>
    <xf numFmtId="3" fontId="11" fillId="0" borderId="12" xfId="0" applyNumberFormat="1" applyFont="1" applyBorder="1" applyAlignment="1">
      <alignment horizontal="right" vertical="top" wrapText="1"/>
    </xf>
    <xf numFmtId="0" fontId="10" fillId="0" borderId="12" xfId="0" applyFont="1" applyBorder="1" applyAlignment="1">
      <alignment horizontal="right" vertical="top" wrapText="1"/>
    </xf>
    <xf numFmtId="3" fontId="11" fillId="0" borderId="30" xfId="0" applyNumberFormat="1" applyFont="1" applyBorder="1" applyAlignment="1">
      <alignment horizontal="right" vertical="top" wrapText="1"/>
    </xf>
    <xf numFmtId="0" fontId="11" fillId="0" borderId="28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2" borderId="50" xfId="0" applyFont="1" applyFill="1" applyBorder="1" applyAlignment="1">
      <alignment vertical="center" wrapText="1"/>
    </xf>
    <xf numFmtId="3" fontId="6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center" wrapText="1"/>
    </xf>
    <xf numFmtId="0" fontId="11" fillId="0" borderId="50" xfId="0" applyFont="1" applyBorder="1" applyAlignment="1">
      <alignment horizontal="right" vertical="center" wrapText="1"/>
    </xf>
    <xf numFmtId="0" fontId="11" fillId="3" borderId="50" xfId="0" applyFont="1" applyFill="1" applyBorder="1" applyAlignment="1">
      <alignment vertical="center" wrapText="1"/>
    </xf>
    <xf numFmtId="3" fontId="11" fillId="3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4" borderId="50" xfId="0" applyFont="1" applyFill="1" applyBorder="1" applyAlignment="1">
      <alignment vertical="top" wrapText="1"/>
    </xf>
    <xf numFmtId="3" fontId="11" fillId="4" borderId="50" xfId="0" applyNumberFormat="1" applyFont="1" applyFill="1" applyBorder="1" applyAlignment="1">
      <alignment horizontal="right" vertical="top" wrapText="1"/>
    </xf>
    <xf numFmtId="0" fontId="10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1" fillId="3" borderId="50" xfId="0" applyFont="1" applyFill="1" applyBorder="1" applyAlignment="1">
      <alignment vertical="top" wrapText="1"/>
    </xf>
    <xf numFmtId="3" fontId="11" fillId="4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center" wrapText="1"/>
    </xf>
    <xf numFmtId="3" fontId="11" fillId="3" borderId="50" xfId="0" applyNumberFormat="1" applyFont="1" applyFill="1" applyBorder="1" applyAlignment="1">
      <alignment horizontal="right" vertical="top" wrapText="1"/>
    </xf>
    <xf numFmtId="0" fontId="11" fillId="4" borderId="50" xfId="0" applyFont="1" applyFill="1" applyBorder="1" applyAlignment="1">
      <alignment horizontal="right" vertical="top" wrapText="1"/>
    </xf>
    <xf numFmtId="0" fontId="12" fillId="2" borderId="50" xfId="0" applyFont="1" applyFill="1" applyBorder="1" applyAlignment="1">
      <alignment vertical="center" wrapText="1"/>
    </xf>
    <xf numFmtId="3" fontId="12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right" vertical="top" wrapText="1"/>
    </xf>
    <xf numFmtId="0" fontId="4" fillId="0" borderId="50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3" fontId="8" fillId="0" borderId="50" xfId="0" applyNumberFormat="1" applyFont="1" applyFill="1" applyBorder="1" applyAlignment="1">
      <alignment horizontal="right" vertical="center" wrapText="1"/>
    </xf>
    <xf numFmtId="0" fontId="11" fillId="5" borderId="50" xfId="0" applyFont="1" applyFill="1" applyBorder="1" applyAlignment="1">
      <alignment vertical="top" wrapText="1"/>
    </xf>
    <xf numFmtId="3" fontId="11" fillId="5" borderId="50" xfId="0" applyNumberFormat="1" applyFont="1" applyFill="1" applyBorder="1" applyAlignment="1">
      <alignment horizontal="right" vertical="top" wrapText="1"/>
    </xf>
    <xf numFmtId="0" fontId="11" fillId="5" borderId="50" xfId="0" applyFont="1" applyFill="1" applyBorder="1" applyAlignment="1">
      <alignment vertical="center" wrapText="1"/>
    </xf>
    <xf numFmtId="3" fontId="11" fillId="5" borderId="5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Border="1" applyAlignment="1">
      <alignment horizontal="right" vertical="top" wrapText="1"/>
    </xf>
    <xf numFmtId="0" fontId="11" fillId="0" borderId="50" xfId="0" applyFont="1" applyFill="1" applyBorder="1" applyAlignment="1">
      <alignment vertical="top" wrapText="1"/>
    </xf>
    <xf numFmtId="3" fontId="11" fillId="0" borderId="50" xfId="0" applyNumberFormat="1" applyFont="1" applyFill="1" applyBorder="1" applyAlignment="1">
      <alignment horizontal="right" vertical="top" wrapText="1"/>
    </xf>
    <xf numFmtId="0" fontId="10" fillId="0" borderId="50" xfId="0" applyFont="1" applyFill="1" applyBorder="1" applyAlignment="1">
      <alignment vertical="top" wrapText="1"/>
    </xf>
    <xf numFmtId="3" fontId="10" fillId="0" borderId="50" xfId="0" applyNumberFormat="1" applyFont="1" applyFill="1" applyBorder="1" applyAlignment="1">
      <alignment horizontal="right" vertical="top" wrapText="1"/>
    </xf>
    <xf numFmtId="0" fontId="5" fillId="0" borderId="50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3" fontId="8" fillId="0" borderId="50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 vertical="center" wrapText="1"/>
    </xf>
    <xf numFmtId="3" fontId="11" fillId="3" borderId="50" xfId="0" applyNumberFormat="1" applyFont="1" applyFill="1" applyBorder="1" applyAlignment="1">
      <alignment vertical="center" wrapText="1"/>
    </xf>
    <xf numFmtId="0" fontId="11" fillId="6" borderId="50" xfId="0" applyFont="1" applyFill="1" applyBorder="1" applyAlignment="1">
      <alignment vertical="top" wrapText="1"/>
    </xf>
    <xf numFmtId="0" fontId="11" fillId="6" borderId="50" xfId="0" applyFont="1" applyFill="1" applyBorder="1" applyAlignment="1">
      <alignment horizontal="right" vertical="top" wrapText="1"/>
    </xf>
    <xf numFmtId="0" fontId="10" fillId="0" borderId="50" xfId="0" applyFont="1" applyBorder="1" applyAlignment="1">
      <alignment vertical="center" wrapText="1"/>
    </xf>
    <xf numFmtId="0" fontId="11" fillId="8" borderId="50" xfId="0" applyFont="1" applyFill="1" applyBorder="1" applyAlignment="1">
      <alignment vertical="center" wrapText="1"/>
    </xf>
    <xf numFmtId="3" fontId="11" fillId="8" borderId="50" xfId="0" applyNumberFormat="1" applyFont="1" applyFill="1" applyBorder="1" applyAlignment="1">
      <alignment horizontal="right" vertical="center" wrapText="1"/>
    </xf>
    <xf numFmtId="0" fontId="5" fillId="0" borderId="50" xfId="0" applyFont="1" applyBorder="1" applyAlignment="1">
      <alignment vertical="top" wrapText="1"/>
    </xf>
    <xf numFmtId="0" fontId="11" fillId="0" borderId="50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vertical="top" wrapText="1"/>
    </xf>
    <xf numFmtId="3" fontId="6" fillId="0" borderId="50" xfId="0" applyNumberFormat="1" applyFont="1" applyFill="1" applyBorder="1" applyAlignment="1">
      <alignment horizontal="right" vertical="top" wrapText="1"/>
    </xf>
    <xf numFmtId="0" fontId="6" fillId="0" borderId="50" xfId="0" applyFont="1" applyFill="1" applyBorder="1" applyAlignment="1">
      <alignment horizontal="right" vertical="top" wrapText="1"/>
    </xf>
    <xf numFmtId="0" fontId="6" fillId="0" borderId="50" xfId="0" applyFont="1" applyFill="1" applyBorder="1" applyAlignment="1">
      <alignment vertical="center" wrapText="1"/>
    </xf>
    <xf numFmtId="3" fontId="6" fillId="0" borderId="50" xfId="0" applyNumberFormat="1" applyFont="1" applyFill="1" applyBorder="1" applyAlignment="1">
      <alignment horizontal="right" vertical="center" wrapText="1"/>
    </xf>
    <xf numFmtId="0" fontId="5" fillId="7" borderId="50" xfId="0" applyFont="1" applyFill="1" applyBorder="1" applyAlignment="1">
      <alignment horizontal="center" vertical="center" wrapText="1"/>
    </xf>
    <xf numFmtId="3" fontId="6" fillId="11" borderId="50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vertical="top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3" fontId="7" fillId="3" borderId="50" xfId="0" applyNumberFormat="1" applyFont="1" applyFill="1" applyBorder="1" applyAlignment="1">
      <alignment horizontal="center" vertical="center" wrapText="1"/>
    </xf>
    <xf numFmtId="3" fontId="17" fillId="6" borderId="50" xfId="0" applyNumberFormat="1" applyFont="1" applyFill="1" applyBorder="1" applyAlignment="1">
      <alignment horizontal="right" vertical="top" wrapText="1"/>
    </xf>
    <xf numFmtId="0" fontId="7" fillId="5" borderId="50" xfId="0" applyFont="1" applyFill="1" applyBorder="1" applyAlignment="1">
      <alignment horizontal="center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0" xfId="0" applyFont="1" applyFill="1" applyBorder="1" applyAlignment="1">
      <alignment vertical="center" wrapText="1"/>
    </xf>
    <xf numFmtId="3" fontId="7" fillId="3" borderId="50" xfId="0" applyNumberFormat="1" applyFont="1" applyFill="1" applyBorder="1" applyAlignment="1">
      <alignment horizontal="right" vertical="center" wrapText="1"/>
    </xf>
    <xf numFmtId="0" fontId="17" fillId="0" borderId="50" xfId="0" applyFont="1" applyBorder="1" applyAlignment="1">
      <alignment vertical="top" wrapText="1"/>
    </xf>
    <xf numFmtId="3" fontId="7" fillId="5" borderId="50" xfId="0" applyNumberFormat="1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vertical="top" wrapText="1"/>
    </xf>
    <xf numFmtId="0" fontId="10" fillId="6" borderId="50" xfId="0" applyFont="1" applyFill="1" applyBorder="1" applyAlignment="1">
      <alignment horizontal="right" vertical="top" wrapText="1"/>
    </xf>
    <xf numFmtId="0" fontId="10" fillId="0" borderId="50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horizontal="right" vertical="top" wrapText="1"/>
    </xf>
    <xf numFmtId="0" fontId="5" fillId="5" borderId="50" xfId="0" applyFont="1" applyFill="1" applyBorder="1" applyAlignment="1">
      <alignment horizontal="center" vertical="top" wrapText="1"/>
    </xf>
    <xf numFmtId="3" fontId="5" fillId="5" borderId="50" xfId="0" applyNumberFormat="1" applyFont="1" applyFill="1" applyBorder="1" applyAlignment="1">
      <alignment horizontal="right" vertical="center" wrapText="1"/>
    </xf>
    <xf numFmtId="0" fontId="17" fillId="0" borderId="50" xfId="0" applyFont="1" applyBorder="1" applyAlignment="1">
      <alignment horizontal="right" vertical="top" wrapText="1"/>
    </xf>
    <xf numFmtId="3" fontId="17" fillId="0" borderId="50" xfId="0" applyNumberFormat="1" applyFont="1" applyBorder="1" applyAlignment="1">
      <alignment horizontal="right" vertical="top" wrapText="1"/>
    </xf>
    <xf numFmtId="0" fontId="17" fillId="0" borderId="50" xfId="0" applyFont="1" applyBorder="1" applyAlignment="1">
      <alignment horizontal="right" vertical="center" wrapText="1"/>
    </xf>
    <xf numFmtId="3" fontId="11" fillId="6" borderId="50" xfId="0" applyNumberFormat="1" applyFont="1" applyFill="1" applyBorder="1" applyAlignment="1">
      <alignment horizontal="right" vertical="top" wrapText="1"/>
    </xf>
    <xf numFmtId="3" fontId="10" fillId="6" borderId="50" xfId="0" applyNumberFormat="1" applyFont="1" applyFill="1" applyBorder="1" applyAlignment="1">
      <alignment horizontal="right" vertical="top" wrapText="1"/>
    </xf>
    <xf numFmtId="3" fontId="17" fillId="6" borderId="50" xfId="0" applyNumberFormat="1" applyFont="1" applyFill="1" applyBorder="1" applyAlignment="1">
      <alignment horizontal="right" vertical="center" wrapText="1"/>
    </xf>
    <xf numFmtId="0" fontId="9" fillId="2" borderId="50" xfId="0" applyFont="1" applyFill="1" applyBorder="1" applyAlignment="1">
      <alignment horizontal="center" vertical="center" wrapText="1"/>
    </xf>
    <xf numFmtId="3" fontId="5" fillId="10" borderId="50" xfId="0" applyNumberFormat="1" applyFont="1" applyFill="1" applyBorder="1" applyAlignment="1">
      <alignment horizontal="right" vertical="center" wrapText="1"/>
    </xf>
    <xf numFmtId="3" fontId="5" fillId="9" borderId="50" xfId="0" applyNumberFormat="1" applyFont="1" applyFill="1" applyBorder="1" applyAlignment="1">
      <alignment horizontal="right" vertical="center" wrapText="1"/>
    </xf>
    <xf numFmtId="3" fontId="7" fillId="8" borderId="50" xfId="0" applyNumberFormat="1" applyFont="1" applyFill="1" applyBorder="1" applyAlignment="1">
      <alignment horizontal="right" vertical="center" wrapText="1"/>
    </xf>
    <xf numFmtId="3" fontId="5" fillId="2" borderId="50" xfId="0" applyNumberFormat="1" applyFont="1" applyFill="1" applyBorder="1" applyAlignment="1">
      <alignment horizontal="right" vertical="center" wrapText="1"/>
    </xf>
    <xf numFmtId="0" fontId="7" fillId="5" borderId="50" xfId="0" applyFont="1" applyFill="1" applyBorder="1" applyAlignment="1">
      <alignment horizontal="right" vertical="center" wrapText="1"/>
    </xf>
    <xf numFmtId="0" fontId="17" fillId="0" borderId="50" xfId="0" applyFont="1" applyFill="1" applyBorder="1" applyAlignment="1">
      <alignment horizontal="right" vertical="center" wrapText="1"/>
    </xf>
    <xf numFmtId="0" fontId="6" fillId="0" borderId="50" xfId="0" applyFont="1" applyBorder="1" applyAlignment="1">
      <alignment vertical="top" wrapText="1"/>
    </xf>
    <xf numFmtId="3" fontId="6" fillId="0" borderId="50" xfId="0" applyNumberFormat="1" applyFont="1" applyBorder="1" applyAlignment="1">
      <alignment horizontal="right" vertical="top" wrapText="1"/>
    </xf>
    <xf numFmtId="0" fontId="6" fillId="0" borderId="50" xfId="0" applyFont="1" applyBorder="1" applyAlignment="1">
      <alignment horizontal="left" vertical="center" wrapText="1"/>
    </xf>
    <xf numFmtId="3" fontId="6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vertical="top" wrapText="1"/>
    </xf>
    <xf numFmtId="0" fontId="10" fillId="0" borderId="50" xfId="0" applyFont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Fill="1" applyBorder="1" applyAlignment="1">
      <alignment horizontal="right" vertical="center" wrapText="1"/>
    </xf>
    <xf numFmtId="0" fontId="11" fillId="0" borderId="51" xfId="0" applyFont="1" applyBorder="1" applyAlignment="1">
      <alignment horizontal="center" vertical="center" wrapText="1"/>
    </xf>
    <xf numFmtId="3" fontId="6" fillId="2" borderId="51" xfId="0" applyNumberFormat="1" applyFont="1" applyFill="1" applyBorder="1" applyAlignment="1">
      <alignment horizontal="right" vertical="center" wrapText="1"/>
    </xf>
    <xf numFmtId="0" fontId="11" fillId="0" borderId="51" xfId="0" applyFont="1" applyBorder="1" applyAlignment="1">
      <alignment horizontal="right" vertical="center" wrapText="1"/>
    </xf>
    <xf numFmtId="3" fontId="11" fillId="3" borderId="51" xfId="0" applyNumberFormat="1" applyFont="1" applyFill="1" applyBorder="1" applyAlignment="1">
      <alignment horizontal="right" vertical="center" wrapText="1"/>
    </xf>
    <xf numFmtId="3" fontId="11" fillId="4" borderId="51" xfId="0" applyNumberFormat="1" applyFont="1" applyFill="1" applyBorder="1" applyAlignment="1">
      <alignment horizontal="right" vertical="center" wrapText="1"/>
    </xf>
    <xf numFmtId="3" fontId="10" fillId="0" borderId="51" xfId="0" applyNumberFormat="1" applyFont="1" applyBorder="1" applyAlignment="1">
      <alignment horizontal="right" vertical="center" wrapText="1"/>
    </xf>
    <xf numFmtId="3" fontId="12" fillId="2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Fill="1" applyBorder="1" applyAlignment="1">
      <alignment horizontal="right" vertical="center" wrapText="1"/>
    </xf>
    <xf numFmtId="3" fontId="11" fillId="5" borderId="51" xfId="0" applyNumberFormat="1" applyFont="1" applyFill="1" applyBorder="1" applyAlignment="1">
      <alignment horizontal="right" vertical="center" wrapText="1"/>
    </xf>
    <xf numFmtId="3" fontId="8" fillId="0" borderId="51" xfId="0" applyNumberFormat="1" applyFont="1" applyBorder="1" applyAlignment="1">
      <alignment horizontal="right" vertical="center" wrapText="1"/>
    </xf>
    <xf numFmtId="3" fontId="10" fillId="0" borderId="50" xfId="0" applyNumberFormat="1" applyFont="1" applyBorder="1" applyAlignment="1">
      <alignment horizontal="right" vertical="center"/>
    </xf>
    <xf numFmtId="3" fontId="10" fillId="0" borderId="50" xfId="0" applyNumberFormat="1" applyFont="1" applyFill="1" applyBorder="1" applyAlignment="1">
      <alignment horizontal="right" vertical="center"/>
    </xf>
    <xf numFmtId="3" fontId="10" fillId="0" borderId="50" xfId="0" applyNumberFormat="1" applyFont="1" applyBorder="1"/>
    <xf numFmtId="0" fontId="11" fillId="12" borderId="50" xfId="0" applyFont="1" applyFill="1" applyBorder="1" applyAlignment="1">
      <alignment vertical="top" wrapText="1"/>
    </xf>
    <xf numFmtId="3" fontId="11" fillId="12" borderId="50" xfId="0" applyNumberFormat="1" applyFont="1" applyFill="1" applyBorder="1" applyAlignment="1">
      <alignment horizontal="right" vertical="center" wrapText="1"/>
    </xf>
    <xf numFmtId="3" fontId="11" fillId="12" borderId="51" xfId="0" applyNumberFormat="1" applyFont="1" applyFill="1" applyBorder="1" applyAlignment="1">
      <alignment horizontal="right" vertical="center" wrapText="1"/>
    </xf>
    <xf numFmtId="0" fontId="0" fillId="12" borderId="0" xfId="0" applyFill="1"/>
    <xf numFmtId="3" fontId="10" fillId="0" borderId="51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0" fillId="0" borderId="0" xfId="0" applyFont="1"/>
    <xf numFmtId="3" fontId="10" fillId="0" borderId="0" xfId="0" applyNumberFormat="1" applyFont="1" applyBorder="1"/>
    <xf numFmtId="0" fontId="10" fillId="0" borderId="51" xfId="0" applyFont="1" applyBorder="1" applyAlignment="1">
      <alignment horizontal="right" vertical="center" wrapText="1"/>
    </xf>
    <xf numFmtId="0" fontId="11" fillId="4" borderId="51" xfId="0" applyFont="1" applyFill="1" applyBorder="1" applyAlignment="1">
      <alignment horizontal="right" vertical="center" wrapText="1"/>
    </xf>
    <xf numFmtId="3" fontId="10" fillId="0" borderId="50" xfId="0" applyNumberFormat="1" applyFont="1" applyFill="1" applyBorder="1" applyAlignment="1">
      <alignment vertical="center"/>
    </xf>
    <xf numFmtId="3" fontId="10" fillId="0" borderId="50" xfId="0" applyNumberFormat="1" applyFont="1" applyBorder="1" applyAlignment="1">
      <alignment vertical="center"/>
    </xf>
    <xf numFmtId="0" fontId="11" fillId="9" borderId="50" xfId="0" applyFont="1" applyFill="1" applyBorder="1" applyAlignment="1">
      <alignment vertical="center" wrapText="1"/>
    </xf>
    <xf numFmtId="3" fontId="11" fillId="9" borderId="50" xfId="0" applyNumberFormat="1" applyFont="1" applyFill="1" applyBorder="1" applyAlignment="1">
      <alignment horizontal="right" vertical="center" wrapText="1"/>
    </xf>
    <xf numFmtId="3" fontId="11" fillId="9" borderId="51" xfId="0" applyNumberFormat="1" applyFont="1" applyFill="1" applyBorder="1" applyAlignment="1">
      <alignment horizontal="right" vertical="center" wrapText="1"/>
    </xf>
    <xf numFmtId="3" fontId="11" fillId="12" borderId="50" xfId="0" applyNumberFormat="1" applyFont="1" applyFill="1" applyBorder="1" applyAlignment="1">
      <alignment horizontal="right" vertical="top" wrapText="1"/>
    </xf>
    <xf numFmtId="0" fontId="11" fillId="9" borderId="50" xfId="0" applyFont="1" applyFill="1" applyBorder="1" applyAlignment="1">
      <alignment vertical="top" wrapText="1"/>
    </xf>
    <xf numFmtId="0" fontId="11" fillId="9" borderId="50" xfId="0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horizontal="right" vertical="top" wrapText="1"/>
    </xf>
    <xf numFmtId="3" fontId="11" fillId="12" borderId="50" xfId="0" applyNumberFormat="1" applyFont="1" applyFill="1" applyBorder="1" applyAlignment="1">
      <alignment horizontal="right" vertical="center"/>
    </xf>
    <xf numFmtId="0" fontId="11" fillId="10" borderId="50" xfId="0" applyFont="1" applyFill="1" applyBorder="1" applyAlignment="1">
      <alignment vertical="top" wrapText="1"/>
    </xf>
    <xf numFmtId="3" fontId="11" fillId="10" borderId="50" xfId="0" applyNumberFormat="1" applyFont="1" applyFill="1" applyBorder="1" applyAlignment="1">
      <alignment horizontal="right" vertical="top" wrapText="1"/>
    </xf>
    <xf numFmtId="3" fontId="11" fillId="10" borderId="51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3" fontId="11" fillId="12" borderId="50" xfId="0" applyNumberFormat="1" applyFont="1" applyFill="1" applyBorder="1" applyAlignment="1">
      <alignment vertical="center"/>
    </xf>
    <xf numFmtId="0" fontId="11" fillId="0" borderId="50" xfId="0" applyFont="1" applyBorder="1" applyAlignment="1">
      <alignment horizontal="center" vertical="center" wrapText="1"/>
    </xf>
    <xf numFmtId="3" fontId="11" fillId="9" borderId="50" xfId="0" applyNumberFormat="1" applyFont="1" applyFill="1" applyBorder="1" applyAlignment="1">
      <alignment horizontal="right" vertical="center"/>
    </xf>
    <xf numFmtId="3" fontId="11" fillId="8" borderId="50" xfId="0" applyNumberFormat="1" applyFont="1" applyFill="1" applyBorder="1" applyAlignment="1">
      <alignment horizontal="right" vertical="center"/>
    </xf>
    <xf numFmtId="3" fontId="11" fillId="10" borderId="50" xfId="0" applyNumberFormat="1" applyFont="1" applyFill="1" applyBorder="1" applyAlignment="1">
      <alignment horizontal="right" vertical="center"/>
    </xf>
    <xf numFmtId="3" fontId="11" fillId="10" borderId="50" xfId="0" applyNumberFormat="1" applyFont="1" applyFill="1" applyBorder="1" applyAlignment="1">
      <alignment horizontal="right" vertical="center" wrapText="1"/>
    </xf>
    <xf numFmtId="3" fontId="10" fillId="0" borderId="5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1" fillId="9" borderId="50" xfId="0" applyNumberFormat="1" applyFont="1" applyFill="1" applyBorder="1" applyAlignment="1">
      <alignment vertical="center"/>
    </xf>
    <xf numFmtId="3" fontId="11" fillId="10" borderId="50" xfId="0" applyNumberFormat="1" applyFont="1" applyFill="1" applyBorder="1" applyAlignment="1">
      <alignment vertical="center"/>
    </xf>
    <xf numFmtId="3" fontId="8" fillId="0" borderId="50" xfId="0" applyNumberFormat="1" applyFont="1" applyFill="1" applyBorder="1" applyAlignment="1">
      <alignment vertical="center"/>
    </xf>
    <xf numFmtId="3" fontId="8" fillId="0" borderId="5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Border="1" applyAlignment="1">
      <alignment horizontal="center" vertical="center" wrapText="1"/>
    </xf>
    <xf numFmtId="3" fontId="11" fillId="0" borderId="50" xfId="0" applyNumberFormat="1" applyFont="1" applyFill="1" applyBorder="1" applyAlignment="1">
      <alignment horizontal="center" vertical="center"/>
    </xf>
    <xf numFmtId="3" fontId="11" fillId="0" borderId="50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1" fillId="10" borderId="50" xfId="0" applyFont="1" applyFill="1" applyBorder="1" applyAlignment="1">
      <alignment vertical="center" wrapText="1"/>
    </xf>
    <xf numFmtId="3" fontId="18" fillId="10" borderId="50" xfId="0" applyNumberFormat="1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vertical="center" wrapText="1"/>
    </xf>
    <xf numFmtId="3" fontId="18" fillId="12" borderId="50" xfId="0" applyNumberFormat="1" applyFont="1" applyFill="1" applyBorder="1" applyAlignment="1">
      <alignment horizontal="right" vertical="center" wrapText="1"/>
    </xf>
    <xf numFmtId="3" fontId="18" fillId="8" borderId="50" xfId="0" applyNumberFormat="1" applyFont="1" applyFill="1" applyBorder="1" applyAlignment="1">
      <alignment horizontal="right" vertical="center" wrapText="1"/>
    </xf>
    <xf numFmtId="3" fontId="11" fillId="8" borderId="50" xfId="0" applyNumberFormat="1" applyFont="1" applyFill="1" applyBorder="1" applyAlignment="1">
      <alignment vertical="center"/>
    </xf>
    <xf numFmtId="0" fontId="11" fillId="0" borderId="50" xfId="0" applyFont="1" applyBorder="1" applyAlignment="1">
      <alignment horizontal="center" vertical="center" wrapText="1"/>
    </xf>
    <xf numFmtId="0" fontId="0" fillId="0" borderId="50" xfId="0" applyFill="1" applyBorder="1"/>
    <xf numFmtId="0" fontId="7" fillId="0" borderId="50" xfId="0" applyFont="1" applyFill="1" applyBorder="1" applyAlignment="1">
      <alignment vertical="top" wrapText="1"/>
    </xf>
    <xf numFmtId="0" fontId="7" fillId="0" borderId="50" xfId="0" applyFont="1" applyFill="1" applyBorder="1" applyAlignment="1">
      <alignment horizontal="right" vertical="center" wrapText="1"/>
    </xf>
    <xf numFmtId="0" fontId="7" fillId="0" borderId="50" xfId="0" applyFont="1" applyFill="1" applyBorder="1" applyAlignment="1">
      <alignment horizontal="right" vertical="top" wrapText="1"/>
    </xf>
    <xf numFmtId="0" fontId="3" fillId="0" borderId="50" xfId="0" applyFont="1" applyFill="1" applyBorder="1" applyAlignment="1">
      <alignment vertical="top" wrapText="1"/>
    </xf>
    <xf numFmtId="0" fontId="3" fillId="0" borderId="50" xfId="0" applyFont="1" applyFill="1" applyBorder="1" applyAlignment="1">
      <alignment horizontal="right" vertical="center" wrapText="1"/>
    </xf>
    <xf numFmtId="3" fontId="5" fillId="0" borderId="50" xfId="0" applyNumberFormat="1" applyFont="1" applyFill="1" applyBorder="1" applyAlignment="1">
      <alignment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left" vertical="center" wrapText="1"/>
    </xf>
    <xf numFmtId="3" fontId="3" fillId="0" borderId="50" xfId="0" applyNumberFormat="1" applyFont="1" applyFill="1" applyBorder="1" applyAlignment="1">
      <alignment horizontal="right" vertical="center" wrapText="1"/>
    </xf>
    <xf numFmtId="0" fontId="6" fillId="0" borderId="50" xfId="0" applyFont="1" applyFill="1" applyBorder="1" applyAlignment="1">
      <alignment horizontal="left" vertical="center" wrapText="1"/>
    </xf>
    <xf numFmtId="3" fontId="2" fillId="0" borderId="50" xfId="0" applyNumberFormat="1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3" fontId="2" fillId="0" borderId="0" xfId="0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10" fillId="0" borderId="50" xfId="0" applyFont="1" applyBorder="1" applyAlignment="1">
      <alignment vertical="top" wrapText="1"/>
    </xf>
    <xf numFmtId="3" fontId="0" fillId="0" borderId="50" xfId="0" applyNumberFormat="1" applyFill="1" applyBorder="1"/>
    <xf numFmtId="0" fontId="0" fillId="0" borderId="50" xfId="0" applyFill="1" applyBorder="1" applyAlignment="1">
      <alignment horizontal="right" vertical="center"/>
    </xf>
    <xf numFmtId="0" fontId="7" fillId="0" borderId="50" xfId="0" applyFont="1" applyFill="1" applyBorder="1" applyAlignment="1">
      <alignment vertical="center" wrapText="1"/>
    </xf>
    <xf numFmtId="3" fontId="7" fillId="0" borderId="50" xfId="0" applyNumberFormat="1" applyFont="1" applyFill="1" applyBorder="1" applyAlignment="1">
      <alignment horizontal="right" vertical="center" wrapText="1"/>
    </xf>
    <xf numFmtId="3" fontId="20" fillId="0" borderId="50" xfId="0" applyNumberFormat="1" applyFont="1" applyBorder="1" applyAlignment="1">
      <alignment horizontal="right" vertical="center" wrapText="1"/>
    </xf>
    <xf numFmtId="3" fontId="20" fillId="0" borderId="50" xfId="0" applyNumberFormat="1" applyFont="1" applyFill="1" applyBorder="1" applyAlignment="1">
      <alignment vertical="center"/>
    </xf>
    <xf numFmtId="0" fontId="6" fillId="10" borderId="50" xfId="0" applyFont="1" applyFill="1" applyBorder="1" applyAlignment="1">
      <alignment vertical="center" wrapText="1"/>
    </xf>
    <xf numFmtId="3" fontId="6" fillId="10" borderId="50" xfId="0" applyNumberFormat="1" applyFont="1" applyFill="1" applyBorder="1" applyAlignment="1">
      <alignment horizontal="right" vertical="center" wrapText="1"/>
    </xf>
    <xf numFmtId="3" fontId="6" fillId="10" borderId="51" xfId="0" applyNumberFormat="1" applyFont="1" applyFill="1" applyBorder="1" applyAlignment="1">
      <alignment horizontal="right" vertical="center" wrapText="1"/>
    </xf>
    <xf numFmtId="3" fontId="6" fillId="10" borderId="50" xfId="0" applyNumberFormat="1" applyFont="1" applyFill="1" applyBorder="1" applyAlignment="1">
      <alignment vertical="center"/>
    </xf>
    <xf numFmtId="3" fontId="11" fillId="8" borderId="51" xfId="0" applyNumberFormat="1" applyFont="1" applyFill="1" applyBorder="1" applyAlignment="1">
      <alignment horizontal="right" vertical="center" wrapText="1"/>
    </xf>
    <xf numFmtId="3" fontId="18" fillId="12" borderId="51" xfId="0" applyNumberFormat="1" applyFont="1" applyFill="1" applyBorder="1" applyAlignment="1">
      <alignment horizontal="right" vertical="center" wrapText="1"/>
    </xf>
    <xf numFmtId="3" fontId="18" fillId="12" borderId="50" xfId="0" applyNumberFormat="1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vertical="center"/>
    </xf>
    <xf numFmtId="3" fontId="2" fillId="0" borderId="50" xfId="0" applyNumberFormat="1" applyFont="1" applyFill="1" applyBorder="1" applyAlignment="1">
      <alignment vertical="center"/>
    </xf>
    <xf numFmtId="0" fontId="5" fillId="13" borderId="0" xfId="0" applyFont="1" applyFill="1" applyBorder="1" applyAlignment="1">
      <alignment vertical="center" wrapText="1"/>
    </xf>
    <xf numFmtId="0" fontId="8" fillId="13" borderId="0" xfId="0" applyFont="1" applyFill="1" applyBorder="1" applyAlignment="1">
      <alignment vertical="center" wrapText="1"/>
    </xf>
    <xf numFmtId="3" fontId="8" fillId="13" borderId="0" xfId="0" applyNumberFormat="1" applyFont="1" applyFill="1" applyBorder="1" applyAlignment="1">
      <alignment horizontal="right" vertical="center" wrapText="1"/>
    </xf>
    <xf numFmtId="3" fontId="8" fillId="13" borderId="0" xfId="0" applyNumberFormat="1" applyFont="1" applyFill="1" applyBorder="1" applyAlignment="1">
      <alignment vertical="center"/>
    </xf>
    <xf numFmtId="0" fontId="0" fillId="13" borderId="0" xfId="0" applyFill="1"/>
    <xf numFmtId="0" fontId="19" fillId="0" borderId="0" xfId="0" applyFont="1" applyFill="1" applyBorder="1"/>
    <xf numFmtId="3" fontId="19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top" wrapText="1"/>
    </xf>
    <xf numFmtId="0" fontId="11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top" wrapText="1"/>
    </xf>
    <xf numFmtId="0" fontId="10" fillId="0" borderId="50" xfId="0" applyFont="1" applyBorder="1" applyAlignment="1">
      <alignment vertical="top" wrapText="1"/>
    </xf>
    <xf numFmtId="0" fontId="10" fillId="0" borderId="50" xfId="0" applyFont="1" applyBorder="1" applyAlignment="1">
      <alignment horizontal="right" vertical="top" wrapText="1"/>
    </xf>
    <xf numFmtId="0" fontId="10" fillId="0" borderId="0" xfId="0" applyFont="1" applyBorder="1" applyAlignment="1">
      <alignment vertical="top" wrapText="1"/>
    </xf>
    <xf numFmtId="3" fontId="5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50" xfId="0" applyNumberFormat="1" applyFont="1" applyFill="1" applyBorder="1"/>
    <xf numFmtId="0" fontId="10" fillId="0" borderId="50" xfId="0" applyFont="1" applyFill="1" applyBorder="1" applyAlignment="1">
      <alignment vertical="center" wrapText="1"/>
    </xf>
    <xf numFmtId="0" fontId="0" fillId="0" borderId="50" xfId="0" applyFill="1" applyBorder="1" applyAlignment="1">
      <alignment horizontal="center"/>
    </xf>
    <xf numFmtId="0" fontId="5" fillId="0" borderId="50" xfId="0" applyFont="1" applyFill="1" applyBorder="1" applyAlignment="1">
      <alignment wrapText="1"/>
    </xf>
    <xf numFmtId="0" fontId="16" fillId="0" borderId="0" xfId="0" applyFont="1" applyFill="1"/>
    <xf numFmtId="0" fontId="11" fillId="9" borderId="50" xfId="0" applyFont="1" applyFill="1" applyBorder="1" applyAlignment="1">
      <alignment vertical="center"/>
    </xf>
    <xf numFmtId="0" fontId="0" fillId="9" borderId="50" xfId="0" applyFill="1" applyBorder="1" applyAlignment="1">
      <alignment vertical="center"/>
    </xf>
    <xf numFmtId="3" fontId="2" fillId="9" borderId="50" xfId="0" applyNumberFormat="1" applyFont="1" applyFill="1" applyBorder="1" applyAlignment="1">
      <alignment vertical="center"/>
    </xf>
    <xf numFmtId="3" fontId="17" fillId="0" borderId="50" xfId="0" applyNumberFormat="1" applyFont="1" applyBorder="1" applyAlignment="1">
      <alignment horizontal="right" vertical="center" wrapText="1"/>
    </xf>
    <xf numFmtId="0" fontId="0" fillId="0" borderId="50" xfId="0" applyBorder="1"/>
    <xf numFmtId="0" fontId="17" fillId="0" borderId="54" xfId="0" applyFont="1" applyBorder="1" applyAlignment="1">
      <alignment horizontal="left" vertical="center"/>
    </xf>
    <xf numFmtId="3" fontId="10" fillId="0" borderId="53" xfId="0" applyNumberFormat="1" applyFont="1" applyFill="1" applyBorder="1"/>
    <xf numFmtId="3" fontId="17" fillId="0" borderId="0" xfId="0" applyNumberFormat="1" applyFont="1" applyBorder="1" applyAlignment="1">
      <alignment horizontal="right" vertical="center" wrapText="1"/>
    </xf>
    <xf numFmtId="3" fontId="17" fillId="0" borderId="53" xfId="0" applyNumberFormat="1" applyFont="1" applyBorder="1" applyAlignment="1">
      <alignment horizontal="right" vertical="center" wrapText="1"/>
    </xf>
    <xf numFmtId="0" fontId="11" fillId="0" borderId="53" xfId="0" applyFont="1" applyBorder="1" applyAlignment="1">
      <alignment horizontal="right" vertical="center" wrapText="1"/>
    </xf>
    <xf numFmtId="3" fontId="3" fillId="0" borderId="53" xfId="0" applyNumberFormat="1" applyFont="1" applyBorder="1" applyAlignment="1">
      <alignment horizontal="right" vertical="center" wrapText="1"/>
    </xf>
    <xf numFmtId="0" fontId="17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right" vertical="top" wrapText="1"/>
    </xf>
    <xf numFmtId="3" fontId="17" fillId="0" borderId="50" xfId="0" applyNumberFormat="1" applyFont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0" fontId="10" fillId="0" borderId="56" xfId="0" applyFont="1" applyBorder="1" applyAlignment="1">
      <alignment horizontal="right" vertical="center" wrapText="1"/>
    </xf>
    <xf numFmtId="0" fontId="10" fillId="0" borderId="52" xfId="0" applyFont="1" applyBorder="1" applyAlignment="1">
      <alignment vertical="center" wrapText="1"/>
    </xf>
    <xf numFmtId="3" fontId="17" fillId="0" borderId="56" xfId="0" applyNumberFormat="1" applyFont="1" applyBorder="1" applyAlignment="1">
      <alignment horizontal="right" vertical="center" wrapText="1"/>
    </xf>
    <xf numFmtId="3" fontId="3" fillId="0" borderId="56" xfId="0" applyNumberFormat="1" applyFont="1" applyBorder="1" applyAlignment="1">
      <alignment horizontal="right" vertical="center" wrapText="1"/>
    </xf>
    <xf numFmtId="0" fontId="7" fillId="5" borderId="53" xfId="0" applyFont="1" applyFill="1" applyBorder="1" applyAlignment="1">
      <alignment horizontal="center" vertical="center" wrapText="1"/>
    </xf>
    <xf numFmtId="3" fontId="7" fillId="5" borderId="53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/>
    <xf numFmtId="0" fontId="17" fillId="0" borderId="57" xfId="0" applyFont="1" applyBorder="1" applyAlignment="1">
      <alignment horizontal="left" vertical="center"/>
    </xf>
    <xf numFmtId="0" fontId="10" fillId="0" borderId="58" xfId="0" applyFont="1" applyBorder="1" applyAlignment="1">
      <alignment vertical="center" wrapText="1"/>
    </xf>
    <xf numFmtId="3" fontId="6" fillId="0" borderId="53" xfId="0" applyNumberFormat="1" applyFont="1" applyBorder="1" applyAlignment="1">
      <alignment horizontal="right" vertical="center" wrapText="1"/>
    </xf>
    <xf numFmtId="3" fontId="11" fillId="0" borderId="50" xfId="0" applyNumberFormat="1" applyFont="1" applyFill="1" applyBorder="1"/>
    <xf numFmtId="3" fontId="11" fillId="0" borderId="50" xfId="0" applyNumberFormat="1" applyFont="1" applyFill="1" applyBorder="1" applyAlignment="1">
      <alignment vertical="center"/>
    </xf>
    <xf numFmtId="3" fontId="11" fillId="0" borderId="53" xfId="0" applyNumberFormat="1" applyFont="1" applyFill="1" applyBorder="1"/>
    <xf numFmtId="3" fontId="17" fillId="0" borderId="50" xfId="0" applyNumberFormat="1" applyFont="1" applyFill="1" applyBorder="1" applyAlignment="1">
      <alignment vertical="center"/>
    </xf>
    <xf numFmtId="3" fontId="11" fillId="0" borderId="50" xfId="0" applyNumberFormat="1" applyFont="1" applyBorder="1"/>
    <xf numFmtId="3" fontId="11" fillId="0" borderId="50" xfId="0" applyNumberFormat="1" applyFont="1" applyBorder="1" applyAlignment="1">
      <alignment vertical="center"/>
    </xf>
    <xf numFmtId="3" fontId="1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vertical="center"/>
    </xf>
    <xf numFmtId="3" fontId="10" fillId="0" borderId="52" xfId="0" applyNumberFormat="1" applyFont="1" applyFill="1" applyBorder="1"/>
    <xf numFmtId="3" fontId="10" fillId="0" borderId="56" xfId="0" applyNumberFormat="1" applyFont="1" applyFill="1" applyBorder="1"/>
    <xf numFmtId="3" fontId="11" fillId="0" borderId="51" xfId="0" applyNumberFormat="1" applyFont="1" applyBorder="1" applyAlignment="1">
      <alignment horizontal="right" vertical="top" wrapText="1"/>
    </xf>
    <xf numFmtId="3" fontId="10" fillId="0" borderId="55" xfId="0" applyNumberFormat="1" applyFont="1" applyBorder="1"/>
    <xf numFmtId="3" fontId="17" fillId="0" borderId="52" xfId="0" applyNumberFormat="1" applyFont="1" applyFill="1" applyBorder="1" applyAlignment="1">
      <alignment vertical="center"/>
    </xf>
    <xf numFmtId="3" fontId="6" fillId="0" borderId="59" xfId="0" applyNumberFormat="1" applyFont="1" applyBorder="1" applyAlignment="1">
      <alignment vertical="center"/>
    </xf>
    <xf numFmtId="3" fontId="17" fillId="0" borderId="52" xfId="0" applyNumberFormat="1" applyFont="1" applyBorder="1" applyAlignment="1">
      <alignment horizontal="right" vertical="center" wrapText="1"/>
    </xf>
    <xf numFmtId="0" fontId="10" fillId="0" borderId="50" xfId="0" applyFont="1" applyBorder="1"/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3" fontId="10" fillId="0" borderId="58" xfId="0" applyNumberFormat="1" applyFont="1" applyFill="1" applyBorder="1"/>
    <xf numFmtId="3" fontId="10" fillId="0" borderId="61" xfId="0" applyNumberFormat="1" applyFont="1" applyFill="1" applyBorder="1"/>
    <xf numFmtId="0" fontId="11" fillId="0" borderId="50" xfId="0" applyFont="1" applyBorder="1"/>
    <xf numFmtId="3" fontId="17" fillId="0" borderId="51" xfId="0" applyNumberFormat="1" applyFont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0" fillId="0" borderId="0" xfId="0" applyNumberFormat="1" applyBorder="1"/>
    <xf numFmtId="3" fontId="7" fillId="5" borderId="50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vertical="top" wrapText="1"/>
    </xf>
    <xf numFmtId="3" fontId="10" fillId="0" borderId="62" xfId="0" applyNumberFormat="1" applyFont="1" applyFill="1" applyBorder="1"/>
    <xf numFmtId="3" fontId="17" fillId="0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vertical="top" wrapText="1"/>
    </xf>
    <xf numFmtId="0" fontId="10" fillId="0" borderId="50" xfId="0" applyFont="1" applyBorder="1" applyAlignment="1">
      <alignment horizontal="right" vertical="top" wrapText="1"/>
    </xf>
    <xf numFmtId="0" fontId="11" fillId="6" borderId="50" xfId="0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top" wrapText="1"/>
    </xf>
    <xf numFmtId="3" fontId="0" fillId="0" borderId="58" xfId="0" applyNumberFormat="1" applyFill="1" applyBorder="1"/>
    <xf numFmtId="3" fontId="0" fillId="0" borderId="61" xfId="0" applyNumberForma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3" fontId="0" fillId="0" borderId="62" xfId="0" applyNumberFormat="1" applyFill="1" applyBorder="1"/>
    <xf numFmtId="3" fontId="0" fillId="0" borderId="0" xfId="0" applyNumberFormat="1" applyFill="1" applyBorder="1"/>
    <xf numFmtId="0" fontId="0" fillId="0" borderId="62" xfId="0" applyFill="1" applyBorder="1"/>
    <xf numFmtId="0" fontId="0" fillId="0" borderId="61" xfId="0" applyFill="1" applyBorder="1"/>
    <xf numFmtId="0" fontId="10" fillId="0" borderId="50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0" fillId="0" borderId="58" xfId="0" applyFill="1" applyBorder="1"/>
    <xf numFmtId="0" fontId="11" fillId="6" borderId="50" xfId="0" applyFont="1" applyFill="1" applyBorder="1" applyAlignment="1">
      <alignment vertical="center" wrapText="1"/>
    </xf>
    <xf numFmtId="0" fontId="10" fillId="6" borderId="50" xfId="0" applyFont="1" applyFill="1" applyBorder="1" applyAlignment="1">
      <alignment vertical="center" wrapText="1"/>
    </xf>
    <xf numFmtId="3" fontId="10" fillId="6" borderId="51" xfId="0" applyNumberFormat="1" applyFont="1" applyFill="1" applyBorder="1" applyAlignment="1">
      <alignment horizontal="right" vertical="center" wrapText="1"/>
    </xf>
    <xf numFmtId="3" fontId="10" fillId="6" borderId="50" xfId="0" applyNumberFormat="1" applyFont="1" applyFill="1" applyBorder="1" applyAlignment="1">
      <alignment horizontal="right" vertical="center" wrapText="1"/>
    </xf>
    <xf numFmtId="3" fontId="11" fillId="6" borderId="51" xfId="0" applyNumberFormat="1" applyFont="1" applyFill="1" applyBorder="1" applyAlignment="1">
      <alignment horizontal="right" vertical="center" wrapText="1"/>
    </xf>
    <xf numFmtId="3" fontId="11" fillId="6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1" fillId="0" borderId="50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0" fillId="0" borderId="50" xfId="0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1" fillId="0" borderId="5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0" fillId="0" borderId="60" xfId="0" applyFill="1" applyBorder="1"/>
    <xf numFmtId="3" fontId="7" fillId="8" borderId="50" xfId="0" applyNumberFormat="1" applyFont="1" applyFill="1" applyBorder="1" applyAlignment="1">
      <alignment horizontal="center" vertical="center" wrapText="1"/>
    </xf>
    <xf numFmtId="3" fontId="7" fillId="9" borderId="50" xfId="0" applyNumberFormat="1" applyFont="1" applyFill="1" applyBorder="1" applyAlignment="1">
      <alignment horizontal="center" vertical="center" wrapText="1"/>
    </xf>
    <xf numFmtId="3" fontId="7" fillId="0" borderId="50" xfId="0" applyNumberFormat="1" applyFont="1" applyFill="1" applyBorder="1" applyAlignment="1">
      <alignment vertical="center"/>
    </xf>
    <xf numFmtId="3" fontId="6" fillId="0" borderId="50" xfId="0" applyNumberFormat="1" applyFont="1" applyFill="1" applyBorder="1" applyAlignment="1">
      <alignment vertical="center"/>
    </xf>
    <xf numFmtId="0" fontId="9" fillId="7" borderId="50" xfId="0" applyFont="1" applyFill="1" applyBorder="1" applyAlignment="1">
      <alignment vertical="center" wrapText="1"/>
    </xf>
    <xf numFmtId="0" fontId="11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top" wrapText="1"/>
    </xf>
    <xf numFmtId="0" fontId="11" fillId="0" borderId="53" xfId="0" applyFont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/>
    <xf numFmtId="0" fontId="3" fillId="0" borderId="50" xfId="0" applyFont="1" applyFill="1" applyBorder="1"/>
    <xf numFmtId="0" fontId="10" fillId="0" borderId="50" xfId="0" applyFont="1" applyFill="1" applyBorder="1"/>
    <xf numFmtId="0" fontId="11" fillId="0" borderId="50" xfId="0" applyFont="1" applyBorder="1" applyAlignment="1">
      <alignment horizontal="center" vertical="center"/>
    </xf>
    <xf numFmtId="3" fontId="10" fillId="0" borderId="50" xfId="0" applyNumberFormat="1" applyFont="1" applyFill="1" applyBorder="1" applyAlignment="1">
      <alignment vertical="top" wrapText="1"/>
    </xf>
    <xf numFmtId="3" fontId="5" fillId="0" borderId="50" xfId="0" applyNumberFormat="1" applyFont="1" applyFill="1" applyBorder="1" applyAlignment="1">
      <alignment horizontal="right" vertical="center" wrapText="1"/>
    </xf>
    <xf numFmtId="3" fontId="5" fillId="0" borderId="50" xfId="0" applyNumberFormat="1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Font="1" applyFill="1"/>
    <xf numFmtId="0" fontId="7" fillId="0" borderId="0" xfId="0" applyFont="1" applyFill="1"/>
    <xf numFmtId="3" fontId="17" fillId="0" borderId="32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0" fontId="11" fillId="0" borderId="32" xfId="0" applyFont="1" applyBorder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31" xfId="0" applyNumberFormat="1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right" vertical="top" wrapText="1"/>
    </xf>
    <xf numFmtId="0" fontId="7" fillId="6" borderId="28" xfId="0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31" xfId="0" applyFont="1" applyFill="1" applyBorder="1" applyAlignment="1">
      <alignment horizontal="right" vertical="top" wrapText="1"/>
    </xf>
    <xf numFmtId="0" fontId="7" fillId="6" borderId="29" xfId="0" applyFont="1" applyFill="1" applyBorder="1" applyAlignment="1">
      <alignment horizontal="right" vertical="top" wrapText="1"/>
    </xf>
    <xf numFmtId="0" fontId="7" fillId="6" borderId="0" xfId="0" applyFont="1" applyFill="1" applyBorder="1" applyAlignment="1">
      <alignment horizontal="right" vertical="top" wrapText="1"/>
    </xf>
    <xf numFmtId="0" fontId="17" fillId="0" borderId="32" xfId="0" applyFont="1" applyBorder="1" applyAlignment="1">
      <alignment horizontal="right" vertical="top" wrapText="1"/>
    </xf>
    <xf numFmtId="0" fontId="17" fillId="0" borderId="28" xfId="0" applyFont="1" applyBorder="1" applyAlignment="1">
      <alignment horizontal="right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5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right" vertical="top" wrapText="1"/>
    </xf>
    <xf numFmtId="0" fontId="17" fillId="0" borderId="29" xfId="0" applyFont="1" applyBorder="1" applyAlignment="1">
      <alignment horizontal="right" vertical="top" wrapText="1"/>
    </xf>
    <xf numFmtId="0" fontId="17" fillId="6" borderId="33" xfId="0" applyFont="1" applyFill="1" applyBorder="1" applyAlignment="1">
      <alignment vertical="top" wrapText="1"/>
    </xf>
    <xf numFmtId="0" fontId="17" fillId="6" borderId="34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7" fillId="5" borderId="12" xfId="0" applyNumberFormat="1" applyFont="1" applyFill="1" applyBorder="1" applyAlignment="1">
      <alignment horizontal="center" vertical="center" wrapText="1"/>
    </xf>
    <xf numFmtId="3" fontId="7" fillId="5" borderId="39" xfId="0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right" vertical="top" wrapText="1"/>
    </xf>
    <xf numFmtId="0" fontId="17" fillId="0" borderId="47" xfId="0" applyFont="1" applyBorder="1" applyAlignment="1">
      <alignment horizontal="right"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48" xfId="0" applyFont="1" applyBorder="1" applyAlignment="1">
      <alignment horizontal="right" vertical="top" wrapText="1"/>
    </xf>
    <xf numFmtId="0" fontId="17" fillId="0" borderId="49" xfId="0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 vertical="top" wrapText="1"/>
    </xf>
    <xf numFmtId="0" fontId="11" fillId="0" borderId="3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3" fontId="11" fillId="5" borderId="3" xfId="0" applyNumberFormat="1" applyFont="1" applyFill="1" applyBorder="1" applyAlignment="1">
      <alignment horizontal="right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right" vertical="top" wrapText="1"/>
    </xf>
    <xf numFmtId="0" fontId="11" fillId="6" borderId="32" xfId="0" applyFont="1" applyFill="1" applyBorder="1" applyAlignment="1">
      <alignment horizontal="right" vertical="top" wrapText="1"/>
    </xf>
    <xf numFmtId="0" fontId="11" fillId="6" borderId="28" xfId="0" applyFont="1" applyFill="1" applyBorder="1" applyAlignment="1">
      <alignment horizontal="right" vertical="top" wrapText="1"/>
    </xf>
    <xf numFmtId="0" fontId="11" fillId="6" borderId="0" xfId="0" applyFont="1" applyFill="1" applyBorder="1" applyAlignment="1">
      <alignment horizontal="right" vertical="top" wrapText="1"/>
    </xf>
    <xf numFmtId="0" fontId="11" fillId="6" borderId="5" xfId="0" applyFont="1" applyFill="1" applyBorder="1" applyAlignment="1">
      <alignment horizontal="right" vertical="top" wrapText="1"/>
    </xf>
    <xf numFmtId="0" fontId="11" fillId="6" borderId="31" xfId="0" applyFont="1" applyFill="1" applyBorder="1" applyAlignment="1">
      <alignment horizontal="right" vertical="top" wrapText="1"/>
    </xf>
    <xf numFmtId="0" fontId="11" fillId="6" borderId="29" xfId="0" applyFont="1" applyFill="1" applyBorder="1" applyAlignment="1">
      <alignment horizontal="right" vertical="top" wrapText="1"/>
    </xf>
    <xf numFmtId="0" fontId="17" fillId="0" borderId="3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31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0" fillId="0" borderId="32" xfId="0" applyFont="1" applyBorder="1" applyAlignment="1">
      <alignment horizontal="right" vertical="top" wrapText="1"/>
    </xf>
    <xf numFmtId="0" fontId="10" fillId="0" borderId="28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0" fontId="17" fillId="0" borderId="4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right" vertical="top" wrapText="1"/>
    </xf>
    <xf numFmtId="0" fontId="17" fillId="0" borderId="28" xfId="0" applyFont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top" wrapText="1"/>
    </xf>
    <xf numFmtId="0" fontId="11" fillId="6" borderId="42" xfId="0" applyFont="1" applyFill="1" applyBorder="1" applyAlignment="1">
      <alignment horizontal="right" vertical="top" wrapText="1"/>
    </xf>
    <xf numFmtId="0" fontId="11" fillId="6" borderId="47" xfId="0" applyFont="1" applyFill="1" applyBorder="1" applyAlignment="1">
      <alignment horizontal="right" vertical="top" wrapText="1"/>
    </xf>
    <xf numFmtId="0" fontId="11" fillId="6" borderId="15" xfId="0" applyFont="1" applyFill="1" applyBorder="1" applyAlignment="1">
      <alignment horizontal="right" vertical="top" wrapText="1"/>
    </xf>
    <xf numFmtId="0" fontId="11" fillId="6" borderId="48" xfId="0" applyFont="1" applyFill="1" applyBorder="1" applyAlignment="1">
      <alignment horizontal="right" vertical="top" wrapText="1"/>
    </xf>
    <xf numFmtId="0" fontId="11" fillId="6" borderId="49" xfId="0" applyFont="1" applyFill="1" applyBorder="1" applyAlignment="1">
      <alignment horizontal="right" vertical="top" wrapText="1"/>
    </xf>
    <xf numFmtId="0" fontId="11" fillId="6" borderId="18" xfId="0" applyFont="1" applyFill="1" applyBorder="1" applyAlignment="1">
      <alignment horizontal="right" vertical="top" wrapText="1"/>
    </xf>
    <xf numFmtId="0" fontId="6" fillId="6" borderId="32" xfId="0" applyFont="1" applyFill="1" applyBorder="1" applyAlignment="1">
      <alignment vertical="top" wrapText="1"/>
    </xf>
    <xf numFmtId="0" fontId="6" fillId="6" borderId="28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31" xfId="0" applyFont="1" applyFill="1" applyBorder="1" applyAlignment="1">
      <alignment vertical="top" wrapText="1"/>
    </xf>
    <xf numFmtId="0" fontId="6" fillId="6" borderId="29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 wrapText="1"/>
    </xf>
    <xf numFmtId="0" fontId="11" fillId="0" borderId="32" xfId="0" applyFont="1" applyBorder="1" applyAlignment="1">
      <alignment horizontal="right" vertical="top" wrapText="1"/>
    </xf>
    <xf numFmtId="0" fontId="11" fillId="0" borderId="28" xfId="0" applyFont="1" applyBorder="1" applyAlignment="1">
      <alignment horizontal="right" vertical="top" wrapText="1"/>
    </xf>
    <xf numFmtId="0" fontId="11" fillId="0" borderId="31" xfId="0" applyFont="1" applyBorder="1" applyAlignment="1">
      <alignment horizontal="right" vertical="top" wrapText="1"/>
    </xf>
    <xf numFmtId="0" fontId="11" fillId="0" borderId="29" xfId="0" applyFont="1" applyBorder="1" applyAlignment="1">
      <alignment horizontal="right" vertical="top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right" vertical="top" wrapText="1"/>
    </xf>
    <xf numFmtId="0" fontId="7" fillId="0" borderId="42" xfId="0" applyFont="1" applyBorder="1" applyAlignment="1">
      <alignment horizontal="right" vertical="top" wrapText="1"/>
    </xf>
    <xf numFmtId="0" fontId="7" fillId="0" borderId="47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48" xfId="0" applyFont="1" applyBorder="1" applyAlignment="1">
      <alignment horizontal="right" vertical="top" wrapText="1"/>
    </xf>
    <xf numFmtId="0" fontId="7" fillId="0" borderId="49" xfId="0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0" fontId="7" fillId="6" borderId="32" xfId="0" applyFont="1" applyFill="1" applyBorder="1" applyAlignment="1">
      <alignment vertical="top" wrapText="1"/>
    </xf>
    <xf numFmtId="0" fontId="7" fillId="6" borderId="28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7" fillId="6" borderId="31" xfId="0" applyFont="1" applyFill="1" applyBorder="1" applyAlignment="1">
      <alignment vertical="top" wrapText="1"/>
    </xf>
    <xf numFmtId="0" fontId="7" fillId="6" borderId="29" xfId="0" applyFont="1" applyFill="1" applyBorder="1" applyAlignment="1">
      <alignment vertical="top" wrapText="1"/>
    </xf>
    <xf numFmtId="0" fontId="7" fillId="6" borderId="0" xfId="0" applyFont="1" applyFill="1" applyBorder="1" applyAlignment="1">
      <alignment vertical="top" wrapText="1"/>
    </xf>
    <xf numFmtId="0" fontId="11" fillId="4" borderId="32" xfId="0" applyFont="1" applyFill="1" applyBorder="1" applyAlignment="1">
      <alignment horizontal="right" vertical="top" wrapText="1"/>
    </xf>
    <xf numFmtId="0" fontId="11" fillId="4" borderId="28" xfId="0" applyFont="1" applyFill="1" applyBorder="1" applyAlignment="1">
      <alignment horizontal="right" vertical="top" wrapText="1"/>
    </xf>
    <xf numFmtId="0" fontId="11" fillId="4" borderId="0" xfId="0" applyFont="1" applyFill="1" applyBorder="1" applyAlignment="1">
      <alignment horizontal="right" vertical="top" wrapText="1"/>
    </xf>
    <xf numFmtId="0" fontId="11" fillId="4" borderId="5" xfId="0" applyFont="1" applyFill="1" applyBorder="1" applyAlignment="1">
      <alignment horizontal="right" vertical="top" wrapText="1"/>
    </xf>
    <xf numFmtId="0" fontId="11" fillId="4" borderId="31" xfId="0" applyFont="1" applyFill="1" applyBorder="1" applyAlignment="1">
      <alignment horizontal="right" vertical="top" wrapText="1"/>
    </xf>
    <xf numFmtId="0" fontId="11" fillId="4" borderId="29" xfId="0" applyFont="1" applyFill="1" applyBorder="1" applyAlignment="1">
      <alignment horizontal="right" vertical="top" wrapText="1"/>
    </xf>
    <xf numFmtId="0" fontId="17" fillId="0" borderId="3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vertical="top" wrapText="1"/>
    </xf>
    <xf numFmtId="0" fontId="17" fillId="6" borderId="28" xfId="0" applyFont="1" applyFill="1" applyBorder="1" applyAlignment="1">
      <alignment vertical="top" wrapText="1"/>
    </xf>
    <xf numFmtId="0" fontId="17" fillId="6" borderId="5" xfId="0" applyFont="1" applyFill="1" applyBorder="1" applyAlignment="1">
      <alignment vertical="top" wrapText="1"/>
    </xf>
    <xf numFmtId="0" fontId="17" fillId="6" borderId="30" xfId="0" applyFont="1" applyFill="1" applyBorder="1" applyAlignment="1">
      <alignment vertical="top" wrapText="1"/>
    </xf>
    <xf numFmtId="0" fontId="17" fillId="6" borderId="0" xfId="0" applyFont="1" applyFill="1" applyBorder="1" applyAlignment="1">
      <alignment vertical="top" wrapText="1"/>
    </xf>
    <xf numFmtId="0" fontId="17" fillId="6" borderId="31" xfId="0" applyFont="1" applyFill="1" applyBorder="1" applyAlignment="1">
      <alignment vertical="top" wrapText="1"/>
    </xf>
    <xf numFmtId="0" fontId="17" fillId="6" borderId="29" xfId="0" applyFont="1" applyFill="1" applyBorder="1" applyAlignment="1">
      <alignment vertical="top" wrapText="1"/>
    </xf>
    <xf numFmtId="0" fontId="7" fillId="6" borderId="42" xfId="0" applyFont="1" applyFill="1" applyBorder="1" applyAlignment="1">
      <alignment horizontal="right" vertical="top" wrapText="1"/>
    </xf>
    <xf numFmtId="0" fontId="7" fillId="6" borderId="47" xfId="0" applyFont="1" applyFill="1" applyBorder="1" applyAlignment="1">
      <alignment horizontal="right" vertical="top" wrapText="1"/>
    </xf>
    <xf numFmtId="0" fontId="7" fillId="6" borderId="15" xfId="0" applyFont="1" applyFill="1" applyBorder="1" applyAlignment="1">
      <alignment horizontal="right" vertical="top" wrapText="1"/>
    </xf>
    <xf numFmtId="0" fontId="7" fillId="6" borderId="48" xfId="0" applyFont="1" applyFill="1" applyBorder="1" applyAlignment="1">
      <alignment horizontal="right" vertical="top" wrapText="1"/>
    </xf>
    <xf numFmtId="0" fontId="7" fillId="6" borderId="49" xfId="0" applyFont="1" applyFill="1" applyBorder="1" applyAlignment="1">
      <alignment horizontal="right" vertical="top" wrapText="1"/>
    </xf>
    <xf numFmtId="0" fontId="7" fillId="6" borderId="18" xfId="0" applyFont="1" applyFill="1" applyBorder="1" applyAlignment="1">
      <alignment horizontal="right" vertical="top" wrapText="1"/>
    </xf>
    <xf numFmtId="0" fontId="17" fillId="6" borderId="32" xfId="0" applyFont="1" applyFill="1" applyBorder="1" applyAlignment="1">
      <alignment horizontal="right" vertical="top" wrapText="1"/>
    </xf>
    <xf numFmtId="0" fontId="17" fillId="6" borderId="28" xfId="0" applyFont="1" applyFill="1" applyBorder="1" applyAlignment="1">
      <alignment horizontal="right" vertical="top" wrapText="1"/>
    </xf>
    <xf numFmtId="0" fontId="17" fillId="6" borderId="5" xfId="0" applyFont="1" applyFill="1" applyBorder="1" applyAlignment="1">
      <alignment horizontal="right" vertical="top" wrapText="1"/>
    </xf>
    <xf numFmtId="0" fontId="17" fillId="6" borderId="31" xfId="0" applyFont="1" applyFill="1" applyBorder="1" applyAlignment="1">
      <alignment horizontal="right" vertical="top" wrapText="1"/>
    </xf>
    <xf numFmtId="0" fontId="17" fillId="6" borderId="29" xfId="0" applyFont="1" applyFill="1" applyBorder="1" applyAlignment="1">
      <alignment horizontal="right" vertical="top" wrapText="1"/>
    </xf>
    <xf numFmtId="0" fontId="17" fillId="6" borderId="30" xfId="0" applyFont="1" applyFill="1" applyBorder="1" applyAlignment="1">
      <alignment horizontal="right" vertical="top" wrapText="1"/>
    </xf>
    <xf numFmtId="0" fontId="17" fillId="6" borderId="0" xfId="0" applyFont="1" applyFill="1" applyBorder="1" applyAlignment="1">
      <alignment horizontal="right" vertical="top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horizontal="center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right" vertical="top" wrapText="1"/>
    </xf>
    <xf numFmtId="0" fontId="7" fillId="6" borderId="51" xfId="0" applyFont="1" applyFill="1" applyBorder="1" applyAlignment="1">
      <alignment horizontal="right" vertical="top" wrapText="1"/>
    </xf>
    <xf numFmtId="0" fontId="17" fillId="6" borderId="51" xfId="0" applyFont="1" applyFill="1" applyBorder="1" applyAlignment="1">
      <alignment vertical="center" wrapText="1"/>
    </xf>
    <xf numFmtId="0" fontId="17" fillId="6" borderId="60" xfId="0" applyFont="1" applyFill="1" applyBorder="1" applyAlignment="1">
      <alignment vertical="center" wrapText="1"/>
    </xf>
    <xf numFmtId="0" fontId="17" fillId="0" borderId="50" xfId="0" applyFont="1" applyBorder="1" applyAlignment="1">
      <alignment horizontal="left" vertical="center" wrapText="1"/>
    </xf>
    <xf numFmtId="0" fontId="11" fillId="0" borderId="50" xfId="0" applyFont="1" applyBorder="1" applyAlignment="1">
      <alignment vertical="top" wrapText="1"/>
    </xf>
    <xf numFmtId="0" fontId="11" fillId="0" borderId="51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3" fontId="7" fillId="5" borderId="51" xfId="0" applyNumberFormat="1" applyFont="1" applyFill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right" vertical="top" wrapText="1"/>
    </xf>
    <xf numFmtId="0" fontId="17" fillId="0" borderId="51" xfId="0" applyFont="1" applyBorder="1" applyAlignment="1">
      <alignment horizontal="right" vertical="top" wrapText="1"/>
    </xf>
    <xf numFmtId="0" fontId="11" fillId="0" borderId="50" xfId="0" applyFont="1" applyBorder="1" applyAlignment="1">
      <alignment horizontal="right" vertical="top" wrapText="1"/>
    </xf>
    <xf numFmtId="0" fontId="11" fillId="0" borderId="51" xfId="0" applyFont="1" applyBorder="1" applyAlignment="1">
      <alignment horizontal="right" vertical="top" wrapText="1"/>
    </xf>
    <xf numFmtId="0" fontId="11" fillId="6" borderId="50" xfId="0" applyFont="1" applyFill="1" applyBorder="1" applyAlignment="1">
      <alignment horizontal="right" vertical="top" wrapText="1"/>
    </xf>
    <xf numFmtId="0" fontId="11" fillId="6" borderId="51" xfId="0" applyFont="1" applyFill="1" applyBorder="1" applyAlignment="1">
      <alignment horizontal="right" vertical="top" wrapText="1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0" fillId="0" borderId="50" xfId="0" applyFont="1" applyBorder="1" applyAlignment="1">
      <alignment horizontal="right" vertical="top" wrapText="1"/>
    </xf>
    <xf numFmtId="0" fontId="10" fillId="0" borderId="51" xfId="0" applyFont="1" applyBorder="1" applyAlignment="1">
      <alignment horizontal="right" vertical="top" wrapText="1"/>
    </xf>
    <xf numFmtId="0" fontId="17" fillId="0" borderId="50" xfId="0" applyFont="1" applyBorder="1" applyAlignment="1">
      <alignment vertical="top" wrapText="1"/>
    </xf>
    <xf numFmtId="0" fontId="17" fillId="0" borderId="51" xfId="0" applyFont="1" applyBorder="1" applyAlignment="1">
      <alignment vertical="top" wrapText="1"/>
    </xf>
    <xf numFmtId="0" fontId="6" fillId="6" borderId="50" xfId="0" applyFont="1" applyFill="1" applyBorder="1" applyAlignment="1">
      <alignment vertical="top" wrapText="1"/>
    </xf>
    <xf numFmtId="0" fontId="6" fillId="6" borderId="51" xfId="0" applyFont="1" applyFill="1" applyBorder="1" applyAlignment="1">
      <alignment vertical="top" wrapText="1"/>
    </xf>
    <xf numFmtId="0" fontId="11" fillId="4" borderId="50" xfId="0" applyFont="1" applyFill="1" applyBorder="1" applyAlignment="1">
      <alignment horizontal="right" vertical="top" wrapText="1"/>
    </xf>
    <xf numFmtId="0" fontId="11" fillId="4" borderId="51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horizontal="right" vertical="top" wrapText="1"/>
    </xf>
    <xf numFmtId="0" fontId="17" fillId="6" borderId="51" xfId="0" applyFont="1" applyFill="1" applyBorder="1" applyAlignment="1">
      <alignment horizontal="right" vertical="top" wrapText="1"/>
    </xf>
    <xf numFmtId="0" fontId="17" fillId="6" borderId="50" xfId="0" applyFont="1" applyFill="1" applyBorder="1" applyAlignment="1">
      <alignment vertical="top" wrapText="1"/>
    </xf>
    <xf numFmtId="0" fontId="17" fillId="6" borderId="51" xfId="0" applyFont="1" applyFill="1" applyBorder="1" applyAlignment="1">
      <alignment vertical="top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right" vertical="top" wrapText="1"/>
    </xf>
    <xf numFmtId="0" fontId="17" fillId="0" borderId="57" xfId="0" applyFont="1" applyBorder="1" applyAlignment="1">
      <alignment horizontal="right" vertical="top" wrapText="1"/>
    </xf>
    <xf numFmtId="0" fontId="7" fillId="0" borderId="50" xfId="0" applyFont="1" applyBorder="1" applyAlignment="1">
      <alignment horizontal="right" vertical="top" wrapText="1"/>
    </xf>
    <xf numFmtId="0" fontId="7" fillId="0" borderId="51" xfId="0" applyFont="1" applyBorder="1" applyAlignment="1">
      <alignment horizontal="right" vertical="top" wrapText="1"/>
    </xf>
    <xf numFmtId="0" fontId="6" fillId="0" borderId="50" xfId="0" applyFont="1" applyBorder="1" applyAlignment="1">
      <alignment horizontal="right" vertical="top" wrapText="1"/>
    </xf>
    <xf numFmtId="0" fontId="6" fillId="0" borderId="51" xfId="0" applyFont="1" applyBorder="1" applyAlignment="1">
      <alignment horizontal="right" vertical="top" wrapText="1"/>
    </xf>
    <xf numFmtId="0" fontId="7" fillId="6" borderId="50" xfId="0" applyFont="1" applyFill="1" applyBorder="1" applyAlignment="1">
      <alignment vertical="top" wrapText="1"/>
    </xf>
    <xf numFmtId="0" fontId="7" fillId="6" borderId="51" xfId="0" applyFont="1" applyFill="1" applyBorder="1" applyAlignment="1">
      <alignment vertical="top" wrapText="1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3"/>
  <sheetViews>
    <sheetView topLeftCell="A1017" zoomScale="140" zoomScaleNormal="140" workbookViewId="0">
      <selection activeCell="H988" sqref="H988"/>
    </sheetView>
  </sheetViews>
  <sheetFormatPr defaultRowHeight="15" x14ac:dyDescent="0.25"/>
  <cols>
    <col min="1" max="1" width="11" customWidth="1"/>
    <col min="2" max="2" width="36.28515625" customWidth="1"/>
    <col min="3" max="3" width="16.28515625" customWidth="1"/>
    <col min="4" max="4" width="15.7109375" customWidth="1"/>
    <col min="5" max="5" width="15.5703125" customWidth="1"/>
  </cols>
  <sheetData>
    <row r="1" spans="1:2" x14ac:dyDescent="0.25">
      <c r="A1" s="2" t="s">
        <v>0</v>
      </c>
      <c r="B1" s="1"/>
    </row>
    <row r="2" spans="1:2" x14ac:dyDescent="0.25">
      <c r="A2" s="2" t="s">
        <v>1</v>
      </c>
      <c r="B2" s="1"/>
    </row>
    <row r="3" spans="1:2" x14ac:dyDescent="0.25">
      <c r="A3" s="2" t="s">
        <v>2</v>
      </c>
      <c r="B3" s="1"/>
    </row>
    <row r="4" spans="1:2" x14ac:dyDescent="0.25">
      <c r="A4" s="2"/>
      <c r="B4" s="1"/>
    </row>
    <row r="5" spans="1:2" ht="15.75" x14ac:dyDescent="0.25">
      <c r="A5" s="1"/>
      <c r="B5" s="3" t="s">
        <v>3</v>
      </c>
    </row>
    <row r="6" spans="1:2" ht="15.75" x14ac:dyDescent="0.25">
      <c r="A6" s="4" t="s">
        <v>4</v>
      </c>
      <c r="B6" s="1"/>
    </row>
    <row r="7" spans="1:2" x14ac:dyDescent="0.25">
      <c r="A7" s="5"/>
      <c r="B7" s="1"/>
    </row>
    <row r="8" spans="1:2" x14ac:dyDescent="0.25">
      <c r="A8" s="5"/>
      <c r="B8" s="1"/>
    </row>
    <row r="9" spans="1:2" x14ac:dyDescent="0.25">
      <c r="A9" s="2" t="s">
        <v>5</v>
      </c>
      <c r="B9" s="1"/>
    </row>
    <row r="10" spans="1:2" x14ac:dyDescent="0.25">
      <c r="A10" s="2"/>
      <c r="B10" s="1"/>
    </row>
    <row r="11" spans="1:2" x14ac:dyDescent="0.25">
      <c r="A11" s="2" t="s">
        <v>6</v>
      </c>
      <c r="B11" s="1"/>
    </row>
    <row r="12" spans="1:2" x14ac:dyDescent="0.25">
      <c r="A12" s="2" t="s">
        <v>7</v>
      </c>
      <c r="B12" s="1"/>
    </row>
    <row r="13" spans="1:2" x14ac:dyDescent="0.25">
      <c r="A13" s="2"/>
      <c r="B13" s="1"/>
    </row>
    <row r="14" spans="1:2" ht="15.75" x14ac:dyDescent="0.25">
      <c r="A14" s="1"/>
      <c r="B14" s="6" t="s">
        <v>8</v>
      </c>
    </row>
    <row r="15" spans="1:2" ht="15.75" x14ac:dyDescent="0.25">
      <c r="A15" s="1"/>
      <c r="B15" s="4"/>
    </row>
    <row r="16" spans="1:2" ht="15.75" x14ac:dyDescent="0.25">
      <c r="A16" s="1"/>
      <c r="B16" s="4"/>
    </row>
    <row r="17" spans="2:5" ht="15.75" x14ac:dyDescent="0.25">
      <c r="B17" s="4" t="s">
        <v>9</v>
      </c>
      <c r="C17" s="1"/>
      <c r="D17" s="1"/>
      <c r="E17" s="1"/>
    </row>
    <row r="18" spans="2:5" ht="15.75" thickBot="1" x14ac:dyDescent="0.3">
      <c r="B18" s="1"/>
      <c r="C18" s="1"/>
      <c r="D18" s="1"/>
      <c r="E18" s="1"/>
    </row>
    <row r="19" spans="2:5" ht="31.5" customHeight="1" thickBot="1" x14ac:dyDescent="0.3">
      <c r="B19" s="9" t="s">
        <v>10</v>
      </c>
      <c r="C19" s="10" t="s">
        <v>11</v>
      </c>
      <c r="D19" s="10" t="s">
        <v>12</v>
      </c>
      <c r="E19" s="11" t="s">
        <v>13</v>
      </c>
    </row>
    <row r="20" spans="2:5" ht="24.95" customHeight="1" thickBot="1" x14ac:dyDescent="0.3">
      <c r="B20" s="409" t="s">
        <v>14</v>
      </c>
      <c r="C20" s="17">
        <v>10401820</v>
      </c>
      <c r="D20" s="17">
        <v>-2003000</v>
      </c>
      <c r="E20" s="17">
        <v>8398820</v>
      </c>
    </row>
    <row r="21" spans="2:5" ht="24.95" customHeight="1" thickBot="1" x14ac:dyDescent="0.3">
      <c r="B21" s="410" t="s">
        <v>15</v>
      </c>
      <c r="C21" s="18">
        <v>6528820</v>
      </c>
      <c r="D21" s="18">
        <v>-409000</v>
      </c>
      <c r="E21" s="18">
        <v>6119820</v>
      </c>
    </row>
    <row r="22" spans="2:5" ht="27.75" customHeight="1" thickBot="1" x14ac:dyDescent="0.3">
      <c r="B22" s="411" t="s">
        <v>16</v>
      </c>
      <c r="C22" s="19">
        <v>3873000</v>
      </c>
      <c r="D22" s="19">
        <v>-1594000</v>
      </c>
      <c r="E22" s="19">
        <v>2279000</v>
      </c>
    </row>
    <row r="23" spans="2:5" ht="30" customHeight="1" thickBot="1" x14ac:dyDescent="0.3">
      <c r="B23" s="410" t="s">
        <v>17</v>
      </c>
      <c r="C23" s="18">
        <v>217000</v>
      </c>
      <c r="D23" s="18">
        <v>25000</v>
      </c>
      <c r="E23" s="18">
        <v>242000</v>
      </c>
    </row>
    <row r="24" spans="2:5" ht="28.5" customHeight="1" thickBot="1" x14ac:dyDescent="0.3">
      <c r="B24" s="410" t="s">
        <v>18</v>
      </c>
      <c r="C24" s="18">
        <v>4090000</v>
      </c>
      <c r="D24" s="18">
        <v>-1569000</v>
      </c>
      <c r="E24" s="18">
        <v>2521000</v>
      </c>
    </row>
    <row r="25" spans="2:5" ht="47.25" customHeight="1" thickBot="1" x14ac:dyDescent="0.3">
      <c r="B25" s="412" t="s">
        <v>19</v>
      </c>
      <c r="C25" s="20">
        <v>-3873000</v>
      </c>
      <c r="D25" s="20">
        <v>1594000</v>
      </c>
      <c r="E25" s="20">
        <v>-2279000</v>
      </c>
    </row>
    <row r="26" spans="2:5" ht="24.95" customHeight="1" thickBot="1" x14ac:dyDescent="0.3">
      <c r="B26" s="1"/>
      <c r="C26" s="1"/>
      <c r="D26" s="1"/>
      <c r="E26" s="1"/>
    </row>
    <row r="27" spans="2:5" ht="33.75" customHeight="1" thickBot="1" x14ac:dyDescent="0.3">
      <c r="B27" s="9" t="s">
        <v>20</v>
      </c>
      <c r="C27" s="13"/>
      <c r="D27" s="13"/>
      <c r="E27" s="14"/>
    </row>
    <row r="28" spans="2:5" ht="30.75" customHeight="1" thickBot="1" x14ac:dyDescent="0.3">
      <c r="B28" s="8" t="s">
        <v>21</v>
      </c>
      <c r="C28" s="15">
        <v>0</v>
      </c>
      <c r="D28" s="15">
        <v>0</v>
      </c>
      <c r="E28" s="15">
        <v>0</v>
      </c>
    </row>
    <row r="29" spans="2:5" ht="24.95" customHeight="1" x14ac:dyDescent="0.25">
      <c r="B29" s="794" t="s">
        <v>22</v>
      </c>
      <c r="C29" s="796">
        <v>0</v>
      </c>
      <c r="D29" s="796">
        <v>0</v>
      </c>
      <c r="E29" s="796">
        <v>0</v>
      </c>
    </row>
    <row r="30" spans="2:5" ht="24.95" customHeight="1" thickBot="1" x14ac:dyDescent="0.3">
      <c r="B30" s="795"/>
      <c r="C30" s="797"/>
      <c r="D30" s="797"/>
      <c r="E30" s="797"/>
    </row>
    <row r="31" spans="2:5" ht="24.95" customHeight="1" thickBot="1" x14ac:dyDescent="0.3">
      <c r="B31" s="7" t="s">
        <v>23</v>
      </c>
      <c r="C31" s="16">
        <v>0</v>
      </c>
      <c r="D31" s="16">
        <v>0</v>
      </c>
      <c r="E31" s="16">
        <v>0</v>
      </c>
    </row>
    <row r="32" spans="2:5" ht="24.95" customHeight="1" thickBot="1" x14ac:dyDescent="0.3">
      <c r="B32" s="1"/>
      <c r="C32" s="1"/>
      <c r="D32" s="1"/>
      <c r="E32" s="1"/>
    </row>
    <row r="33" spans="1:7" ht="33" customHeight="1" thickBot="1" x14ac:dyDescent="0.3">
      <c r="A33" s="1"/>
      <c r="B33" s="21" t="s">
        <v>24</v>
      </c>
      <c r="C33" s="203">
        <v>10618820</v>
      </c>
      <c r="D33" s="203">
        <v>-1978000</v>
      </c>
      <c r="E33" s="203">
        <v>8640820</v>
      </c>
      <c r="F33" s="1"/>
      <c r="G33" s="1"/>
    </row>
    <row r="34" spans="1:7" ht="33" customHeight="1" thickBot="1" x14ac:dyDescent="0.3">
      <c r="A34" s="1"/>
      <c r="B34" s="22" t="s">
        <v>25</v>
      </c>
      <c r="C34" s="204">
        <v>10618820</v>
      </c>
      <c r="D34" s="204">
        <v>-1978000</v>
      </c>
      <c r="E34" s="204">
        <v>8640820</v>
      </c>
      <c r="F34" s="1"/>
      <c r="G34" s="1"/>
    </row>
    <row r="35" spans="1:7" ht="24.95" customHeight="1" x14ac:dyDescent="0.25"/>
    <row r="36" spans="1:7" ht="24.95" customHeight="1" x14ac:dyDescent="0.25"/>
    <row r="37" spans="1:7" ht="24.95" customHeight="1" x14ac:dyDescent="0.25">
      <c r="A37" s="1"/>
      <c r="B37" s="23" t="s">
        <v>26</v>
      </c>
      <c r="C37" s="1"/>
      <c r="D37" s="1"/>
      <c r="E37" s="1"/>
      <c r="F37" s="1"/>
      <c r="G37" s="1"/>
    </row>
    <row r="38" spans="1:7" ht="24.95" customHeight="1" x14ac:dyDescent="0.25">
      <c r="A38" s="1"/>
      <c r="B38" s="5"/>
      <c r="C38" s="1"/>
      <c r="D38" s="1"/>
      <c r="E38" s="1"/>
      <c r="F38" s="1"/>
      <c r="G38" s="1"/>
    </row>
    <row r="39" spans="1:7" ht="24.95" customHeight="1" x14ac:dyDescent="0.25">
      <c r="A39" s="1"/>
      <c r="B39" s="4" t="s">
        <v>27</v>
      </c>
      <c r="C39" s="1"/>
      <c r="D39" s="1"/>
      <c r="E39" s="1"/>
      <c r="F39" s="1"/>
      <c r="G39" s="1"/>
    </row>
    <row r="40" spans="1:7" ht="24.95" customHeight="1" x14ac:dyDescent="0.25">
      <c r="A40" s="1"/>
      <c r="B40" s="4" t="s">
        <v>28</v>
      </c>
      <c r="C40" s="1"/>
      <c r="D40" s="1"/>
      <c r="E40" s="1"/>
      <c r="F40" s="1"/>
      <c r="G40" s="1"/>
    </row>
    <row r="41" spans="1:7" ht="24.95" customHeight="1" thickBot="1" x14ac:dyDescent="0.3">
      <c r="A41" s="1"/>
      <c r="B41" s="1"/>
      <c r="C41" s="1"/>
      <c r="D41" s="1"/>
      <c r="E41" s="1"/>
      <c r="F41" s="1"/>
      <c r="G41" s="1"/>
    </row>
    <row r="42" spans="1:7" ht="24.95" customHeight="1" x14ac:dyDescent="0.25">
      <c r="A42" s="42" t="s">
        <v>29</v>
      </c>
      <c r="B42" s="43" t="s">
        <v>30</v>
      </c>
      <c r="C42" s="43" t="s">
        <v>11</v>
      </c>
      <c r="D42" s="43" t="s">
        <v>31</v>
      </c>
      <c r="E42" s="43" t="s">
        <v>32</v>
      </c>
      <c r="F42" s="1"/>
      <c r="G42" s="1"/>
    </row>
    <row r="43" spans="1:7" ht="24.95" customHeight="1" thickBot="1" x14ac:dyDescent="0.3">
      <c r="A43" s="44">
        <v>1</v>
      </c>
      <c r="B43" s="45">
        <v>2</v>
      </c>
      <c r="C43" s="45">
        <v>4</v>
      </c>
      <c r="D43" s="45">
        <v>5</v>
      </c>
      <c r="E43" s="45">
        <v>6</v>
      </c>
      <c r="F43" s="1"/>
      <c r="G43" s="1"/>
    </row>
    <row r="44" spans="1:7" ht="24.95" customHeight="1" x14ac:dyDescent="0.25">
      <c r="A44" s="798">
        <v>6</v>
      </c>
      <c r="B44" s="798" t="s">
        <v>33</v>
      </c>
      <c r="C44" s="800">
        <v>10401820</v>
      </c>
      <c r="D44" s="800">
        <v>-2003000</v>
      </c>
      <c r="E44" s="800">
        <v>8398820</v>
      </c>
      <c r="F44" s="297"/>
      <c r="G44" s="297"/>
    </row>
    <row r="45" spans="1:7" ht="24.95" customHeight="1" x14ac:dyDescent="0.25">
      <c r="A45" s="799"/>
      <c r="B45" s="799"/>
      <c r="C45" s="801"/>
      <c r="D45" s="801"/>
      <c r="E45" s="801"/>
      <c r="F45" s="1"/>
      <c r="G45" s="1"/>
    </row>
    <row r="46" spans="1:7" ht="24.95" customHeight="1" thickBot="1" x14ac:dyDescent="0.3">
      <c r="A46" s="205"/>
      <c r="B46" s="206"/>
      <c r="C46" s="126"/>
      <c r="D46" s="126"/>
      <c r="E46" s="126"/>
      <c r="F46" s="1"/>
      <c r="G46" s="1"/>
    </row>
    <row r="47" spans="1:7" ht="24.95" customHeight="1" x14ac:dyDescent="0.25">
      <c r="A47" s="755">
        <v>61</v>
      </c>
      <c r="B47" s="755" t="s">
        <v>34</v>
      </c>
      <c r="C47" s="757">
        <v>3855000</v>
      </c>
      <c r="D47" s="757">
        <v>-130000</v>
      </c>
      <c r="E47" s="757">
        <v>3725000</v>
      </c>
      <c r="F47" s="1"/>
      <c r="G47" s="1"/>
    </row>
    <row r="48" spans="1:7" ht="24.95" customHeight="1" thickBot="1" x14ac:dyDescent="0.3">
      <c r="A48" s="756"/>
      <c r="B48" s="756"/>
      <c r="C48" s="758"/>
      <c r="D48" s="758"/>
      <c r="E48" s="758"/>
      <c r="F48" s="1"/>
      <c r="G48" s="1"/>
    </row>
    <row r="49" spans="1:5" ht="24.95" customHeight="1" thickBot="1" x14ac:dyDescent="0.3">
      <c r="A49" s="32">
        <v>611</v>
      </c>
      <c r="B49" s="33" t="s">
        <v>35</v>
      </c>
      <c r="C49" s="34">
        <v>2150000</v>
      </c>
      <c r="D49" s="34">
        <v>20000</v>
      </c>
      <c r="E49" s="34">
        <v>2170000</v>
      </c>
    </row>
    <row r="50" spans="1:5" ht="24.95" customHeight="1" thickBot="1" x14ac:dyDescent="0.3">
      <c r="A50" s="25">
        <v>6111</v>
      </c>
      <c r="B50" s="27" t="s">
        <v>36</v>
      </c>
      <c r="C50" s="35">
        <v>2150000</v>
      </c>
      <c r="D50" s="35">
        <v>20000</v>
      </c>
      <c r="E50" s="35">
        <v>2170000</v>
      </c>
    </row>
    <row r="51" spans="1:5" ht="24.95" customHeight="1" thickBot="1" x14ac:dyDescent="0.3">
      <c r="A51" s="32">
        <v>613</v>
      </c>
      <c r="B51" s="33" t="s">
        <v>37</v>
      </c>
      <c r="C51" s="34">
        <v>1550000</v>
      </c>
      <c r="D51" s="34">
        <v>-100000</v>
      </c>
      <c r="E51" s="34">
        <v>1450000</v>
      </c>
    </row>
    <row r="52" spans="1:5" ht="24.95" customHeight="1" thickBot="1" x14ac:dyDescent="0.3">
      <c r="A52" s="25">
        <v>6131</v>
      </c>
      <c r="B52" s="27" t="s">
        <v>38</v>
      </c>
      <c r="C52" s="35">
        <v>500000</v>
      </c>
      <c r="D52" s="35">
        <v>-100000</v>
      </c>
      <c r="E52" s="35">
        <v>400000</v>
      </c>
    </row>
    <row r="53" spans="1:5" ht="24.95" customHeight="1" thickBot="1" x14ac:dyDescent="0.3">
      <c r="A53" s="25">
        <v>6134</v>
      </c>
      <c r="B53" s="27" t="s">
        <v>39</v>
      </c>
      <c r="C53" s="35">
        <v>1050000</v>
      </c>
      <c r="D53" s="36">
        <v>0</v>
      </c>
      <c r="E53" s="35">
        <v>1050000</v>
      </c>
    </row>
    <row r="54" spans="1:5" ht="24.95" customHeight="1" thickBot="1" x14ac:dyDescent="0.3">
      <c r="A54" s="32">
        <v>614</v>
      </c>
      <c r="B54" s="33" t="s">
        <v>40</v>
      </c>
      <c r="C54" s="34">
        <v>155000</v>
      </c>
      <c r="D54" s="34">
        <v>-50000</v>
      </c>
      <c r="E54" s="34">
        <v>105000</v>
      </c>
    </row>
    <row r="55" spans="1:5" ht="24.95" customHeight="1" thickBot="1" x14ac:dyDescent="0.3">
      <c r="A55" s="25">
        <v>6142</v>
      </c>
      <c r="B55" s="27" t="s">
        <v>41</v>
      </c>
      <c r="C55" s="35">
        <v>150000</v>
      </c>
      <c r="D55" s="35">
        <v>-50000</v>
      </c>
      <c r="E55" s="35">
        <v>100000</v>
      </c>
    </row>
    <row r="56" spans="1:5" ht="24.95" customHeight="1" thickBot="1" x14ac:dyDescent="0.3">
      <c r="A56" s="25">
        <v>6145</v>
      </c>
      <c r="B56" s="27" t="s">
        <v>42</v>
      </c>
      <c r="C56" s="35">
        <v>5000</v>
      </c>
      <c r="D56" s="36">
        <v>0</v>
      </c>
      <c r="E56" s="35">
        <v>5000</v>
      </c>
    </row>
    <row r="57" spans="1:5" ht="24.95" customHeight="1" thickBot="1" x14ac:dyDescent="0.3">
      <c r="A57" s="25"/>
      <c r="B57" s="27"/>
      <c r="C57" s="36"/>
      <c r="D57" s="36"/>
      <c r="E57" s="36"/>
    </row>
    <row r="58" spans="1:5" ht="37.5" customHeight="1" thickBot="1" x14ac:dyDescent="0.3">
      <c r="A58" s="31">
        <v>63</v>
      </c>
      <c r="B58" s="37" t="s">
        <v>43</v>
      </c>
      <c r="C58" s="207">
        <v>2505000</v>
      </c>
      <c r="D58" s="207">
        <v>-1025000</v>
      </c>
      <c r="E58" s="207">
        <v>1480000</v>
      </c>
    </row>
    <row r="59" spans="1:5" ht="24.95" customHeight="1" thickBot="1" x14ac:dyDescent="0.3">
      <c r="A59" s="32">
        <v>633</v>
      </c>
      <c r="B59" s="33" t="s">
        <v>44</v>
      </c>
      <c r="C59" s="34">
        <v>1615000</v>
      </c>
      <c r="D59" s="34">
        <v>-475000</v>
      </c>
      <c r="E59" s="34">
        <v>1140000</v>
      </c>
    </row>
    <row r="60" spans="1:5" ht="24.95" customHeight="1" thickBot="1" x14ac:dyDescent="0.3">
      <c r="A60" s="25">
        <v>6331</v>
      </c>
      <c r="B60" s="27" t="s">
        <v>45</v>
      </c>
      <c r="C60" s="35">
        <v>165000</v>
      </c>
      <c r="D60" s="35">
        <v>35000</v>
      </c>
      <c r="E60" s="35">
        <v>200000</v>
      </c>
    </row>
    <row r="61" spans="1:5" ht="24.95" customHeight="1" thickBot="1" x14ac:dyDescent="0.3">
      <c r="A61" s="25">
        <v>6332</v>
      </c>
      <c r="B61" s="27" t="s">
        <v>46</v>
      </c>
      <c r="C61" s="35">
        <v>1450000</v>
      </c>
      <c r="D61" s="35">
        <v>-510000</v>
      </c>
      <c r="E61" s="35">
        <v>940000</v>
      </c>
    </row>
    <row r="62" spans="1:5" ht="37.5" customHeight="1" thickBot="1" x14ac:dyDescent="0.3">
      <c r="A62" s="32">
        <v>634</v>
      </c>
      <c r="B62" s="33" t="s">
        <v>47</v>
      </c>
      <c r="C62" s="208">
        <v>590000</v>
      </c>
      <c r="D62" s="208">
        <v>-550000</v>
      </c>
      <c r="E62" s="208">
        <v>40000</v>
      </c>
    </row>
    <row r="63" spans="1:5" ht="24.95" customHeight="1" thickBot="1" x14ac:dyDescent="0.3">
      <c r="A63" s="25">
        <v>6341</v>
      </c>
      <c r="B63" s="27" t="s">
        <v>48</v>
      </c>
      <c r="C63" s="35">
        <v>40000</v>
      </c>
      <c r="D63" s="36">
        <v>0</v>
      </c>
      <c r="E63" s="35">
        <v>40000</v>
      </c>
    </row>
    <row r="64" spans="1:5" ht="24.95" customHeight="1" thickBot="1" x14ac:dyDescent="0.3">
      <c r="A64" s="25">
        <v>6342</v>
      </c>
      <c r="B64" s="27" t="s">
        <v>49</v>
      </c>
      <c r="C64" s="35">
        <v>550000</v>
      </c>
      <c r="D64" s="35">
        <v>-550000</v>
      </c>
      <c r="E64" s="36">
        <v>0</v>
      </c>
    </row>
    <row r="65" spans="1:5" ht="24.95" customHeight="1" thickBot="1" x14ac:dyDescent="0.3">
      <c r="A65" s="32">
        <v>636</v>
      </c>
      <c r="B65" s="33" t="s">
        <v>50</v>
      </c>
      <c r="C65" s="34">
        <v>10000</v>
      </c>
      <c r="D65" s="34">
        <v>0</v>
      </c>
      <c r="E65" s="34">
        <v>10000</v>
      </c>
    </row>
    <row r="66" spans="1:5" ht="24.95" customHeight="1" thickBot="1" x14ac:dyDescent="0.3">
      <c r="A66" s="25">
        <v>6361</v>
      </c>
      <c r="B66" s="27" t="s">
        <v>51</v>
      </c>
      <c r="C66" s="35">
        <v>10000</v>
      </c>
      <c r="D66" s="36">
        <v>0</v>
      </c>
      <c r="E66" s="35">
        <v>10000</v>
      </c>
    </row>
    <row r="67" spans="1:5" ht="24.95" customHeight="1" thickBot="1" x14ac:dyDescent="0.3">
      <c r="A67" s="28">
        <v>638</v>
      </c>
      <c r="B67" s="29" t="s">
        <v>52</v>
      </c>
      <c r="C67" s="209">
        <v>290000</v>
      </c>
      <c r="D67" s="209">
        <v>0</v>
      </c>
      <c r="E67" s="209">
        <v>290000</v>
      </c>
    </row>
    <row r="68" spans="1:5" ht="24.95" customHeight="1" thickBot="1" x14ac:dyDescent="0.3">
      <c r="A68" s="25">
        <v>6382</v>
      </c>
      <c r="B68" s="27" t="s">
        <v>53</v>
      </c>
      <c r="C68" s="210">
        <v>290000</v>
      </c>
      <c r="D68" s="211">
        <v>0</v>
      </c>
      <c r="E68" s="210">
        <v>290000</v>
      </c>
    </row>
    <row r="69" spans="1:5" ht="24.95" customHeight="1" thickBot="1" x14ac:dyDescent="0.3">
      <c r="A69" s="24"/>
      <c r="B69" s="26"/>
      <c r="C69" s="48"/>
      <c r="D69" s="41"/>
      <c r="E69" s="48"/>
    </row>
    <row r="70" spans="1:5" ht="24.95" customHeight="1" thickBot="1" x14ac:dyDescent="0.3">
      <c r="A70" s="46">
        <v>64</v>
      </c>
      <c r="B70" s="46" t="s">
        <v>54</v>
      </c>
      <c r="C70" s="47">
        <v>597320</v>
      </c>
      <c r="D70" s="47">
        <v>-138000</v>
      </c>
      <c r="E70" s="47">
        <v>459320</v>
      </c>
    </row>
    <row r="71" spans="1:5" ht="24.95" customHeight="1" thickBot="1" x14ac:dyDescent="0.3">
      <c r="A71" s="212">
        <v>641</v>
      </c>
      <c r="B71" s="213" t="s">
        <v>55</v>
      </c>
      <c r="C71" s="214">
        <v>220</v>
      </c>
      <c r="D71" s="214">
        <v>0</v>
      </c>
      <c r="E71" s="214">
        <v>220</v>
      </c>
    </row>
    <row r="72" spans="1:5" ht="24.95" customHeight="1" thickBot="1" x14ac:dyDescent="0.3">
      <c r="A72" s="25">
        <v>6413</v>
      </c>
      <c r="B72" s="27" t="s">
        <v>56</v>
      </c>
      <c r="C72" s="36">
        <v>220</v>
      </c>
      <c r="D72" s="36">
        <v>0</v>
      </c>
      <c r="E72" s="36">
        <v>220</v>
      </c>
    </row>
    <row r="73" spans="1:5" ht="24.95" customHeight="1" thickBot="1" x14ac:dyDescent="0.3">
      <c r="A73" s="32">
        <v>642</v>
      </c>
      <c r="B73" s="33" t="s">
        <v>57</v>
      </c>
      <c r="C73" s="34">
        <v>597100</v>
      </c>
      <c r="D73" s="34">
        <v>-138000</v>
      </c>
      <c r="E73" s="34">
        <v>459100</v>
      </c>
    </row>
    <row r="74" spans="1:5" ht="24.95" customHeight="1" thickBot="1" x14ac:dyDescent="0.3">
      <c r="A74" s="25">
        <v>6421</v>
      </c>
      <c r="B74" s="27" t="s">
        <v>58</v>
      </c>
      <c r="C74" s="35">
        <v>152000</v>
      </c>
      <c r="D74" s="36">
        <v>0</v>
      </c>
      <c r="E74" s="35">
        <v>152000</v>
      </c>
    </row>
    <row r="75" spans="1:5" ht="24.95" customHeight="1" thickBot="1" x14ac:dyDescent="0.3">
      <c r="A75" s="25">
        <v>6422</v>
      </c>
      <c r="B75" s="27" t="s">
        <v>59</v>
      </c>
      <c r="C75" s="35">
        <v>190000</v>
      </c>
      <c r="D75" s="35">
        <v>-50000</v>
      </c>
      <c r="E75" s="35">
        <v>140000</v>
      </c>
    </row>
    <row r="76" spans="1:5" ht="24.95" customHeight="1" thickBot="1" x14ac:dyDescent="0.3">
      <c r="A76" s="25">
        <v>6423</v>
      </c>
      <c r="B76" s="27" t="s">
        <v>60</v>
      </c>
      <c r="C76" s="35">
        <v>245100</v>
      </c>
      <c r="D76" s="35">
        <v>-88000</v>
      </c>
      <c r="E76" s="35">
        <v>157100</v>
      </c>
    </row>
    <row r="77" spans="1:5" ht="24.95" customHeight="1" thickBot="1" x14ac:dyDescent="0.3">
      <c r="A77" s="25">
        <v>6429</v>
      </c>
      <c r="B77" s="27" t="s">
        <v>60</v>
      </c>
      <c r="C77" s="35">
        <v>10000</v>
      </c>
      <c r="D77" s="36">
        <v>0</v>
      </c>
      <c r="E77" s="35">
        <v>10000</v>
      </c>
    </row>
    <row r="78" spans="1:5" ht="24.95" customHeight="1" thickBot="1" x14ac:dyDescent="0.3">
      <c r="A78" s="25"/>
      <c r="B78" s="27"/>
      <c r="C78" s="36"/>
      <c r="D78" s="36"/>
      <c r="E78" s="36"/>
    </row>
    <row r="79" spans="1:5" ht="38.25" customHeight="1" thickBot="1" x14ac:dyDescent="0.3">
      <c r="A79" s="296">
        <v>65</v>
      </c>
      <c r="B79" s="215" t="s">
        <v>61</v>
      </c>
      <c r="C79" s="216">
        <v>3438500</v>
      </c>
      <c r="D79" s="216">
        <v>-710000</v>
      </c>
      <c r="E79" s="216">
        <v>2728500</v>
      </c>
    </row>
    <row r="80" spans="1:5" ht="31.5" customHeight="1" thickBot="1" x14ac:dyDescent="0.3">
      <c r="A80" s="212">
        <v>651</v>
      </c>
      <c r="B80" s="213" t="s">
        <v>62</v>
      </c>
      <c r="C80" s="217">
        <v>984000</v>
      </c>
      <c r="D80" s="217">
        <v>-80000</v>
      </c>
      <c r="E80" s="217">
        <v>904000</v>
      </c>
    </row>
    <row r="81" spans="1:5" ht="24.95" customHeight="1" thickBot="1" x14ac:dyDescent="0.3">
      <c r="A81" s="25">
        <v>6512</v>
      </c>
      <c r="B81" s="27" t="s">
        <v>63</v>
      </c>
      <c r="C81" s="35">
        <v>822000</v>
      </c>
      <c r="D81" s="36">
        <v>0</v>
      </c>
      <c r="E81" s="35">
        <v>822000</v>
      </c>
    </row>
    <row r="82" spans="1:5" ht="24.95" customHeight="1" thickBot="1" x14ac:dyDescent="0.3">
      <c r="A82" s="25">
        <v>6514</v>
      </c>
      <c r="B82" s="27" t="s">
        <v>64</v>
      </c>
      <c r="C82" s="35">
        <v>162000</v>
      </c>
      <c r="D82" s="35">
        <v>-80000</v>
      </c>
      <c r="E82" s="35">
        <v>82000</v>
      </c>
    </row>
    <row r="83" spans="1:5" ht="25.5" customHeight="1" thickBot="1" x14ac:dyDescent="0.3">
      <c r="A83" s="32">
        <v>652</v>
      </c>
      <c r="B83" s="33" t="s">
        <v>65</v>
      </c>
      <c r="C83" s="34">
        <v>754500</v>
      </c>
      <c r="D83" s="34">
        <v>-130000</v>
      </c>
      <c r="E83" s="34">
        <v>624500</v>
      </c>
    </row>
    <row r="84" spans="1:5" ht="24.95" customHeight="1" thickBot="1" x14ac:dyDescent="0.3">
      <c r="A84" s="25">
        <v>6522</v>
      </c>
      <c r="B84" s="27" t="s">
        <v>66</v>
      </c>
      <c r="C84" s="35">
        <v>20000</v>
      </c>
      <c r="D84" s="36">
        <v>0</v>
      </c>
      <c r="E84" s="35">
        <v>20000</v>
      </c>
    </row>
    <row r="85" spans="1:5" ht="24.95" customHeight="1" thickBot="1" x14ac:dyDescent="0.3">
      <c r="A85" s="25">
        <v>6526</v>
      </c>
      <c r="B85" s="27" t="s">
        <v>67</v>
      </c>
      <c r="C85" s="35">
        <v>734500</v>
      </c>
      <c r="D85" s="35">
        <v>-130000</v>
      </c>
      <c r="E85" s="35">
        <v>604500</v>
      </c>
    </row>
    <row r="86" spans="1:5" ht="24.95" customHeight="1" thickBot="1" x14ac:dyDescent="0.3">
      <c r="A86" s="32">
        <v>653</v>
      </c>
      <c r="B86" s="33" t="s">
        <v>68</v>
      </c>
      <c r="C86" s="34">
        <v>1700000</v>
      </c>
      <c r="D86" s="34">
        <v>-500000</v>
      </c>
      <c r="E86" s="34">
        <v>1200000</v>
      </c>
    </row>
    <row r="87" spans="1:5" ht="24.95" customHeight="1" thickBot="1" x14ac:dyDescent="0.3">
      <c r="A87" s="25">
        <v>6531</v>
      </c>
      <c r="B87" s="27" t="s">
        <v>69</v>
      </c>
      <c r="C87" s="35">
        <v>1000000</v>
      </c>
      <c r="D87" s="35">
        <v>-400000</v>
      </c>
      <c r="E87" s="35">
        <v>600000</v>
      </c>
    </row>
    <row r="88" spans="1:5" ht="24.95" customHeight="1" thickBot="1" x14ac:dyDescent="0.3">
      <c r="A88" s="25">
        <v>6532</v>
      </c>
      <c r="B88" s="27" t="s">
        <v>70</v>
      </c>
      <c r="C88" s="35">
        <v>700000</v>
      </c>
      <c r="D88" s="35">
        <v>-100000</v>
      </c>
      <c r="E88" s="35">
        <v>600000</v>
      </c>
    </row>
    <row r="89" spans="1:5" ht="24.95" customHeight="1" thickBot="1" x14ac:dyDescent="0.3">
      <c r="A89" s="25"/>
      <c r="B89" s="27"/>
      <c r="C89" s="36"/>
      <c r="D89" s="36"/>
      <c r="E89" s="36"/>
    </row>
    <row r="90" spans="1:5" ht="24.95" customHeight="1" thickBot="1" x14ac:dyDescent="0.3">
      <c r="A90" s="46">
        <v>66</v>
      </c>
      <c r="B90" s="46" t="s">
        <v>71</v>
      </c>
      <c r="C90" s="47">
        <v>1000</v>
      </c>
      <c r="D90" s="47">
        <v>0</v>
      </c>
      <c r="E90" s="47">
        <v>1000</v>
      </c>
    </row>
    <row r="91" spans="1:5" ht="24.95" customHeight="1" thickBot="1" x14ac:dyDescent="0.3">
      <c r="A91" s="212">
        <v>663</v>
      </c>
      <c r="B91" s="213" t="s">
        <v>72</v>
      </c>
      <c r="C91" s="217">
        <v>1000</v>
      </c>
      <c r="D91" s="217">
        <v>0</v>
      </c>
      <c r="E91" s="217">
        <v>1000</v>
      </c>
    </row>
    <row r="92" spans="1:5" ht="24.95" customHeight="1" thickBot="1" x14ac:dyDescent="0.3">
      <c r="A92" s="25">
        <v>6631</v>
      </c>
      <c r="B92" s="27" t="s">
        <v>73</v>
      </c>
      <c r="C92" s="35">
        <v>1000</v>
      </c>
      <c r="D92" s="36">
        <v>0</v>
      </c>
      <c r="E92" s="35">
        <v>1000</v>
      </c>
    </row>
    <row r="93" spans="1:5" ht="24.95" customHeight="1" thickBot="1" x14ac:dyDescent="0.3">
      <c r="A93" s="25"/>
      <c r="B93" s="27"/>
      <c r="C93" s="27"/>
      <c r="D93" s="36"/>
      <c r="E93" s="36"/>
    </row>
    <row r="94" spans="1:5" ht="25.5" customHeight="1" thickBot="1" x14ac:dyDescent="0.3">
      <c r="A94" s="31">
        <v>68</v>
      </c>
      <c r="B94" s="37" t="s">
        <v>74</v>
      </c>
      <c r="C94" s="38">
        <v>5000</v>
      </c>
      <c r="D94" s="38">
        <v>0</v>
      </c>
      <c r="E94" s="38">
        <v>5000</v>
      </c>
    </row>
    <row r="95" spans="1:5" ht="24.95" customHeight="1" thickBot="1" x14ac:dyDescent="0.3">
      <c r="A95" s="32">
        <v>681</v>
      </c>
      <c r="B95" s="33" t="s">
        <v>75</v>
      </c>
      <c r="C95" s="34">
        <v>5000</v>
      </c>
      <c r="D95" s="34">
        <v>0</v>
      </c>
      <c r="E95" s="34">
        <v>5000</v>
      </c>
    </row>
    <row r="96" spans="1:5" ht="24.95" customHeight="1" thickBot="1" x14ac:dyDescent="0.3">
      <c r="A96" s="25">
        <v>6819</v>
      </c>
      <c r="B96" s="27" t="s">
        <v>76</v>
      </c>
      <c r="C96" s="35">
        <v>5000</v>
      </c>
      <c r="D96" s="36">
        <v>0</v>
      </c>
      <c r="E96" s="35">
        <v>5000</v>
      </c>
    </row>
    <row r="97" spans="1:7" ht="24.95" customHeight="1" thickBot="1" x14ac:dyDescent="0.3">
      <c r="A97" s="25"/>
      <c r="B97" s="25"/>
      <c r="C97" s="49"/>
      <c r="D97" s="49"/>
      <c r="E97" s="49"/>
      <c r="F97" s="1"/>
      <c r="G97" s="1"/>
    </row>
    <row r="98" spans="1:7" ht="24.95" customHeight="1" x14ac:dyDescent="0.25">
      <c r="A98" s="218">
        <v>7</v>
      </c>
      <c r="B98" s="218" t="s">
        <v>77</v>
      </c>
      <c r="C98" s="219">
        <v>217000</v>
      </c>
      <c r="D98" s="219">
        <v>25000</v>
      </c>
      <c r="E98" s="219">
        <v>242000</v>
      </c>
      <c r="F98" s="297"/>
      <c r="G98" s="297"/>
    </row>
    <row r="99" spans="1:7" ht="24.95" customHeight="1" thickBot="1" x14ac:dyDescent="0.3">
      <c r="A99" s="28"/>
      <c r="B99" s="29"/>
      <c r="C99" s="30"/>
      <c r="D99" s="30"/>
      <c r="E99" s="30"/>
      <c r="F99" s="1"/>
      <c r="G99" s="1"/>
    </row>
    <row r="100" spans="1:7" ht="38.25" customHeight="1" thickBot="1" x14ac:dyDescent="0.3">
      <c r="A100" s="31">
        <v>71</v>
      </c>
      <c r="B100" s="37" t="s">
        <v>78</v>
      </c>
      <c r="C100" s="207">
        <v>210000</v>
      </c>
      <c r="D100" s="207">
        <v>25000</v>
      </c>
      <c r="E100" s="207">
        <v>235000</v>
      </c>
      <c r="F100" s="1"/>
      <c r="G100" s="1"/>
    </row>
    <row r="101" spans="1:7" ht="26.25" customHeight="1" thickBot="1" x14ac:dyDescent="0.3">
      <c r="A101" s="32">
        <v>711</v>
      </c>
      <c r="B101" s="33" t="s">
        <v>79</v>
      </c>
      <c r="C101" s="34">
        <v>210000</v>
      </c>
      <c r="D101" s="34">
        <v>25000</v>
      </c>
      <c r="E101" s="34">
        <v>235000</v>
      </c>
      <c r="F101" s="1"/>
      <c r="G101" s="1"/>
    </row>
    <row r="102" spans="1:7" ht="24.95" customHeight="1" thickBot="1" x14ac:dyDescent="0.3">
      <c r="A102" s="25">
        <v>7111</v>
      </c>
      <c r="B102" s="27" t="s">
        <v>80</v>
      </c>
      <c r="C102" s="35">
        <v>210000</v>
      </c>
      <c r="D102" s="35">
        <v>25000</v>
      </c>
      <c r="E102" s="35">
        <v>235000</v>
      </c>
      <c r="F102" s="1"/>
      <c r="G102" s="1"/>
    </row>
    <row r="103" spans="1:7" ht="24.95" customHeight="1" thickBot="1" x14ac:dyDescent="0.3">
      <c r="A103" s="25"/>
      <c r="B103" s="27"/>
      <c r="C103" s="36"/>
      <c r="D103" s="36"/>
      <c r="E103" s="36"/>
      <c r="F103" s="1"/>
      <c r="G103" s="1"/>
    </row>
    <row r="104" spans="1:7" ht="38.25" customHeight="1" thickBot="1" x14ac:dyDescent="0.3">
      <c r="A104" s="31">
        <v>72</v>
      </c>
      <c r="B104" s="37" t="s">
        <v>81</v>
      </c>
      <c r="C104" s="207">
        <v>7000</v>
      </c>
      <c r="D104" s="207">
        <v>0</v>
      </c>
      <c r="E104" s="207">
        <v>7000</v>
      </c>
      <c r="F104" s="1"/>
      <c r="G104" s="1"/>
    </row>
    <row r="105" spans="1:7" ht="27.75" customHeight="1" thickBot="1" x14ac:dyDescent="0.3">
      <c r="A105" s="32">
        <v>721</v>
      </c>
      <c r="B105" s="33" t="s">
        <v>82</v>
      </c>
      <c r="C105" s="34">
        <v>7000</v>
      </c>
      <c r="D105" s="34">
        <v>0</v>
      </c>
      <c r="E105" s="34">
        <v>7000</v>
      </c>
      <c r="F105" s="1"/>
      <c r="G105" s="1"/>
    </row>
    <row r="106" spans="1:7" ht="26.25" customHeight="1" thickBot="1" x14ac:dyDescent="0.3">
      <c r="A106" s="24">
        <v>7211</v>
      </c>
      <c r="B106" s="26" t="s">
        <v>83</v>
      </c>
      <c r="C106" s="48">
        <v>7000</v>
      </c>
      <c r="D106" s="41">
        <v>0</v>
      </c>
      <c r="E106" s="48">
        <v>7000</v>
      </c>
      <c r="F106" s="1"/>
      <c r="G106" s="1"/>
    </row>
    <row r="107" spans="1:7" ht="24.95" customHeight="1" thickBot="1" x14ac:dyDescent="0.3">
      <c r="A107" s="391"/>
      <c r="B107" s="392" t="s">
        <v>84</v>
      </c>
      <c r="C107" s="393">
        <v>10618820</v>
      </c>
      <c r="D107" s="393">
        <v>-1978000</v>
      </c>
      <c r="E107" s="393">
        <v>8640820</v>
      </c>
      <c r="F107" s="297"/>
      <c r="G107" s="297"/>
    </row>
    <row r="108" spans="1:7" ht="24.95" customHeight="1" x14ac:dyDescent="0.25"/>
    <row r="109" spans="1:7" ht="24.95" customHeight="1" x14ac:dyDescent="0.25">
      <c r="A109" s="1"/>
      <c r="B109" s="4" t="s">
        <v>27</v>
      </c>
      <c r="C109" s="1"/>
      <c r="D109" s="1"/>
      <c r="E109" s="1"/>
      <c r="F109" s="1"/>
      <c r="G109" s="1"/>
    </row>
    <row r="110" spans="1:7" ht="24.95" customHeight="1" x14ac:dyDescent="0.25">
      <c r="A110" s="1"/>
      <c r="B110" s="4" t="s">
        <v>85</v>
      </c>
      <c r="C110" s="1"/>
      <c r="D110" s="1"/>
      <c r="E110" s="1"/>
      <c r="F110" s="1"/>
      <c r="G110" s="1"/>
    </row>
    <row r="111" spans="1:7" ht="24.95" customHeight="1" thickBot="1" x14ac:dyDescent="0.3">
      <c r="A111" s="1"/>
      <c r="B111" s="1"/>
      <c r="C111" s="1"/>
      <c r="D111" s="1"/>
      <c r="E111" s="1"/>
      <c r="F111" s="1"/>
      <c r="G111" s="1"/>
    </row>
    <row r="112" spans="1:7" ht="24.95" customHeight="1" x14ac:dyDescent="0.25">
      <c r="A112" s="42" t="s">
        <v>29</v>
      </c>
      <c r="B112" s="43" t="s">
        <v>30</v>
      </c>
      <c r="C112" s="43" t="s">
        <v>11</v>
      </c>
      <c r="D112" s="43" t="s">
        <v>86</v>
      </c>
      <c r="E112" s="43" t="s">
        <v>87</v>
      </c>
      <c r="F112" s="1"/>
      <c r="G112" s="1"/>
    </row>
    <row r="113" spans="1:7" ht="24.95" customHeight="1" thickBot="1" x14ac:dyDescent="0.3">
      <c r="A113" s="44">
        <v>1</v>
      </c>
      <c r="B113" s="45">
        <v>2</v>
      </c>
      <c r="C113" s="45">
        <v>4</v>
      </c>
      <c r="D113" s="45">
        <v>5</v>
      </c>
      <c r="E113" s="45">
        <v>6</v>
      </c>
      <c r="F113" s="1"/>
      <c r="G113" s="1"/>
    </row>
    <row r="114" spans="1:7" ht="24.95" customHeight="1" thickBot="1" x14ac:dyDescent="0.3">
      <c r="A114" s="222">
        <v>3</v>
      </c>
      <c r="B114" s="223" t="s">
        <v>88</v>
      </c>
      <c r="C114" s="224">
        <v>6528820</v>
      </c>
      <c r="D114" s="224">
        <v>-409000</v>
      </c>
      <c r="E114" s="224">
        <v>6119820</v>
      </c>
      <c r="F114" s="297"/>
      <c r="G114" s="297"/>
    </row>
    <row r="115" spans="1:7" ht="24.95" customHeight="1" thickBot="1" x14ac:dyDescent="0.3">
      <c r="A115" s="28"/>
      <c r="B115" s="29"/>
      <c r="C115" s="30"/>
      <c r="D115" s="30"/>
      <c r="E115" s="30"/>
      <c r="F115" s="1"/>
      <c r="G115" s="1"/>
    </row>
    <row r="116" spans="1:7" ht="24.95" customHeight="1" thickBot="1" x14ac:dyDescent="0.3">
      <c r="A116" s="50">
        <v>31</v>
      </c>
      <c r="B116" s="51" t="s">
        <v>89</v>
      </c>
      <c r="C116" s="52">
        <v>2324000</v>
      </c>
      <c r="D116" s="52">
        <v>0</v>
      </c>
      <c r="E116" s="52">
        <v>2324000</v>
      </c>
      <c r="F116" s="297"/>
      <c r="G116" s="297"/>
    </row>
    <row r="117" spans="1:7" ht="24.95" customHeight="1" thickBot="1" x14ac:dyDescent="0.3">
      <c r="A117" s="28"/>
      <c r="B117" s="29"/>
      <c r="C117" s="30"/>
      <c r="D117" s="30"/>
      <c r="E117" s="30"/>
      <c r="F117" s="1"/>
      <c r="G117" s="1"/>
    </row>
    <row r="118" spans="1:7" ht="24.95" customHeight="1" thickBot="1" x14ac:dyDescent="0.3">
      <c r="A118" s="32">
        <v>311</v>
      </c>
      <c r="B118" s="33" t="s">
        <v>90</v>
      </c>
      <c r="C118" s="34">
        <v>1940000</v>
      </c>
      <c r="D118" s="34">
        <v>0</v>
      </c>
      <c r="E118" s="34">
        <v>1940000</v>
      </c>
      <c r="F118" s="1"/>
      <c r="G118" s="1"/>
    </row>
    <row r="119" spans="1:7" ht="24.95" customHeight="1" thickBot="1" x14ac:dyDescent="0.3">
      <c r="A119" s="25">
        <v>3111</v>
      </c>
      <c r="B119" s="27" t="s">
        <v>91</v>
      </c>
      <c r="C119" s="35">
        <v>893000</v>
      </c>
      <c r="D119" s="36">
        <v>0</v>
      </c>
      <c r="E119" s="35">
        <v>893000</v>
      </c>
      <c r="F119" s="1"/>
      <c r="G119" s="1"/>
    </row>
    <row r="120" spans="1:7" ht="24.95" customHeight="1" thickBot="1" x14ac:dyDescent="0.3">
      <c r="A120" s="25">
        <v>3111</v>
      </c>
      <c r="B120" s="27" t="s">
        <v>92</v>
      </c>
      <c r="C120" s="35">
        <v>1047000</v>
      </c>
      <c r="D120" s="36">
        <v>0</v>
      </c>
      <c r="E120" s="35">
        <v>1047000</v>
      </c>
      <c r="F120" s="1"/>
      <c r="G120" s="1"/>
    </row>
    <row r="121" spans="1:7" ht="28.5" customHeight="1" thickBot="1" x14ac:dyDescent="0.3">
      <c r="A121" s="32">
        <v>312</v>
      </c>
      <c r="B121" s="33" t="s">
        <v>93</v>
      </c>
      <c r="C121" s="34">
        <v>76000</v>
      </c>
      <c r="D121" s="34">
        <v>0</v>
      </c>
      <c r="E121" s="34">
        <v>76000</v>
      </c>
      <c r="F121" s="1"/>
      <c r="G121" s="1"/>
    </row>
    <row r="122" spans="1:7" ht="24.95" customHeight="1" thickBot="1" x14ac:dyDescent="0.3">
      <c r="A122" s="25">
        <v>3121</v>
      </c>
      <c r="B122" s="27" t="s">
        <v>94</v>
      </c>
      <c r="C122" s="35">
        <v>23000</v>
      </c>
      <c r="D122" s="36">
        <v>0</v>
      </c>
      <c r="E122" s="35">
        <v>23000</v>
      </c>
      <c r="F122" s="1"/>
      <c r="G122" s="1"/>
    </row>
    <row r="123" spans="1:7" ht="24.95" customHeight="1" thickBot="1" x14ac:dyDescent="0.3">
      <c r="A123" s="25">
        <v>3121</v>
      </c>
      <c r="B123" s="27" t="s">
        <v>95</v>
      </c>
      <c r="C123" s="35">
        <v>15000</v>
      </c>
      <c r="D123" s="36">
        <v>0</v>
      </c>
      <c r="E123" s="35">
        <v>15000</v>
      </c>
      <c r="F123" s="1"/>
      <c r="G123" s="1"/>
    </row>
    <row r="124" spans="1:7" ht="24.95" customHeight="1" thickBot="1" x14ac:dyDescent="0.3">
      <c r="A124" s="25">
        <v>3121</v>
      </c>
      <c r="B124" s="27" t="s">
        <v>96</v>
      </c>
      <c r="C124" s="35">
        <v>38000</v>
      </c>
      <c r="D124" s="36">
        <v>0</v>
      </c>
      <c r="E124" s="35">
        <v>38000</v>
      </c>
      <c r="F124" s="1"/>
      <c r="G124" s="1"/>
    </row>
    <row r="125" spans="1:7" ht="24.95" customHeight="1" thickBot="1" x14ac:dyDescent="0.3">
      <c r="A125" s="32">
        <v>313</v>
      </c>
      <c r="B125" s="33" t="s">
        <v>97</v>
      </c>
      <c r="C125" s="34">
        <v>308000</v>
      </c>
      <c r="D125" s="34">
        <v>0</v>
      </c>
      <c r="E125" s="34">
        <v>308000</v>
      </c>
      <c r="F125" s="1"/>
      <c r="G125" s="1"/>
    </row>
    <row r="126" spans="1:7" ht="24.95" customHeight="1" thickBot="1" x14ac:dyDescent="0.3">
      <c r="A126" s="25">
        <v>3132</v>
      </c>
      <c r="B126" s="27" t="s">
        <v>98</v>
      </c>
      <c r="C126" s="35">
        <v>152000</v>
      </c>
      <c r="D126" s="36">
        <v>0</v>
      </c>
      <c r="E126" s="35">
        <v>152000</v>
      </c>
      <c r="F126" s="1"/>
      <c r="G126" s="1"/>
    </row>
    <row r="127" spans="1:7" ht="24.95" customHeight="1" thickBot="1" x14ac:dyDescent="0.3">
      <c r="A127" s="25">
        <v>3132</v>
      </c>
      <c r="B127" s="27" t="s">
        <v>99</v>
      </c>
      <c r="C127" s="35">
        <v>156000</v>
      </c>
      <c r="D127" s="36">
        <v>0</v>
      </c>
      <c r="E127" s="35">
        <v>156000</v>
      </c>
      <c r="F127" s="1"/>
      <c r="G127" s="1"/>
    </row>
    <row r="128" spans="1:7" ht="24.95" customHeight="1" thickBot="1" x14ac:dyDescent="0.3">
      <c r="A128" s="25"/>
      <c r="B128" s="27"/>
      <c r="C128" s="36"/>
      <c r="D128" s="36"/>
      <c r="E128" s="36"/>
      <c r="F128" s="1"/>
      <c r="G128" s="1"/>
    </row>
    <row r="129" spans="1:6" ht="24.95" customHeight="1" thickBot="1" x14ac:dyDescent="0.3">
      <c r="A129" s="50">
        <v>32</v>
      </c>
      <c r="B129" s="51" t="s">
        <v>100</v>
      </c>
      <c r="C129" s="52">
        <v>2922820</v>
      </c>
      <c r="D129" s="52">
        <v>-118000</v>
      </c>
      <c r="E129" s="52">
        <v>2804820</v>
      </c>
      <c r="F129" s="297"/>
    </row>
    <row r="130" spans="1:6" ht="24.95" customHeight="1" thickBot="1" x14ac:dyDescent="0.3">
      <c r="A130" s="28"/>
      <c r="B130" s="29"/>
      <c r="C130" s="30"/>
      <c r="D130" s="30"/>
      <c r="E130" s="30"/>
      <c r="F130" s="1"/>
    </row>
    <row r="131" spans="1:6" ht="24.95" customHeight="1" thickBot="1" x14ac:dyDescent="0.3">
      <c r="A131" s="32">
        <v>321</v>
      </c>
      <c r="B131" s="33" t="s">
        <v>101</v>
      </c>
      <c r="C131" s="34">
        <v>89370</v>
      </c>
      <c r="D131" s="34">
        <v>3000</v>
      </c>
      <c r="E131" s="34">
        <v>92370</v>
      </c>
      <c r="F131" s="1"/>
    </row>
    <row r="132" spans="1:6" ht="24.95" customHeight="1" thickBot="1" x14ac:dyDescent="0.3">
      <c r="A132" s="25">
        <v>3211</v>
      </c>
      <c r="B132" s="27" t="s">
        <v>102</v>
      </c>
      <c r="C132" s="35">
        <v>34370</v>
      </c>
      <c r="D132" s="35">
        <v>3000</v>
      </c>
      <c r="E132" s="35">
        <v>37370</v>
      </c>
      <c r="F132" s="1"/>
    </row>
    <row r="133" spans="1:6" ht="24.95" customHeight="1" thickBot="1" x14ac:dyDescent="0.3">
      <c r="A133" s="25">
        <v>3212</v>
      </c>
      <c r="B133" s="27" t="s">
        <v>103</v>
      </c>
      <c r="C133" s="35">
        <v>24000</v>
      </c>
      <c r="D133" s="36">
        <v>0</v>
      </c>
      <c r="E133" s="35">
        <v>24000</v>
      </c>
      <c r="F133" s="1"/>
    </row>
    <row r="134" spans="1:6" ht="24.95" customHeight="1" thickBot="1" x14ac:dyDescent="0.3">
      <c r="A134" s="25">
        <v>3213</v>
      </c>
      <c r="B134" s="27" t="s">
        <v>104</v>
      </c>
      <c r="C134" s="35">
        <v>21000</v>
      </c>
      <c r="D134" s="36">
        <v>0</v>
      </c>
      <c r="E134" s="35">
        <v>21000</v>
      </c>
      <c r="F134" s="1"/>
    </row>
    <row r="135" spans="1:6" ht="24.95" customHeight="1" thickBot="1" x14ac:dyDescent="0.3">
      <c r="A135" s="25">
        <v>3214</v>
      </c>
      <c r="B135" s="27" t="s">
        <v>105</v>
      </c>
      <c r="C135" s="35">
        <v>10000</v>
      </c>
      <c r="D135" s="36">
        <v>0</v>
      </c>
      <c r="E135" s="35">
        <v>10000</v>
      </c>
      <c r="F135" s="1"/>
    </row>
    <row r="136" spans="1:6" ht="24.95" customHeight="1" thickBot="1" x14ac:dyDescent="0.3">
      <c r="A136" s="25"/>
      <c r="B136" s="27"/>
      <c r="C136" s="36"/>
      <c r="D136" s="36"/>
      <c r="E136" s="36"/>
      <c r="F136" s="1"/>
    </row>
    <row r="137" spans="1:6" ht="24.95" customHeight="1" thickBot="1" x14ac:dyDescent="0.3">
      <c r="A137" s="32">
        <v>322</v>
      </c>
      <c r="B137" s="33" t="s">
        <v>106</v>
      </c>
      <c r="C137" s="34">
        <v>654300</v>
      </c>
      <c r="D137" s="34">
        <v>4000</v>
      </c>
      <c r="E137" s="34">
        <v>658300</v>
      </c>
      <c r="F137" s="1"/>
    </row>
    <row r="138" spans="1:6" ht="24.95" customHeight="1" thickBot="1" x14ac:dyDescent="0.3">
      <c r="A138" s="25">
        <v>3221</v>
      </c>
      <c r="B138" s="27" t="s">
        <v>107</v>
      </c>
      <c r="C138" s="35">
        <v>115500</v>
      </c>
      <c r="D138" s="35">
        <v>14000</v>
      </c>
      <c r="E138" s="35">
        <v>129500</v>
      </c>
      <c r="F138" s="1"/>
    </row>
    <row r="139" spans="1:6" ht="24.95" customHeight="1" thickBot="1" x14ac:dyDescent="0.3">
      <c r="A139" s="25">
        <v>3222</v>
      </c>
      <c r="B139" s="27" t="s">
        <v>108</v>
      </c>
      <c r="C139" s="35">
        <v>150000</v>
      </c>
      <c r="D139" s="36">
        <v>0</v>
      </c>
      <c r="E139" s="35">
        <v>150000</v>
      </c>
      <c r="F139" s="1"/>
    </row>
    <row r="140" spans="1:6" ht="24.95" customHeight="1" thickBot="1" x14ac:dyDescent="0.3">
      <c r="A140" s="25">
        <v>3223</v>
      </c>
      <c r="B140" s="27" t="s">
        <v>109</v>
      </c>
      <c r="C140" s="35">
        <v>266000</v>
      </c>
      <c r="D140" s="36">
        <v>0</v>
      </c>
      <c r="E140" s="35">
        <v>266000</v>
      </c>
      <c r="F140" s="1"/>
    </row>
    <row r="141" spans="1:6" ht="24.95" customHeight="1" thickBot="1" x14ac:dyDescent="0.3">
      <c r="A141" s="25">
        <v>3224</v>
      </c>
      <c r="B141" s="27" t="s">
        <v>110</v>
      </c>
      <c r="C141" s="35">
        <v>111500</v>
      </c>
      <c r="D141" s="35">
        <v>-10000</v>
      </c>
      <c r="E141" s="35">
        <v>101500</v>
      </c>
      <c r="F141" s="1"/>
    </row>
    <row r="142" spans="1:6" ht="24.95" customHeight="1" thickBot="1" x14ac:dyDescent="0.3">
      <c r="A142" s="25">
        <v>3225</v>
      </c>
      <c r="B142" s="27" t="s">
        <v>111</v>
      </c>
      <c r="C142" s="35">
        <v>8300</v>
      </c>
      <c r="D142" s="36">
        <v>0</v>
      </c>
      <c r="E142" s="35">
        <v>8300</v>
      </c>
      <c r="F142" s="1"/>
    </row>
    <row r="143" spans="1:6" ht="24.95" customHeight="1" thickBot="1" x14ac:dyDescent="0.3">
      <c r="A143" s="25">
        <v>3227</v>
      </c>
      <c r="B143" s="27" t="s">
        <v>112</v>
      </c>
      <c r="C143" s="35">
        <v>3000</v>
      </c>
      <c r="D143" s="36">
        <v>0</v>
      </c>
      <c r="E143" s="35">
        <v>3000</v>
      </c>
      <c r="F143" s="1"/>
    </row>
    <row r="144" spans="1:6" ht="24.95" customHeight="1" thickBot="1" x14ac:dyDescent="0.3">
      <c r="A144" s="25"/>
      <c r="B144" s="27"/>
      <c r="C144" s="36"/>
      <c r="D144" s="36"/>
      <c r="E144" s="36"/>
      <c r="F144" s="1"/>
    </row>
    <row r="145" spans="1:5" ht="24.95" customHeight="1" thickBot="1" x14ac:dyDescent="0.3">
      <c r="A145" s="32">
        <v>323</v>
      </c>
      <c r="B145" s="33" t="s">
        <v>113</v>
      </c>
      <c r="C145" s="34">
        <v>1782100</v>
      </c>
      <c r="D145" s="34">
        <v>-29000</v>
      </c>
      <c r="E145" s="34">
        <v>1753100</v>
      </c>
    </row>
    <row r="146" spans="1:5" ht="24.95" customHeight="1" thickBot="1" x14ac:dyDescent="0.3">
      <c r="A146" s="25">
        <v>3231</v>
      </c>
      <c r="B146" s="27" t="s">
        <v>114</v>
      </c>
      <c r="C146" s="35">
        <v>80350</v>
      </c>
      <c r="D146" s="36">
        <v>0</v>
      </c>
      <c r="E146" s="35">
        <v>80350</v>
      </c>
    </row>
    <row r="147" spans="1:5" ht="24.95" customHeight="1" thickBot="1" x14ac:dyDescent="0.3">
      <c r="A147" s="25">
        <v>3232</v>
      </c>
      <c r="B147" s="27" t="s">
        <v>115</v>
      </c>
      <c r="C147" s="35">
        <v>474000</v>
      </c>
      <c r="D147" s="35">
        <v>-20000</v>
      </c>
      <c r="E147" s="35">
        <v>454000</v>
      </c>
    </row>
    <row r="148" spans="1:5" ht="24.95" customHeight="1" thickBot="1" x14ac:dyDescent="0.3">
      <c r="A148" s="25">
        <v>3233</v>
      </c>
      <c r="B148" s="27" t="s">
        <v>116</v>
      </c>
      <c r="C148" s="35">
        <v>6000</v>
      </c>
      <c r="D148" s="36">
        <v>0</v>
      </c>
      <c r="E148" s="35">
        <v>6000</v>
      </c>
    </row>
    <row r="149" spans="1:5" ht="24.95" customHeight="1" thickBot="1" x14ac:dyDescent="0.3">
      <c r="A149" s="25">
        <v>3234</v>
      </c>
      <c r="B149" s="27" t="s">
        <v>117</v>
      </c>
      <c r="C149" s="35">
        <v>592300</v>
      </c>
      <c r="D149" s="35">
        <v>-20000</v>
      </c>
      <c r="E149" s="35">
        <v>572300</v>
      </c>
    </row>
    <row r="150" spans="1:5" ht="24.95" customHeight="1" thickBot="1" x14ac:dyDescent="0.3">
      <c r="A150" s="25">
        <v>3236</v>
      </c>
      <c r="B150" s="27" t="s">
        <v>118</v>
      </c>
      <c r="C150" s="35">
        <v>29000</v>
      </c>
      <c r="D150" s="36">
        <v>0</v>
      </c>
      <c r="E150" s="35">
        <v>29000</v>
      </c>
    </row>
    <row r="151" spans="1:5" ht="24.95" customHeight="1" thickBot="1" x14ac:dyDescent="0.3">
      <c r="A151" s="25">
        <v>3237</v>
      </c>
      <c r="B151" s="27" t="s">
        <v>119</v>
      </c>
      <c r="C151" s="35">
        <v>390000</v>
      </c>
      <c r="D151" s="35">
        <v>21000</v>
      </c>
      <c r="E151" s="35">
        <v>411000</v>
      </c>
    </row>
    <row r="152" spans="1:5" ht="24.95" customHeight="1" thickBot="1" x14ac:dyDescent="0.3">
      <c r="A152" s="25">
        <v>3238</v>
      </c>
      <c r="B152" s="27" t="s">
        <v>120</v>
      </c>
      <c r="C152" s="35">
        <v>61000</v>
      </c>
      <c r="D152" s="36">
        <v>0</v>
      </c>
      <c r="E152" s="35">
        <v>61000</v>
      </c>
    </row>
    <row r="153" spans="1:5" ht="24.95" customHeight="1" thickBot="1" x14ac:dyDescent="0.3">
      <c r="A153" s="25">
        <v>3239</v>
      </c>
      <c r="B153" s="27" t="s">
        <v>121</v>
      </c>
      <c r="C153" s="35">
        <v>149450</v>
      </c>
      <c r="D153" s="35">
        <v>-10000</v>
      </c>
      <c r="E153" s="35">
        <v>139450</v>
      </c>
    </row>
    <row r="154" spans="1:5" ht="24.95" customHeight="1" thickBot="1" x14ac:dyDescent="0.3">
      <c r="A154" s="28"/>
      <c r="B154" s="29"/>
      <c r="C154" s="30"/>
      <c r="D154" s="30"/>
      <c r="E154" s="30"/>
    </row>
    <row r="155" spans="1:5" ht="29.25" customHeight="1" thickBot="1" x14ac:dyDescent="0.3">
      <c r="A155" s="32">
        <v>329</v>
      </c>
      <c r="B155" s="33" t="s">
        <v>122</v>
      </c>
      <c r="C155" s="34">
        <v>397050</v>
      </c>
      <c r="D155" s="34">
        <v>-96000</v>
      </c>
      <c r="E155" s="34">
        <v>301050</v>
      </c>
    </row>
    <row r="156" spans="1:5" ht="24.95" customHeight="1" thickBot="1" x14ac:dyDescent="0.3">
      <c r="A156" s="25">
        <v>3291</v>
      </c>
      <c r="B156" s="27" t="s">
        <v>123</v>
      </c>
      <c r="C156" s="36">
        <v>0</v>
      </c>
      <c r="D156" s="35">
        <v>5000</v>
      </c>
      <c r="E156" s="35">
        <v>5000</v>
      </c>
    </row>
    <row r="157" spans="1:5" ht="24.95" customHeight="1" thickBot="1" x14ac:dyDescent="0.3">
      <c r="A157" s="25">
        <v>3292</v>
      </c>
      <c r="B157" s="27" t="s">
        <v>124</v>
      </c>
      <c r="C157" s="35">
        <v>24000</v>
      </c>
      <c r="D157" s="36">
        <v>0</v>
      </c>
      <c r="E157" s="35">
        <v>24000</v>
      </c>
    </row>
    <row r="158" spans="1:5" ht="24.95" customHeight="1" thickBot="1" x14ac:dyDescent="0.3">
      <c r="A158" s="25">
        <v>3293</v>
      </c>
      <c r="B158" s="27" t="s">
        <v>125</v>
      </c>
      <c r="C158" s="35">
        <v>151250</v>
      </c>
      <c r="D158" s="35">
        <v>-50000</v>
      </c>
      <c r="E158" s="35">
        <v>101250</v>
      </c>
    </row>
    <row r="159" spans="1:5" ht="24.95" customHeight="1" thickBot="1" x14ac:dyDescent="0.3">
      <c r="A159" s="25">
        <v>3294</v>
      </c>
      <c r="B159" s="27" t="s">
        <v>126</v>
      </c>
      <c r="C159" s="36">
        <v>500</v>
      </c>
      <c r="D159" s="35">
        <v>18000</v>
      </c>
      <c r="E159" s="35">
        <v>18500</v>
      </c>
    </row>
    <row r="160" spans="1:5" ht="24.95" customHeight="1" thickBot="1" x14ac:dyDescent="0.3">
      <c r="A160" s="25">
        <v>3295</v>
      </c>
      <c r="B160" s="27" t="s">
        <v>127</v>
      </c>
      <c r="C160" s="35">
        <v>10300</v>
      </c>
      <c r="D160" s="35">
        <v>21000</v>
      </c>
      <c r="E160" s="35">
        <v>31300</v>
      </c>
    </row>
    <row r="161" spans="1:5" ht="24.95" customHeight="1" thickBot="1" x14ac:dyDescent="0.3">
      <c r="A161" s="25">
        <v>3296</v>
      </c>
      <c r="B161" s="27" t="s">
        <v>128</v>
      </c>
      <c r="C161" s="35">
        <v>200000</v>
      </c>
      <c r="D161" s="35">
        <v>-100000</v>
      </c>
      <c r="E161" s="35">
        <v>100000</v>
      </c>
    </row>
    <row r="162" spans="1:5" ht="24.95" customHeight="1" thickBot="1" x14ac:dyDescent="0.3">
      <c r="A162" s="25">
        <v>3299</v>
      </c>
      <c r="B162" s="27" t="s">
        <v>129</v>
      </c>
      <c r="C162" s="35">
        <v>11000</v>
      </c>
      <c r="D162" s="35">
        <v>10000</v>
      </c>
      <c r="E162" s="35">
        <v>21000</v>
      </c>
    </row>
    <row r="163" spans="1:5" ht="24.95" customHeight="1" thickBot="1" x14ac:dyDescent="0.3">
      <c r="A163" s="25"/>
      <c r="B163" s="27"/>
      <c r="C163" s="36"/>
      <c r="D163" s="36"/>
      <c r="E163" s="36"/>
    </row>
    <row r="164" spans="1:5" ht="24.95" customHeight="1" thickBot="1" x14ac:dyDescent="0.3">
      <c r="A164" s="50">
        <v>34</v>
      </c>
      <c r="B164" s="51" t="s">
        <v>130</v>
      </c>
      <c r="C164" s="52">
        <v>52000</v>
      </c>
      <c r="D164" s="52">
        <v>0</v>
      </c>
      <c r="E164" s="52">
        <v>52000</v>
      </c>
    </row>
    <row r="165" spans="1:5" ht="24.95" customHeight="1" thickBot="1" x14ac:dyDescent="0.3">
      <c r="A165" s="28"/>
      <c r="B165" s="29"/>
      <c r="C165" s="30"/>
      <c r="D165" s="30"/>
      <c r="E165" s="30"/>
    </row>
    <row r="166" spans="1:5" ht="24.95" customHeight="1" thickBot="1" x14ac:dyDescent="0.3">
      <c r="A166" s="32">
        <v>343</v>
      </c>
      <c r="B166" s="33" t="s">
        <v>131</v>
      </c>
      <c r="C166" s="34">
        <v>52000</v>
      </c>
      <c r="D166" s="34">
        <v>0</v>
      </c>
      <c r="E166" s="34">
        <v>52000</v>
      </c>
    </row>
    <row r="167" spans="1:5" ht="24.95" customHeight="1" thickBot="1" x14ac:dyDescent="0.3">
      <c r="A167" s="25">
        <v>3431</v>
      </c>
      <c r="B167" s="27" t="s">
        <v>132</v>
      </c>
      <c r="C167" s="35">
        <v>17000</v>
      </c>
      <c r="D167" s="36">
        <v>0</v>
      </c>
      <c r="E167" s="35">
        <v>17000</v>
      </c>
    </row>
    <row r="168" spans="1:5" ht="24.95" customHeight="1" thickBot="1" x14ac:dyDescent="0.3">
      <c r="A168" s="25">
        <v>3433</v>
      </c>
      <c r="B168" s="27" t="s">
        <v>133</v>
      </c>
      <c r="C168" s="36">
        <v>0</v>
      </c>
      <c r="D168" s="36">
        <v>0</v>
      </c>
      <c r="E168" s="36">
        <v>0</v>
      </c>
    </row>
    <row r="169" spans="1:5" ht="24.95" customHeight="1" thickBot="1" x14ac:dyDescent="0.3">
      <c r="A169" s="25">
        <v>3434</v>
      </c>
      <c r="B169" s="27" t="s">
        <v>134</v>
      </c>
      <c r="C169" s="35">
        <v>35000</v>
      </c>
      <c r="D169" s="36">
        <v>0</v>
      </c>
      <c r="E169" s="35">
        <v>35000</v>
      </c>
    </row>
    <row r="170" spans="1:5" ht="24.95" customHeight="1" thickBot="1" x14ac:dyDescent="0.3">
      <c r="A170" s="25"/>
      <c r="B170" s="27"/>
      <c r="C170" s="36"/>
      <c r="D170" s="36"/>
      <c r="E170" s="36"/>
    </row>
    <row r="171" spans="1:5" ht="24.95" customHeight="1" thickBot="1" x14ac:dyDescent="0.3">
      <c r="A171" s="50">
        <v>35</v>
      </c>
      <c r="B171" s="51" t="s">
        <v>135</v>
      </c>
      <c r="C171" s="52">
        <v>70000</v>
      </c>
      <c r="D171" s="52">
        <v>-20000</v>
      </c>
      <c r="E171" s="52">
        <v>50000</v>
      </c>
    </row>
    <row r="172" spans="1:5" ht="24.95" customHeight="1" thickBot="1" x14ac:dyDescent="0.3">
      <c r="A172" s="28"/>
      <c r="B172" s="29"/>
      <c r="C172" s="30"/>
      <c r="D172" s="30"/>
      <c r="E172" s="30"/>
    </row>
    <row r="173" spans="1:5" ht="24.95" customHeight="1" thickBot="1" x14ac:dyDescent="0.3">
      <c r="A173" s="32">
        <v>352</v>
      </c>
      <c r="B173" s="33" t="s">
        <v>136</v>
      </c>
      <c r="C173" s="34">
        <v>70000</v>
      </c>
      <c r="D173" s="34">
        <v>-20000</v>
      </c>
      <c r="E173" s="34">
        <v>50000</v>
      </c>
    </row>
    <row r="174" spans="1:5" ht="24.95" customHeight="1" thickBot="1" x14ac:dyDescent="0.3">
      <c r="A174" s="25">
        <v>3522</v>
      </c>
      <c r="B174" s="27" t="s">
        <v>137</v>
      </c>
      <c r="C174" s="35">
        <v>70000</v>
      </c>
      <c r="D174" s="35">
        <v>-20000</v>
      </c>
      <c r="E174" s="35">
        <v>50000</v>
      </c>
    </row>
    <row r="175" spans="1:5" ht="24.95" customHeight="1" thickBot="1" x14ac:dyDescent="0.3">
      <c r="A175" s="25"/>
      <c r="B175" s="27"/>
      <c r="C175" s="36"/>
      <c r="D175" s="36"/>
      <c r="E175" s="36"/>
    </row>
    <row r="176" spans="1:5" ht="39" customHeight="1" thickBot="1" x14ac:dyDescent="0.3">
      <c r="A176" s="225">
        <v>36</v>
      </c>
      <c r="B176" s="226" t="s">
        <v>138</v>
      </c>
      <c r="C176" s="227">
        <v>10000</v>
      </c>
      <c r="D176" s="227">
        <v>0</v>
      </c>
      <c r="E176" s="227">
        <v>10000</v>
      </c>
    </row>
    <row r="177" spans="1:6" ht="24.95" customHeight="1" thickBot="1" x14ac:dyDescent="0.3">
      <c r="A177" s="28"/>
      <c r="B177" s="29"/>
      <c r="C177" s="30"/>
      <c r="D177" s="30"/>
      <c r="E177" s="30"/>
      <c r="F177" s="1"/>
    </row>
    <row r="178" spans="1:6" ht="24.95" customHeight="1" thickBot="1" x14ac:dyDescent="0.3">
      <c r="A178" s="32">
        <v>363</v>
      </c>
      <c r="B178" s="33" t="s">
        <v>139</v>
      </c>
      <c r="C178" s="34">
        <v>10000</v>
      </c>
      <c r="D178" s="34">
        <v>0</v>
      </c>
      <c r="E178" s="34">
        <v>10000</v>
      </c>
      <c r="F178" s="1"/>
    </row>
    <row r="179" spans="1:6" ht="24.95" customHeight="1" thickBot="1" x14ac:dyDescent="0.3">
      <c r="A179" s="25">
        <v>3631</v>
      </c>
      <c r="B179" s="27" t="s">
        <v>140</v>
      </c>
      <c r="C179" s="35">
        <v>10000</v>
      </c>
      <c r="D179" s="36">
        <v>0</v>
      </c>
      <c r="E179" s="35">
        <v>10000</v>
      </c>
      <c r="F179" s="1"/>
    </row>
    <row r="180" spans="1:6" ht="24.95" customHeight="1" thickBot="1" x14ac:dyDescent="0.3">
      <c r="A180" s="25"/>
      <c r="B180" s="27"/>
      <c r="C180" s="36"/>
      <c r="D180" s="36"/>
      <c r="E180" s="36"/>
      <c r="F180" s="1"/>
    </row>
    <row r="181" spans="1:6" ht="30" customHeight="1" x14ac:dyDescent="0.25">
      <c r="A181" s="228">
        <v>37</v>
      </c>
      <c r="B181" s="228" t="s">
        <v>141</v>
      </c>
      <c r="C181" s="229">
        <v>253000</v>
      </c>
      <c r="D181" s="229">
        <v>-30000</v>
      </c>
      <c r="E181" s="229">
        <v>223000</v>
      </c>
      <c r="F181" s="1"/>
    </row>
    <row r="182" spans="1:6" ht="24.95" customHeight="1" thickBot="1" x14ac:dyDescent="0.3">
      <c r="A182" s="28"/>
      <c r="B182" s="29"/>
      <c r="C182" s="30"/>
      <c r="D182" s="30"/>
      <c r="E182" s="30"/>
      <c r="F182" s="1"/>
    </row>
    <row r="183" spans="1:6" ht="24.95" customHeight="1" thickBot="1" x14ac:dyDescent="0.3">
      <c r="A183" s="32">
        <v>372</v>
      </c>
      <c r="B183" s="33" t="s">
        <v>142</v>
      </c>
      <c r="C183" s="34">
        <v>253000</v>
      </c>
      <c r="D183" s="34">
        <v>-30000</v>
      </c>
      <c r="E183" s="34">
        <v>223000</v>
      </c>
      <c r="F183" s="1"/>
    </row>
    <row r="184" spans="1:6" ht="24.95" customHeight="1" thickBot="1" x14ac:dyDescent="0.3">
      <c r="A184" s="25">
        <v>3721</v>
      </c>
      <c r="B184" s="27" t="s">
        <v>143</v>
      </c>
      <c r="C184" s="35">
        <v>208000</v>
      </c>
      <c r="D184" s="35">
        <v>-30000</v>
      </c>
      <c r="E184" s="35">
        <v>178000</v>
      </c>
      <c r="F184" s="1"/>
    </row>
    <row r="185" spans="1:6" ht="24.95" customHeight="1" thickBot="1" x14ac:dyDescent="0.3">
      <c r="A185" s="25">
        <v>3722</v>
      </c>
      <c r="B185" s="27" t="s">
        <v>144</v>
      </c>
      <c r="C185" s="35">
        <v>45000</v>
      </c>
      <c r="D185" s="36">
        <v>0</v>
      </c>
      <c r="E185" s="35">
        <v>45000</v>
      </c>
      <c r="F185" s="1"/>
    </row>
    <row r="186" spans="1:6" ht="24.95" customHeight="1" thickBot="1" x14ac:dyDescent="0.3">
      <c r="A186" s="25"/>
      <c r="B186" s="27"/>
      <c r="C186" s="36"/>
      <c r="D186" s="36"/>
      <c r="E186" s="36"/>
      <c r="F186" s="1"/>
    </row>
    <row r="187" spans="1:6" ht="24.95" customHeight="1" thickBot="1" x14ac:dyDescent="0.3">
      <c r="A187" s="50">
        <v>38</v>
      </c>
      <c r="B187" s="51" t="s">
        <v>145</v>
      </c>
      <c r="C187" s="52">
        <v>897000</v>
      </c>
      <c r="D187" s="52">
        <v>-241000</v>
      </c>
      <c r="E187" s="52">
        <v>656000</v>
      </c>
      <c r="F187" s="1"/>
    </row>
    <row r="188" spans="1:6" ht="24.95" customHeight="1" thickBot="1" x14ac:dyDescent="0.3">
      <c r="A188" s="28"/>
      <c r="B188" s="29"/>
      <c r="C188" s="30"/>
      <c r="D188" s="30"/>
      <c r="E188" s="30"/>
      <c r="F188" s="1"/>
    </row>
    <row r="189" spans="1:6" ht="24.95" customHeight="1" thickBot="1" x14ac:dyDescent="0.3">
      <c r="A189" s="32">
        <v>381</v>
      </c>
      <c r="B189" s="33" t="s">
        <v>73</v>
      </c>
      <c r="C189" s="34">
        <v>897000</v>
      </c>
      <c r="D189" s="34">
        <v>-241000</v>
      </c>
      <c r="E189" s="34">
        <v>656000</v>
      </c>
      <c r="F189" s="1"/>
    </row>
    <row r="190" spans="1:6" ht="24.95" customHeight="1" thickBot="1" x14ac:dyDescent="0.3">
      <c r="A190" s="24">
        <v>3811</v>
      </c>
      <c r="B190" s="26" t="s">
        <v>146</v>
      </c>
      <c r="C190" s="48">
        <v>897000</v>
      </c>
      <c r="D190" s="48">
        <v>-241000</v>
      </c>
      <c r="E190" s="48">
        <v>656000</v>
      </c>
      <c r="F190" s="1"/>
    </row>
    <row r="191" spans="1:6" ht="54.75" customHeight="1" thickBot="1" x14ac:dyDescent="0.3">
      <c r="A191" s="222">
        <v>4</v>
      </c>
      <c r="B191" s="223" t="s">
        <v>147</v>
      </c>
      <c r="C191" s="224">
        <v>4090000</v>
      </c>
      <c r="D191" s="224">
        <v>-1569000</v>
      </c>
      <c r="E191" s="224">
        <v>2521000</v>
      </c>
      <c r="F191" s="297"/>
    </row>
    <row r="192" spans="1:6" ht="24.95" customHeight="1" thickBot="1" x14ac:dyDescent="0.3">
      <c r="A192" s="28"/>
      <c r="B192" s="29"/>
      <c r="C192" s="30"/>
      <c r="D192" s="30"/>
      <c r="E192" s="30"/>
      <c r="F192" s="1"/>
    </row>
    <row r="193" spans="1:6" ht="27.75" customHeight="1" thickBot="1" x14ac:dyDescent="0.3">
      <c r="A193" s="50">
        <v>42</v>
      </c>
      <c r="B193" s="51" t="s">
        <v>148</v>
      </c>
      <c r="C193" s="52">
        <v>3140000</v>
      </c>
      <c r="D193" s="52">
        <v>-669000</v>
      </c>
      <c r="E193" s="52">
        <v>2471000</v>
      </c>
      <c r="F193" s="297"/>
    </row>
    <row r="194" spans="1:6" ht="24.95" customHeight="1" thickBot="1" x14ac:dyDescent="0.3">
      <c r="A194" s="28">
        <v>421</v>
      </c>
      <c r="B194" s="29" t="s">
        <v>149</v>
      </c>
      <c r="C194" s="39">
        <v>2430000</v>
      </c>
      <c r="D194" s="39">
        <v>-725000</v>
      </c>
      <c r="E194" s="39">
        <v>1705000</v>
      </c>
      <c r="F194" s="1"/>
    </row>
    <row r="195" spans="1:6" ht="24.95" customHeight="1" thickBot="1" x14ac:dyDescent="0.3">
      <c r="A195" s="25">
        <v>4212</v>
      </c>
      <c r="B195" s="27" t="s">
        <v>150</v>
      </c>
      <c r="C195" s="35">
        <v>380000</v>
      </c>
      <c r="D195" s="35">
        <v>-120000</v>
      </c>
      <c r="E195" s="35">
        <v>260000</v>
      </c>
      <c r="F195" s="1"/>
    </row>
    <row r="196" spans="1:6" ht="24.95" customHeight="1" thickBot="1" x14ac:dyDescent="0.3">
      <c r="A196" s="25">
        <v>4213</v>
      </c>
      <c r="B196" s="27" t="s">
        <v>151</v>
      </c>
      <c r="C196" s="35">
        <v>200000</v>
      </c>
      <c r="D196" s="35">
        <v>-45000</v>
      </c>
      <c r="E196" s="35">
        <v>155000</v>
      </c>
      <c r="F196" s="1"/>
    </row>
    <row r="197" spans="1:6" ht="24.95" customHeight="1" thickBot="1" x14ac:dyDescent="0.3">
      <c r="A197" s="25">
        <v>4214</v>
      </c>
      <c r="B197" s="27" t="s">
        <v>152</v>
      </c>
      <c r="C197" s="35">
        <v>1850000</v>
      </c>
      <c r="D197" s="35">
        <v>-560000</v>
      </c>
      <c r="E197" s="35">
        <v>1290000</v>
      </c>
      <c r="F197" s="1"/>
    </row>
    <row r="198" spans="1:6" ht="24.95" customHeight="1" thickBot="1" x14ac:dyDescent="0.3">
      <c r="A198" s="32">
        <v>422</v>
      </c>
      <c r="B198" s="33" t="s">
        <v>153</v>
      </c>
      <c r="C198" s="34">
        <v>25000</v>
      </c>
      <c r="D198" s="34">
        <v>56000</v>
      </c>
      <c r="E198" s="34">
        <v>81000</v>
      </c>
      <c r="F198" s="1"/>
    </row>
    <row r="199" spans="1:6" ht="24.95" customHeight="1" thickBot="1" x14ac:dyDescent="0.3">
      <c r="A199" s="53">
        <v>4221</v>
      </c>
      <c r="B199" s="54" t="s">
        <v>154</v>
      </c>
      <c r="C199" s="55">
        <v>5000</v>
      </c>
      <c r="D199" s="55">
        <v>1000</v>
      </c>
      <c r="E199" s="55">
        <v>6000</v>
      </c>
      <c r="F199" s="1"/>
    </row>
    <row r="200" spans="1:6" ht="24.95" customHeight="1" thickBot="1" x14ac:dyDescent="0.3">
      <c r="A200" s="53">
        <v>4222</v>
      </c>
      <c r="B200" s="54" t="s">
        <v>155</v>
      </c>
      <c r="C200" s="56">
        <v>0</v>
      </c>
      <c r="D200" s="55">
        <v>5000</v>
      </c>
      <c r="E200" s="55">
        <v>5000</v>
      </c>
      <c r="F200" s="1"/>
    </row>
    <row r="201" spans="1:6" ht="24.95" customHeight="1" thickBot="1" x14ac:dyDescent="0.3">
      <c r="A201" s="25">
        <v>4227</v>
      </c>
      <c r="B201" s="27" t="s">
        <v>156</v>
      </c>
      <c r="C201" s="35">
        <v>20000</v>
      </c>
      <c r="D201" s="35">
        <v>50000</v>
      </c>
      <c r="E201" s="35">
        <v>70000</v>
      </c>
      <c r="F201" s="1"/>
    </row>
    <row r="202" spans="1:6" ht="24.95" customHeight="1" thickBot="1" x14ac:dyDescent="0.3">
      <c r="A202" s="32">
        <v>424</v>
      </c>
      <c r="B202" s="33" t="s">
        <v>157</v>
      </c>
      <c r="C202" s="34">
        <v>25000</v>
      </c>
      <c r="D202" s="34">
        <v>0</v>
      </c>
      <c r="E202" s="34">
        <v>25000</v>
      </c>
      <c r="F202" s="1"/>
    </row>
    <row r="203" spans="1:6" ht="24.95" customHeight="1" thickBot="1" x14ac:dyDescent="0.3">
      <c r="A203" s="25">
        <v>4241</v>
      </c>
      <c r="B203" s="27" t="s">
        <v>158</v>
      </c>
      <c r="C203" s="35">
        <v>25000</v>
      </c>
      <c r="D203" s="36">
        <v>0</v>
      </c>
      <c r="E203" s="35">
        <v>25000</v>
      </c>
      <c r="F203" s="1"/>
    </row>
    <row r="204" spans="1:6" ht="25.5" customHeight="1" thickBot="1" x14ac:dyDescent="0.3">
      <c r="A204" s="32">
        <v>426</v>
      </c>
      <c r="B204" s="33" t="s">
        <v>159</v>
      </c>
      <c r="C204" s="34">
        <v>660000</v>
      </c>
      <c r="D204" s="34">
        <v>0</v>
      </c>
      <c r="E204" s="34">
        <v>660000</v>
      </c>
      <c r="F204" s="1"/>
    </row>
    <row r="205" spans="1:6" ht="27.75" customHeight="1" thickBot="1" x14ac:dyDescent="0.3">
      <c r="A205" s="25">
        <v>4263</v>
      </c>
      <c r="B205" s="27" t="s">
        <v>160</v>
      </c>
      <c r="C205" s="35">
        <v>660000</v>
      </c>
      <c r="D205" s="36">
        <v>0</v>
      </c>
      <c r="E205" s="35">
        <v>660000</v>
      </c>
      <c r="F205" s="1"/>
    </row>
    <row r="206" spans="1:6" ht="24.95" customHeight="1" thickBot="1" x14ac:dyDescent="0.3">
      <c r="A206" s="25"/>
      <c r="B206" s="27"/>
      <c r="C206" s="36"/>
      <c r="D206" s="36"/>
      <c r="E206" s="36"/>
      <c r="F206" s="1"/>
    </row>
    <row r="207" spans="1:6" ht="26.25" customHeight="1" thickBot="1" x14ac:dyDescent="0.3">
      <c r="A207" s="301">
        <v>45</v>
      </c>
      <c r="B207" s="394" t="s">
        <v>161</v>
      </c>
      <c r="C207" s="395">
        <v>950000</v>
      </c>
      <c r="D207" s="395">
        <v>-900000</v>
      </c>
      <c r="E207" s="395">
        <v>50000</v>
      </c>
      <c r="F207" s="297"/>
    </row>
    <row r="208" spans="1:6" ht="24.75" customHeight="1" thickBot="1" x14ac:dyDescent="0.3">
      <c r="A208" s="301">
        <v>451</v>
      </c>
      <c r="B208" s="394" t="s">
        <v>162</v>
      </c>
      <c r="C208" s="395">
        <v>950000</v>
      </c>
      <c r="D208" s="395">
        <v>-900000</v>
      </c>
      <c r="E208" s="395">
        <v>50000</v>
      </c>
      <c r="F208" s="297"/>
    </row>
    <row r="209" spans="1:6" ht="24.95" customHeight="1" thickBot="1" x14ac:dyDescent="0.3">
      <c r="A209" s="396">
        <v>4511</v>
      </c>
      <c r="B209" s="397" t="s">
        <v>163</v>
      </c>
      <c r="C209" s="398">
        <v>950000</v>
      </c>
      <c r="D209" s="398">
        <v>-900000</v>
      </c>
      <c r="E209" s="398">
        <v>50000</v>
      </c>
      <c r="F209" s="297"/>
    </row>
    <row r="210" spans="1:6" ht="36" customHeight="1" thickBot="1" x14ac:dyDescent="0.3">
      <c r="A210" s="231"/>
      <c r="B210" s="220" t="s">
        <v>164</v>
      </c>
      <c r="C210" s="221">
        <v>10618820</v>
      </c>
      <c r="D210" s="221">
        <v>-1978000</v>
      </c>
      <c r="E210" s="221">
        <v>8640820</v>
      </c>
      <c r="F210" s="297"/>
    </row>
    <row r="211" spans="1:6" ht="24.95" customHeight="1" x14ac:dyDescent="0.25"/>
    <row r="212" spans="1:6" ht="24.95" customHeight="1" x14ac:dyDescent="0.25">
      <c r="A212" s="297"/>
      <c r="B212" s="298" t="s">
        <v>165</v>
      </c>
      <c r="C212" s="297"/>
      <c r="D212" s="297"/>
      <c r="E212" s="297"/>
      <c r="F212" s="297"/>
    </row>
    <row r="213" spans="1:6" ht="24.95" customHeight="1" thickBot="1" x14ac:dyDescent="0.3">
      <c r="A213" s="1"/>
      <c r="B213" s="1"/>
      <c r="C213" s="1"/>
      <c r="D213" s="1"/>
      <c r="E213" s="1"/>
      <c r="F213" s="1"/>
    </row>
    <row r="214" spans="1:6" ht="24.95" customHeight="1" x14ac:dyDescent="0.25">
      <c r="A214" s="42" t="s">
        <v>166</v>
      </c>
      <c r="B214" s="43" t="s">
        <v>30</v>
      </c>
      <c r="C214" s="43" t="s">
        <v>11</v>
      </c>
      <c r="D214" s="43" t="s">
        <v>86</v>
      </c>
      <c r="E214" s="43" t="s">
        <v>167</v>
      </c>
      <c r="F214" s="1"/>
    </row>
    <row r="215" spans="1:6" ht="24.95" customHeight="1" thickBot="1" x14ac:dyDescent="0.3">
      <c r="A215" s="60">
        <v>1</v>
      </c>
      <c r="B215" s="58">
        <v>2</v>
      </c>
      <c r="C215" s="58">
        <v>4</v>
      </c>
      <c r="D215" s="58">
        <v>5</v>
      </c>
      <c r="E215" s="58">
        <v>6</v>
      </c>
      <c r="F215" s="1"/>
    </row>
    <row r="216" spans="1:6" ht="24.95" customHeight="1" thickBot="1" x14ac:dyDescent="0.3">
      <c r="A216" s="31">
        <v>1</v>
      </c>
      <c r="B216" s="37" t="s">
        <v>168</v>
      </c>
      <c r="C216" s="38">
        <v>2021500</v>
      </c>
      <c r="D216" s="38">
        <v>-74000</v>
      </c>
      <c r="E216" s="38">
        <v>1947500</v>
      </c>
      <c r="F216" s="1"/>
    </row>
    <row r="217" spans="1:6" ht="24.95" customHeight="1" thickBot="1" x14ac:dyDescent="0.3">
      <c r="A217" s="25">
        <v>11</v>
      </c>
      <c r="B217" s="27" t="s">
        <v>169</v>
      </c>
      <c r="C217" s="35">
        <v>448800</v>
      </c>
      <c r="D217" s="35">
        <v>-145000</v>
      </c>
      <c r="E217" s="35">
        <v>303800</v>
      </c>
      <c r="F217" s="1"/>
    </row>
    <row r="218" spans="1:6" ht="24.95" customHeight="1" thickBot="1" x14ac:dyDescent="0.3">
      <c r="A218" s="25">
        <v>13</v>
      </c>
      <c r="B218" s="27" t="s">
        <v>170</v>
      </c>
      <c r="C218" s="35">
        <v>1572700</v>
      </c>
      <c r="D218" s="35">
        <v>71000</v>
      </c>
      <c r="E218" s="35">
        <v>1643700</v>
      </c>
      <c r="F218" s="1"/>
    </row>
    <row r="219" spans="1:6" ht="24.95" customHeight="1" thickBot="1" x14ac:dyDescent="0.3">
      <c r="A219" s="31">
        <v>2</v>
      </c>
      <c r="B219" s="37" t="s">
        <v>171</v>
      </c>
      <c r="C219" s="38">
        <v>3000</v>
      </c>
      <c r="D219" s="38">
        <v>0</v>
      </c>
      <c r="E219" s="38">
        <v>3000</v>
      </c>
      <c r="F219" s="1"/>
    </row>
    <row r="220" spans="1:6" ht="24.95" customHeight="1" thickBot="1" x14ac:dyDescent="0.3">
      <c r="A220" s="25">
        <v>22</v>
      </c>
      <c r="B220" s="27" t="s">
        <v>172</v>
      </c>
      <c r="C220" s="35">
        <v>3000</v>
      </c>
      <c r="D220" s="36">
        <v>0</v>
      </c>
      <c r="E220" s="35">
        <v>3000</v>
      </c>
      <c r="F220" s="1"/>
    </row>
    <row r="221" spans="1:6" ht="24.95" customHeight="1" thickBot="1" x14ac:dyDescent="0.3">
      <c r="A221" s="31">
        <v>3</v>
      </c>
      <c r="B221" s="37" t="s">
        <v>173</v>
      </c>
      <c r="C221" s="38">
        <v>230000</v>
      </c>
      <c r="D221" s="38">
        <v>0</v>
      </c>
      <c r="E221" s="38">
        <v>230000</v>
      </c>
      <c r="F221" s="1"/>
    </row>
    <row r="222" spans="1:6" ht="24.95" customHeight="1" thickBot="1" x14ac:dyDescent="0.3">
      <c r="A222" s="25">
        <v>32</v>
      </c>
      <c r="B222" s="27" t="s">
        <v>174</v>
      </c>
      <c r="C222" s="35">
        <v>230000</v>
      </c>
      <c r="D222" s="36">
        <v>0</v>
      </c>
      <c r="E222" s="35">
        <v>230000</v>
      </c>
      <c r="F222" s="1"/>
    </row>
    <row r="223" spans="1:6" ht="24.95" customHeight="1" thickBot="1" x14ac:dyDescent="0.3">
      <c r="A223" s="31">
        <v>4</v>
      </c>
      <c r="B223" s="37" t="s">
        <v>175</v>
      </c>
      <c r="C223" s="38">
        <v>1632000</v>
      </c>
      <c r="D223" s="38">
        <v>-830000</v>
      </c>
      <c r="E223" s="38">
        <v>802000</v>
      </c>
      <c r="F223" s="1"/>
    </row>
    <row r="224" spans="1:6" ht="24.95" customHeight="1" thickBot="1" x14ac:dyDescent="0.3">
      <c r="A224" s="25">
        <v>42</v>
      </c>
      <c r="B224" s="27" t="s">
        <v>176</v>
      </c>
      <c r="C224" s="35">
        <v>120000</v>
      </c>
      <c r="D224" s="35">
        <v>-50000</v>
      </c>
      <c r="E224" s="35">
        <v>70000</v>
      </c>
      <c r="F224" s="1"/>
    </row>
    <row r="225" spans="1:5" ht="24.95" customHeight="1" thickBot="1" x14ac:dyDescent="0.3">
      <c r="A225" s="25">
        <v>47</v>
      </c>
      <c r="B225" s="27" t="s">
        <v>177</v>
      </c>
      <c r="C225" s="35">
        <v>1512000</v>
      </c>
      <c r="D225" s="35">
        <v>-780000</v>
      </c>
      <c r="E225" s="35">
        <v>732000</v>
      </c>
    </row>
    <row r="226" spans="1:5" ht="24.95" customHeight="1" thickBot="1" x14ac:dyDescent="0.3">
      <c r="A226" s="31">
        <v>5</v>
      </c>
      <c r="B226" s="37" t="s">
        <v>178</v>
      </c>
      <c r="C226" s="38">
        <v>400000</v>
      </c>
      <c r="D226" s="38">
        <v>53000</v>
      </c>
      <c r="E226" s="38">
        <v>453000</v>
      </c>
    </row>
    <row r="227" spans="1:5" ht="24.95" customHeight="1" thickBot="1" x14ac:dyDescent="0.3">
      <c r="A227" s="25">
        <v>51</v>
      </c>
      <c r="B227" s="27" t="s">
        <v>179</v>
      </c>
      <c r="C227" s="35">
        <v>320000</v>
      </c>
      <c r="D227" s="35">
        <v>50000</v>
      </c>
      <c r="E227" s="35">
        <v>370000</v>
      </c>
    </row>
    <row r="228" spans="1:5" ht="24.95" customHeight="1" thickBot="1" x14ac:dyDescent="0.3">
      <c r="A228" s="25">
        <v>56</v>
      </c>
      <c r="B228" s="27" t="s">
        <v>180</v>
      </c>
      <c r="C228" s="35">
        <v>80000</v>
      </c>
      <c r="D228" s="35">
        <v>3000</v>
      </c>
      <c r="E228" s="35">
        <v>83000</v>
      </c>
    </row>
    <row r="229" spans="1:5" ht="26.25" customHeight="1" thickBot="1" x14ac:dyDescent="0.3">
      <c r="A229" s="31">
        <v>6</v>
      </c>
      <c r="B229" s="37" t="s">
        <v>181</v>
      </c>
      <c r="C229" s="38">
        <v>3194000</v>
      </c>
      <c r="D229" s="38">
        <v>-574000</v>
      </c>
      <c r="E229" s="38">
        <v>2620000</v>
      </c>
    </row>
    <row r="230" spans="1:5" ht="24.95" customHeight="1" thickBot="1" x14ac:dyDescent="0.3">
      <c r="A230" s="25">
        <v>62</v>
      </c>
      <c r="B230" s="27" t="s">
        <v>182</v>
      </c>
      <c r="C230" s="59">
        <v>1103000</v>
      </c>
      <c r="D230" s="35">
        <v>-95000</v>
      </c>
      <c r="E230" s="35">
        <v>1008000</v>
      </c>
    </row>
    <row r="231" spans="1:5" ht="24.95" customHeight="1" thickBot="1" x14ac:dyDescent="0.3">
      <c r="A231" s="25">
        <v>64</v>
      </c>
      <c r="B231" s="27" t="s">
        <v>183</v>
      </c>
      <c r="C231" s="35">
        <v>308000</v>
      </c>
      <c r="D231" s="35">
        <v>-40000</v>
      </c>
      <c r="E231" s="35">
        <v>268000</v>
      </c>
    </row>
    <row r="232" spans="1:5" ht="24.95" customHeight="1" thickBot="1" x14ac:dyDescent="0.3">
      <c r="A232" s="25">
        <v>65</v>
      </c>
      <c r="B232" s="27" t="s">
        <v>184</v>
      </c>
      <c r="C232" s="35">
        <v>807300</v>
      </c>
      <c r="D232" s="35">
        <v>21000</v>
      </c>
      <c r="E232" s="35">
        <v>828300</v>
      </c>
    </row>
    <row r="233" spans="1:5" ht="24.95" customHeight="1" thickBot="1" x14ac:dyDescent="0.3">
      <c r="A233" s="25">
        <v>66</v>
      </c>
      <c r="B233" s="27" t="s">
        <v>185</v>
      </c>
      <c r="C233" s="35">
        <v>975700</v>
      </c>
      <c r="D233" s="35">
        <v>-460000</v>
      </c>
      <c r="E233" s="35">
        <v>515700</v>
      </c>
    </row>
    <row r="234" spans="1:5" ht="24.95" customHeight="1" thickBot="1" x14ac:dyDescent="0.3">
      <c r="A234" s="31">
        <v>7</v>
      </c>
      <c r="B234" s="37" t="s">
        <v>186</v>
      </c>
      <c r="C234" s="38">
        <v>40000</v>
      </c>
      <c r="D234" s="38">
        <v>0</v>
      </c>
      <c r="E234" s="38">
        <v>40000</v>
      </c>
    </row>
    <row r="235" spans="1:5" ht="24.95" customHeight="1" thickBot="1" x14ac:dyDescent="0.3">
      <c r="A235" s="25">
        <v>74</v>
      </c>
      <c r="B235" s="27" t="s">
        <v>187</v>
      </c>
      <c r="C235" s="35">
        <v>40000</v>
      </c>
      <c r="D235" s="36">
        <v>0</v>
      </c>
      <c r="E235" s="35">
        <v>40000</v>
      </c>
    </row>
    <row r="236" spans="1:5" ht="24.95" customHeight="1" thickBot="1" x14ac:dyDescent="0.3">
      <c r="A236" s="31">
        <v>8</v>
      </c>
      <c r="B236" s="37" t="s">
        <v>188</v>
      </c>
      <c r="C236" s="38">
        <v>1096220</v>
      </c>
      <c r="D236" s="38">
        <v>-508000</v>
      </c>
      <c r="E236" s="38">
        <v>588220</v>
      </c>
    </row>
    <row r="237" spans="1:5" ht="24.95" customHeight="1" thickBot="1" x14ac:dyDescent="0.3">
      <c r="A237" s="25">
        <v>81</v>
      </c>
      <c r="B237" s="27" t="s">
        <v>189</v>
      </c>
      <c r="C237" s="35">
        <v>493000</v>
      </c>
      <c r="D237" s="35">
        <v>-330000</v>
      </c>
      <c r="E237" s="35">
        <v>163000</v>
      </c>
    </row>
    <row r="238" spans="1:5" ht="24.95" customHeight="1" thickBot="1" x14ac:dyDescent="0.3">
      <c r="A238" s="25">
        <v>82</v>
      </c>
      <c r="B238" s="27" t="s">
        <v>190</v>
      </c>
      <c r="C238" s="35">
        <v>411000</v>
      </c>
      <c r="D238" s="35">
        <v>-148000</v>
      </c>
      <c r="E238" s="35">
        <v>263000</v>
      </c>
    </row>
    <row r="239" spans="1:5" ht="24.95" customHeight="1" thickBot="1" x14ac:dyDescent="0.3">
      <c r="A239" s="25">
        <v>82</v>
      </c>
      <c r="B239" s="27" t="s">
        <v>191</v>
      </c>
      <c r="C239" s="35">
        <v>82220</v>
      </c>
      <c r="D239" s="36">
        <v>0</v>
      </c>
      <c r="E239" s="35">
        <v>82220</v>
      </c>
    </row>
    <row r="240" spans="1:5" ht="24.95" customHeight="1" thickBot="1" x14ac:dyDescent="0.3">
      <c r="A240" s="25">
        <v>84</v>
      </c>
      <c r="B240" s="27" t="s">
        <v>192</v>
      </c>
      <c r="C240" s="35">
        <v>110000</v>
      </c>
      <c r="D240" s="35">
        <v>-30000</v>
      </c>
      <c r="E240" s="35">
        <v>80000</v>
      </c>
    </row>
    <row r="241" spans="1:6" ht="24.95" customHeight="1" thickBot="1" x14ac:dyDescent="0.3">
      <c r="A241" s="31">
        <v>9</v>
      </c>
      <c r="B241" s="37" t="s">
        <v>193</v>
      </c>
      <c r="C241" s="38">
        <v>1894100</v>
      </c>
      <c r="D241" s="38">
        <v>-15000</v>
      </c>
      <c r="E241" s="38">
        <v>1879100</v>
      </c>
      <c r="F241" s="1"/>
    </row>
    <row r="242" spans="1:6" ht="24.95" customHeight="1" thickBot="1" x14ac:dyDescent="0.3">
      <c r="A242" s="25">
        <v>91</v>
      </c>
      <c r="B242" s="27" t="s">
        <v>194</v>
      </c>
      <c r="C242" s="35">
        <v>1711100</v>
      </c>
      <c r="D242" s="36">
        <v>0</v>
      </c>
      <c r="E242" s="35">
        <v>1711100</v>
      </c>
      <c r="F242" s="1"/>
    </row>
    <row r="243" spans="1:6" ht="24.95" customHeight="1" thickBot="1" x14ac:dyDescent="0.3">
      <c r="A243" s="25">
        <v>91</v>
      </c>
      <c r="B243" s="27" t="s">
        <v>195</v>
      </c>
      <c r="C243" s="35">
        <v>38000</v>
      </c>
      <c r="D243" s="35">
        <v>-15000</v>
      </c>
      <c r="E243" s="35">
        <v>23000</v>
      </c>
      <c r="F243" s="1"/>
    </row>
    <row r="244" spans="1:6" ht="24.95" customHeight="1" thickBot="1" x14ac:dyDescent="0.3">
      <c r="A244" s="25">
        <v>95</v>
      </c>
      <c r="B244" s="27" t="s">
        <v>196</v>
      </c>
      <c r="C244" s="35">
        <v>145000</v>
      </c>
      <c r="D244" s="36">
        <v>0</v>
      </c>
      <c r="E244" s="35">
        <v>145000</v>
      </c>
      <c r="F244" s="1"/>
    </row>
    <row r="245" spans="1:6" ht="24.95" customHeight="1" thickBot="1" x14ac:dyDescent="0.3">
      <c r="A245" s="31">
        <v>10</v>
      </c>
      <c r="B245" s="37" t="s">
        <v>197</v>
      </c>
      <c r="C245" s="38">
        <v>108000</v>
      </c>
      <c r="D245" s="38">
        <v>-30000</v>
      </c>
      <c r="E245" s="38">
        <v>78000</v>
      </c>
      <c r="F245" s="1"/>
    </row>
    <row r="246" spans="1:6" ht="24.95" customHeight="1" thickBot="1" x14ac:dyDescent="0.3">
      <c r="A246" s="24">
        <v>104</v>
      </c>
      <c r="B246" s="26" t="s">
        <v>198</v>
      </c>
      <c r="C246" s="48">
        <v>108000</v>
      </c>
      <c r="D246" s="48">
        <v>-30000</v>
      </c>
      <c r="E246" s="48">
        <v>78000</v>
      </c>
      <c r="F246" s="1"/>
    </row>
    <row r="247" spans="1:6" ht="49.5" customHeight="1" thickBot="1" x14ac:dyDescent="0.3">
      <c r="A247" s="232"/>
      <c r="B247" s="233" t="s">
        <v>199</v>
      </c>
      <c r="C247" s="234">
        <v>10618820</v>
      </c>
      <c r="D247" s="234">
        <v>-1978000</v>
      </c>
      <c r="E247" s="234">
        <v>8640820</v>
      </c>
      <c r="F247" s="297"/>
    </row>
    <row r="248" spans="1:6" ht="24.95" customHeight="1" x14ac:dyDescent="0.25"/>
    <row r="249" spans="1:6" ht="24.95" customHeight="1" x14ac:dyDescent="0.25">
      <c r="A249" s="297"/>
      <c r="B249" s="298" t="s">
        <v>200</v>
      </c>
      <c r="C249" s="297"/>
      <c r="D249" s="297"/>
      <c r="E249" s="297"/>
      <c r="F249" s="297"/>
    </row>
    <row r="250" spans="1:6" ht="24.95" customHeight="1" x14ac:dyDescent="0.25">
      <c r="A250" s="1"/>
      <c r="B250" s="4"/>
      <c r="C250" s="1"/>
      <c r="D250" s="1"/>
      <c r="E250" s="1"/>
      <c r="F250" s="1"/>
    </row>
    <row r="251" spans="1:6" ht="24.95" customHeight="1" x14ac:dyDescent="0.25">
      <c r="A251" s="1"/>
      <c r="B251" s="4"/>
      <c r="C251" s="1"/>
      <c r="D251" s="1"/>
      <c r="E251" s="1"/>
      <c r="F251" s="1"/>
    </row>
    <row r="252" spans="1:6" ht="24.95" customHeight="1" x14ac:dyDescent="0.25">
      <c r="A252" s="1"/>
      <c r="B252" s="4" t="s">
        <v>27</v>
      </c>
      <c r="C252" s="1"/>
      <c r="D252" s="1"/>
      <c r="E252" s="1"/>
      <c r="F252" s="1"/>
    </row>
    <row r="253" spans="1:6" ht="24.95" customHeight="1" x14ac:dyDescent="0.25">
      <c r="A253" s="1"/>
      <c r="B253" s="4" t="s">
        <v>201</v>
      </c>
      <c r="C253" s="1"/>
      <c r="D253" s="1"/>
      <c r="E253" s="1"/>
      <c r="F253" s="1"/>
    </row>
    <row r="254" spans="1:6" ht="24.95" customHeight="1" thickBot="1" x14ac:dyDescent="0.3">
      <c r="A254" s="1"/>
      <c r="B254" s="1"/>
      <c r="C254" s="1"/>
      <c r="D254" s="1"/>
      <c r="E254" s="1"/>
      <c r="F254" s="1"/>
    </row>
    <row r="255" spans="1:6" ht="24.95" customHeight="1" x14ac:dyDescent="0.25">
      <c r="A255" s="64" t="s">
        <v>29</v>
      </c>
      <c r="B255" s="65" t="s">
        <v>30</v>
      </c>
      <c r="C255" s="65" t="s">
        <v>11</v>
      </c>
      <c r="D255" s="65" t="s">
        <v>202</v>
      </c>
      <c r="E255" s="66" t="s">
        <v>167</v>
      </c>
      <c r="F255" s="1"/>
    </row>
    <row r="256" spans="1:6" ht="24.95" customHeight="1" thickBot="1" x14ac:dyDescent="0.3">
      <c r="A256" s="67">
        <v>1</v>
      </c>
      <c r="B256" s="68">
        <v>2</v>
      </c>
      <c r="C256" s="68">
        <v>4</v>
      </c>
      <c r="D256" s="69">
        <v>5</v>
      </c>
      <c r="E256" s="70">
        <v>6</v>
      </c>
      <c r="F256" s="1"/>
    </row>
    <row r="257" spans="1:5" ht="35.25" customHeight="1" thickBot="1" x14ac:dyDescent="0.3">
      <c r="A257" s="61">
        <v>5</v>
      </c>
      <c r="B257" s="62" t="s">
        <v>203</v>
      </c>
      <c r="C257" s="63">
        <v>0</v>
      </c>
      <c r="D257" s="63">
        <v>0</v>
      </c>
      <c r="E257" s="63">
        <v>0</v>
      </c>
    </row>
    <row r="258" spans="1:5" ht="26.25" customHeight="1" thickBot="1" x14ac:dyDescent="0.3">
      <c r="A258" s="31">
        <v>54</v>
      </c>
      <c r="B258" s="37" t="s">
        <v>204</v>
      </c>
      <c r="C258" s="40">
        <v>0</v>
      </c>
      <c r="D258" s="40">
        <v>0</v>
      </c>
      <c r="E258" s="40">
        <v>0</v>
      </c>
    </row>
    <row r="259" spans="1:5" ht="38.25" customHeight="1" thickBot="1" x14ac:dyDescent="0.3">
      <c r="A259" s="235">
        <v>542</v>
      </c>
      <c r="B259" s="236" t="s">
        <v>205</v>
      </c>
      <c r="C259" s="237">
        <v>0</v>
      </c>
      <c r="D259" s="237">
        <v>0</v>
      </c>
      <c r="E259" s="237">
        <v>0</v>
      </c>
    </row>
    <row r="260" spans="1:5" ht="26.25" customHeight="1" thickBot="1" x14ac:dyDescent="0.3">
      <c r="A260" s="82">
        <v>5422</v>
      </c>
      <c r="B260" s="238" t="s">
        <v>206</v>
      </c>
      <c r="C260" s="239">
        <v>0</v>
      </c>
      <c r="D260" s="239">
        <v>0</v>
      </c>
      <c r="E260" s="240">
        <v>0</v>
      </c>
    </row>
    <row r="261" spans="1:5" ht="24.95" customHeight="1" thickBot="1" x14ac:dyDescent="0.3">
      <c r="A261" s="25"/>
      <c r="B261" s="241" t="s">
        <v>207</v>
      </c>
      <c r="C261" s="16">
        <v>0</v>
      </c>
      <c r="D261" s="16">
        <v>0</v>
      </c>
      <c r="E261" s="16">
        <v>0</v>
      </c>
    </row>
    <row r="262" spans="1:5" ht="24.95" customHeight="1" x14ac:dyDescent="0.25"/>
    <row r="263" spans="1:5" ht="24.95" customHeight="1" x14ac:dyDescent="0.25">
      <c r="A263" s="1"/>
      <c r="B263" s="4" t="s">
        <v>208</v>
      </c>
      <c r="C263" s="1"/>
      <c r="D263" s="1"/>
      <c r="E263" s="1"/>
    </row>
    <row r="264" spans="1:5" ht="24.95" customHeight="1" x14ac:dyDescent="0.25">
      <c r="A264" s="1"/>
      <c r="B264" s="4" t="s">
        <v>209</v>
      </c>
      <c r="C264" s="1"/>
      <c r="D264" s="1"/>
      <c r="E264" s="1"/>
    </row>
    <row r="265" spans="1:5" ht="24.95" customHeight="1" thickBot="1" x14ac:dyDescent="0.3">
      <c r="A265" s="1"/>
      <c r="B265" s="1"/>
      <c r="C265" s="1"/>
      <c r="D265" s="1"/>
      <c r="E265" s="1"/>
    </row>
    <row r="266" spans="1:5" ht="24.95" customHeight="1" x14ac:dyDescent="0.25">
      <c r="A266" s="42" t="s">
        <v>29</v>
      </c>
      <c r="B266" s="43" t="s">
        <v>30</v>
      </c>
      <c r="C266" s="43" t="s">
        <v>11</v>
      </c>
      <c r="D266" s="43" t="s">
        <v>86</v>
      </c>
      <c r="E266" s="43" t="s">
        <v>167</v>
      </c>
    </row>
    <row r="267" spans="1:5" ht="24.95" customHeight="1" thickBot="1" x14ac:dyDescent="0.3">
      <c r="A267" s="57">
        <v>1</v>
      </c>
      <c r="B267" s="58">
        <v>2</v>
      </c>
      <c r="C267" s="58">
        <v>4</v>
      </c>
      <c r="D267" s="72">
        <v>5</v>
      </c>
      <c r="E267" s="58">
        <v>6</v>
      </c>
    </row>
    <row r="268" spans="1:5" ht="26.25" customHeight="1" thickBot="1" x14ac:dyDescent="0.3">
      <c r="A268" s="242">
        <v>4</v>
      </c>
      <c r="B268" s="242" t="s">
        <v>210</v>
      </c>
      <c r="C268" s="198">
        <v>0</v>
      </c>
      <c r="D268" s="198">
        <v>0</v>
      </c>
      <c r="E268" s="198">
        <v>0</v>
      </c>
    </row>
    <row r="269" spans="1:5" ht="24.95" customHeight="1" thickBot="1" x14ac:dyDescent="0.3">
      <c r="A269" s="243"/>
      <c r="B269" s="233" t="s">
        <v>207</v>
      </c>
      <c r="C269" s="244">
        <v>0</v>
      </c>
      <c r="D269" s="244">
        <v>0</v>
      </c>
      <c r="E269" s="244">
        <v>0</v>
      </c>
    </row>
    <row r="270" spans="1:5" ht="24.95" customHeight="1" x14ac:dyDescent="0.25"/>
    <row r="271" spans="1:5" ht="24.95" customHeight="1" x14ac:dyDescent="0.3">
      <c r="A271" s="1"/>
      <c r="B271" s="73" t="s">
        <v>211</v>
      </c>
      <c r="C271" s="1"/>
      <c r="D271" s="1"/>
      <c r="E271" s="1"/>
    </row>
    <row r="272" spans="1:5" ht="24.95" customHeight="1" x14ac:dyDescent="0.3">
      <c r="A272" s="1"/>
      <c r="B272" s="74"/>
      <c r="C272" s="1"/>
      <c r="D272" s="1"/>
      <c r="E272" s="1"/>
    </row>
    <row r="273" spans="1:5" ht="24.95" customHeight="1" x14ac:dyDescent="0.25">
      <c r="A273" s="1"/>
      <c r="B273" s="4"/>
      <c r="C273" s="1"/>
      <c r="D273" s="1"/>
      <c r="E273" s="1"/>
    </row>
    <row r="274" spans="1:5" ht="24.95" customHeight="1" x14ac:dyDescent="0.25">
      <c r="A274" s="1"/>
      <c r="B274" s="4" t="s">
        <v>212</v>
      </c>
      <c r="C274" s="1"/>
      <c r="D274" s="1"/>
      <c r="E274" s="1"/>
    </row>
    <row r="275" spans="1:5" ht="24.95" customHeight="1" x14ac:dyDescent="0.25">
      <c r="A275" s="1"/>
      <c r="B275" s="4" t="s">
        <v>213</v>
      </c>
      <c r="C275" s="1"/>
      <c r="D275" s="1"/>
      <c r="E275" s="1"/>
    </row>
    <row r="276" spans="1:5" ht="24.95" customHeight="1" thickBot="1" x14ac:dyDescent="0.3">
      <c r="A276" s="1"/>
      <c r="B276" s="1"/>
      <c r="C276" s="1"/>
      <c r="D276" s="1"/>
      <c r="E276" s="1"/>
    </row>
    <row r="277" spans="1:5" ht="24.95" customHeight="1" x14ac:dyDescent="0.25">
      <c r="A277" s="64" t="s">
        <v>29</v>
      </c>
      <c r="B277" s="65" t="s">
        <v>30</v>
      </c>
      <c r="C277" s="65" t="s">
        <v>214</v>
      </c>
      <c r="D277" s="65" t="s">
        <v>86</v>
      </c>
      <c r="E277" s="66" t="s">
        <v>13</v>
      </c>
    </row>
    <row r="278" spans="1:5" ht="24.95" customHeight="1" thickBot="1" x14ac:dyDescent="0.3">
      <c r="A278" s="67">
        <v>1</v>
      </c>
      <c r="B278" s="68">
        <v>2</v>
      </c>
      <c r="C278" s="69">
        <v>3</v>
      </c>
      <c r="D278" s="69">
        <v>4</v>
      </c>
      <c r="E278" s="70"/>
    </row>
    <row r="279" spans="1:5" ht="24.95" customHeight="1" x14ac:dyDescent="0.25">
      <c r="A279" s="75" t="s">
        <v>215</v>
      </c>
      <c r="B279" s="802" t="s">
        <v>216</v>
      </c>
      <c r="C279" s="803">
        <v>10618820</v>
      </c>
      <c r="D279" s="803">
        <v>-1978000</v>
      </c>
      <c r="E279" s="803">
        <v>8640820</v>
      </c>
    </row>
    <row r="280" spans="1:5" ht="24.95" customHeight="1" thickBot="1" x14ac:dyDescent="0.3">
      <c r="A280" s="247" t="s">
        <v>217</v>
      </c>
      <c r="B280" s="802"/>
      <c r="C280" s="804"/>
      <c r="D280" s="804"/>
      <c r="E280" s="804"/>
    </row>
    <row r="281" spans="1:5" ht="38.25" customHeight="1" thickBot="1" x14ac:dyDescent="0.3">
      <c r="A281" s="248" t="s">
        <v>218</v>
      </c>
      <c r="B281" s="249" t="s">
        <v>219</v>
      </c>
      <c r="C281" s="246">
        <v>8825500</v>
      </c>
      <c r="D281" s="245">
        <v>-1978000</v>
      </c>
      <c r="E281" s="245">
        <v>6847500</v>
      </c>
    </row>
    <row r="282" spans="1:5" ht="39" customHeight="1" thickBot="1" x14ac:dyDescent="0.3">
      <c r="A282" s="64" t="s">
        <v>220</v>
      </c>
      <c r="B282" s="251" t="s">
        <v>221</v>
      </c>
      <c r="C282" s="246">
        <v>1711100</v>
      </c>
      <c r="D282" s="250">
        <v>0</v>
      </c>
      <c r="E282" s="245">
        <v>1711100</v>
      </c>
    </row>
    <row r="283" spans="1:5" ht="39" customHeight="1" thickBot="1" x14ac:dyDescent="0.3">
      <c r="A283" s="248" t="s">
        <v>222</v>
      </c>
      <c r="B283" s="252" t="s">
        <v>223</v>
      </c>
      <c r="C283" s="253">
        <v>82220</v>
      </c>
      <c r="D283" s="254">
        <v>0</v>
      </c>
      <c r="E283" s="255">
        <v>82220</v>
      </c>
    </row>
    <row r="284" spans="1:5" ht="24.95" customHeight="1" x14ac:dyDescent="0.25"/>
    <row r="285" spans="1:5" ht="24.95" customHeight="1" x14ac:dyDescent="0.3">
      <c r="A285" s="1"/>
      <c r="B285" s="74" t="s">
        <v>224</v>
      </c>
      <c r="C285" s="1"/>
      <c r="D285" s="1"/>
      <c r="E285" s="1"/>
    </row>
    <row r="286" spans="1:5" ht="24.95" customHeight="1" x14ac:dyDescent="0.3">
      <c r="A286" s="1"/>
      <c r="B286" s="74" t="s">
        <v>225</v>
      </c>
      <c r="C286" s="1"/>
      <c r="D286" s="1"/>
      <c r="E286" s="1"/>
    </row>
    <row r="287" spans="1:5" ht="24.95" customHeight="1" x14ac:dyDescent="0.25">
      <c r="A287" s="1"/>
      <c r="B287" s="76"/>
      <c r="C287" s="1"/>
      <c r="D287" s="1"/>
      <c r="E287" s="1"/>
    </row>
    <row r="288" spans="1:5" ht="24.95" customHeight="1" x14ac:dyDescent="0.3">
      <c r="A288" s="1"/>
      <c r="B288" s="77" t="s">
        <v>226</v>
      </c>
      <c r="C288" s="1"/>
      <c r="D288" s="1"/>
      <c r="E288" s="1"/>
    </row>
    <row r="289" spans="1:5" ht="24.95" customHeight="1" thickBot="1" x14ac:dyDescent="0.3">
      <c r="A289" s="1"/>
      <c r="B289" s="1"/>
      <c r="C289" s="1"/>
      <c r="D289" s="1"/>
      <c r="E289" s="1"/>
    </row>
    <row r="290" spans="1:5" ht="24.95" customHeight="1" x14ac:dyDescent="0.25">
      <c r="A290" s="64" t="s">
        <v>29</v>
      </c>
      <c r="B290" s="65" t="s">
        <v>30</v>
      </c>
      <c r="C290" s="65" t="s">
        <v>11</v>
      </c>
      <c r="D290" s="65" t="s">
        <v>202</v>
      </c>
      <c r="E290" s="66" t="s">
        <v>13</v>
      </c>
    </row>
    <row r="291" spans="1:5" ht="24.95" customHeight="1" thickBot="1" x14ac:dyDescent="0.3">
      <c r="A291" s="67">
        <v>1</v>
      </c>
      <c r="B291" s="68">
        <v>2</v>
      </c>
      <c r="C291" s="68">
        <v>3</v>
      </c>
      <c r="D291" s="69">
        <v>4</v>
      </c>
      <c r="E291" s="81">
        <v>5</v>
      </c>
    </row>
    <row r="292" spans="1:5" ht="24.95" customHeight="1" thickBot="1" x14ac:dyDescent="0.3">
      <c r="A292" s="199"/>
      <c r="B292" s="71"/>
      <c r="C292" s="196"/>
      <c r="D292" s="196"/>
      <c r="E292" s="196"/>
    </row>
    <row r="293" spans="1:5" ht="24.95" customHeight="1" thickBot="1" x14ac:dyDescent="0.3">
      <c r="A293" s="256">
        <v>61</v>
      </c>
      <c r="B293" s="257" t="s">
        <v>34</v>
      </c>
      <c r="C293" s="258">
        <v>3855000</v>
      </c>
      <c r="D293" s="258">
        <v>-130000</v>
      </c>
      <c r="E293" s="258">
        <v>3725000</v>
      </c>
    </row>
    <row r="294" spans="1:5" ht="24.95" customHeight="1" thickBot="1" x14ac:dyDescent="0.3">
      <c r="A294" s="25">
        <v>6111</v>
      </c>
      <c r="B294" s="27" t="s">
        <v>36</v>
      </c>
      <c r="C294" s="35">
        <v>2150000</v>
      </c>
      <c r="D294" s="35">
        <v>20000</v>
      </c>
      <c r="E294" s="35">
        <v>2170000</v>
      </c>
    </row>
    <row r="295" spans="1:5" ht="24.95" customHeight="1" thickBot="1" x14ac:dyDescent="0.3">
      <c r="A295" s="25">
        <v>6131</v>
      </c>
      <c r="B295" s="27" t="s">
        <v>38</v>
      </c>
      <c r="C295" s="35">
        <v>500000</v>
      </c>
      <c r="D295" s="35">
        <v>-100000</v>
      </c>
      <c r="E295" s="35">
        <v>400000</v>
      </c>
    </row>
    <row r="296" spans="1:5" ht="24.95" customHeight="1" thickBot="1" x14ac:dyDescent="0.3">
      <c r="A296" s="25">
        <v>6134</v>
      </c>
      <c r="B296" s="27" t="s">
        <v>39</v>
      </c>
      <c r="C296" s="35">
        <v>1050000</v>
      </c>
      <c r="D296" s="36">
        <v>0</v>
      </c>
      <c r="E296" s="35">
        <v>1050000</v>
      </c>
    </row>
    <row r="297" spans="1:5" ht="24.95" customHeight="1" thickBot="1" x14ac:dyDescent="0.3">
      <c r="A297" s="25">
        <v>6142</v>
      </c>
      <c r="B297" s="27" t="s">
        <v>41</v>
      </c>
      <c r="C297" s="35">
        <v>150000</v>
      </c>
      <c r="D297" s="35">
        <v>-50000</v>
      </c>
      <c r="E297" s="35">
        <v>100000</v>
      </c>
    </row>
    <row r="298" spans="1:5" ht="24.95" customHeight="1" thickBot="1" x14ac:dyDescent="0.3">
      <c r="A298" s="25">
        <v>6145</v>
      </c>
      <c r="B298" s="27" t="s">
        <v>42</v>
      </c>
      <c r="C298" s="35">
        <v>5000</v>
      </c>
      <c r="D298" s="36">
        <v>0</v>
      </c>
      <c r="E298" s="35">
        <v>5000</v>
      </c>
    </row>
    <row r="299" spans="1:5" ht="24.95" customHeight="1" thickBot="1" x14ac:dyDescent="0.3">
      <c r="A299" s="25"/>
      <c r="B299" s="27"/>
      <c r="C299" s="36"/>
      <c r="D299" s="36"/>
      <c r="E299" s="36"/>
    </row>
    <row r="300" spans="1:5" ht="41.25" customHeight="1" thickBot="1" x14ac:dyDescent="0.3">
      <c r="A300" s="260">
        <v>63</v>
      </c>
      <c r="B300" s="261" t="s">
        <v>43</v>
      </c>
      <c r="C300" s="207">
        <v>55000</v>
      </c>
      <c r="D300" s="207">
        <v>85000</v>
      </c>
      <c r="E300" s="207">
        <v>140000</v>
      </c>
    </row>
    <row r="301" spans="1:5" ht="24.95" customHeight="1" thickBot="1" x14ac:dyDescent="0.3">
      <c r="A301" s="25">
        <v>633119</v>
      </c>
      <c r="B301" s="27" t="s">
        <v>45</v>
      </c>
      <c r="C301" s="35">
        <v>15000</v>
      </c>
      <c r="D301" s="35">
        <v>85000</v>
      </c>
      <c r="E301" s="35">
        <v>100000</v>
      </c>
    </row>
    <row r="302" spans="1:5" ht="24.95" customHeight="1" thickBot="1" x14ac:dyDescent="0.3">
      <c r="A302" s="25">
        <v>63414</v>
      </c>
      <c r="B302" s="27" t="s">
        <v>48</v>
      </c>
      <c r="C302" s="35">
        <v>40000</v>
      </c>
      <c r="D302" s="36">
        <v>0</v>
      </c>
      <c r="E302" s="35">
        <v>40000</v>
      </c>
    </row>
    <row r="303" spans="1:5" ht="24.95" customHeight="1" thickBot="1" x14ac:dyDescent="0.3">
      <c r="A303" s="24"/>
      <c r="B303" s="26"/>
      <c r="C303" s="41"/>
      <c r="D303" s="41"/>
      <c r="E303" s="262"/>
    </row>
    <row r="304" spans="1:5" ht="41.25" customHeight="1" thickBot="1" x14ac:dyDescent="0.3">
      <c r="A304" s="256">
        <v>65</v>
      </c>
      <c r="B304" s="257" t="s">
        <v>61</v>
      </c>
      <c r="C304" s="259">
        <v>12000</v>
      </c>
      <c r="D304" s="259">
        <v>0</v>
      </c>
      <c r="E304" s="259">
        <v>12000</v>
      </c>
    </row>
    <row r="305" spans="1:5" ht="24.95" customHeight="1" thickBot="1" x14ac:dyDescent="0.3">
      <c r="A305" s="25">
        <v>65123</v>
      </c>
      <c r="B305" s="27" t="s">
        <v>63</v>
      </c>
      <c r="C305" s="35">
        <v>2000</v>
      </c>
      <c r="D305" s="36">
        <v>0</v>
      </c>
      <c r="E305" s="35">
        <v>2000</v>
      </c>
    </row>
    <row r="306" spans="1:5" ht="24.95" customHeight="1" thickBot="1" x14ac:dyDescent="0.3">
      <c r="A306" s="25">
        <v>65269</v>
      </c>
      <c r="B306" s="27" t="s">
        <v>67</v>
      </c>
      <c r="C306" s="35">
        <v>10000</v>
      </c>
      <c r="D306" s="36">
        <v>0</v>
      </c>
      <c r="E306" s="35">
        <v>10000</v>
      </c>
    </row>
    <row r="307" spans="1:5" ht="24.95" customHeight="1" thickBot="1" x14ac:dyDescent="0.3">
      <c r="A307" s="78"/>
      <c r="B307" s="79"/>
      <c r="C307" s="80"/>
      <c r="D307" s="80"/>
      <c r="E307" s="80"/>
    </row>
    <row r="308" spans="1:5" ht="37.5" customHeight="1" thickBot="1" x14ac:dyDescent="0.3">
      <c r="A308" s="31">
        <v>68</v>
      </c>
      <c r="B308" s="37" t="s">
        <v>74</v>
      </c>
      <c r="C308" s="38">
        <v>5000</v>
      </c>
      <c r="D308" s="38">
        <v>0</v>
      </c>
      <c r="E308" s="38">
        <v>5000</v>
      </c>
    </row>
    <row r="309" spans="1:5" ht="24.95" customHeight="1" thickBot="1" x14ac:dyDescent="0.3">
      <c r="A309" s="24">
        <v>6819</v>
      </c>
      <c r="B309" s="26" t="s">
        <v>76</v>
      </c>
      <c r="C309" s="48">
        <v>5000</v>
      </c>
      <c r="D309" s="41">
        <v>0</v>
      </c>
      <c r="E309" s="48">
        <v>5000</v>
      </c>
    </row>
    <row r="310" spans="1:5" ht="50.25" customHeight="1" thickBot="1" x14ac:dyDescent="0.3">
      <c r="A310" s="263"/>
      <c r="B310" s="264" t="s">
        <v>227</v>
      </c>
      <c r="C310" s="234">
        <v>3927000</v>
      </c>
      <c r="D310" s="234">
        <v>-45000</v>
      </c>
      <c r="E310" s="234">
        <v>3882000</v>
      </c>
    </row>
    <row r="311" spans="1:5" ht="24.95" customHeight="1" x14ac:dyDescent="0.25"/>
    <row r="312" spans="1:5" ht="24.95" customHeight="1" x14ac:dyDescent="0.3">
      <c r="A312" s="1"/>
      <c r="B312" s="77" t="s">
        <v>228</v>
      </c>
      <c r="C312" s="1"/>
      <c r="D312" s="1"/>
      <c r="E312" s="1"/>
    </row>
    <row r="313" spans="1:5" ht="24.95" customHeight="1" thickBot="1" x14ac:dyDescent="0.3">
      <c r="A313" s="1"/>
      <c r="B313" s="1"/>
      <c r="C313" s="1"/>
      <c r="D313" s="1"/>
      <c r="E313" s="1"/>
    </row>
    <row r="314" spans="1:5" ht="24.95" customHeight="1" x14ac:dyDescent="0.25">
      <c r="A314" s="64" t="s">
        <v>29</v>
      </c>
      <c r="B314" s="65" t="s">
        <v>30</v>
      </c>
      <c r="C314" s="65" t="s">
        <v>229</v>
      </c>
      <c r="D314" s="751"/>
      <c r="E314" s="753"/>
    </row>
    <row r="315" spans="1:5" ht="24.95" customHeight="1" thickBot="1" x14ac:dyDescent="0.3">
      <c r="A315" s="67">
        <v>1</v>
      </c>
      <c r="B315" s="68">
        <v>2</v>
      </c>
      <c r="C315" s="68">
        <v>3</v>
      </c>
      <c r="D315" s="752"/>
      <c r="E315" s="754"/>
    </row>
    <row r="316" spans="1:5" ht="24.95" customHeight="1" thickBot="1" x14ac:dyDescent="0.3">
      <c r="A316" s="256">
        <v>64</v>
      </c>
      <c r="B316" s="267" t="s">
        <v>54</v>
      </c>
      <c r="C316" s="268">
        <v>587320</v>
      </c>
      <c r="D316" s="268">
        <v>-138000</v>
      </c>
      <c r="E316" s="268">
        <v>449320</v>
      </c>
    </row>
    <row r="317" spans="1:5" ht="24.95" customHeight="1" thickBot="1" x14ac:dyDescent="0.3">
      <c r="A317" s="25">
        <v>6413</v>
      </c>
      <c r="B317" s="27" t="s">
        <v>56</v>
      </c>
      <c r="C317" s="36">
        <v>220</v>
      </c>
      <c r="D317" s="36">
        <v>0</v>
      </c>
      <c r="E317" s="36">
        <v>220</v>
      </c>
    </row>
    <row r="318" spans="1:5" ht="24.95" customHeight="1" thickBot="1" x14ac:dyDescent="0.3">
      <c r="A318" s="25">
        <v>6421</v>
      </c>
      <c r="B318" s="27" t="s">
        <v>58</v>
      </c>
      <c r="C318" s="35">
        <v>152000</v>
      </c>
      <c r="D318" s="36">
        <v>0</v>
      </c>
      <c r="E318" s="35">
        <v>152000</v>
      </c>
    </row>
    <row r="319" spans="1:5" ht="27.75" customHeight="1" thickBot="1" x14ac:dyDescent="0.3">
      <c r="A319" s="25">
        <v>6422</v>
      </c>
      <c r="B319" s="27" t="s">
        <v>230</v>
      </c>
      <c r="C319" s="35">
        <v>190000</v>
      </c>
      <c r="D319" s="35">
        <v>-50000</v>
      </c>
      <c r="E319" s="35">
        <v>140000</v>
      </c>
    </row>
    <row r="320" spans="1:5" ht="24.95" customHeight="1" thickBot="1" x14ac:dyDescent="0.3">
      <c r="A320" s="25">
        <v>6423</v>
      </c>
      <c r="B320" s="27" t="s">
        <v>231</v>
      </c>
      <c r="C320" s="35">
        <v>245100</v>
      </c>
      <c r="D320" s="35">
        <v>-88000</v>
      </c>
      <c r="E320" s="35">
        <v>157100</v>
      </c>
    </row>
    <row r="321" spans="1:5" ht="51" customHeight="1" thickBot="1" x14ac:dyDescent="0.3">
      <c r="A321" s="25"/>
      <c r="B321" s="269" t="s">
        <v>232</v>
      </c>
      <c r="C321" s="270">
        <v>587320</v>
      </c>
      <c r="D321" s="270">
        <v>-138000</v>
      </c>
      <c r="E321" s="270">
        <v>449320</v>
      </c>
    </row>
    <row r="322" spans="1:5" ht="24.95" customHeight="1" thickBot="1" x14ac:dyDescent="0.3">
      <c r="A322" s="25">
        <v>6421</v>
      </c>
      <c r="B322" s="27" t="s">
        <v>58</v>
      </c>
      <c r="C322" s="35">
        <v>152000</v>
      </c>
      <c r="D322" s="36">
        <v>0</v>
      </c>
      <c r="E322" s="35">
        <v>152000</v>
      </c>
    </row>
    <row r="323" spans="1:5" ht="24.95" customHeight="1" thickBot="1" x14ac:dyDescent="0.3">
      <c r="A323" s="25">
        <v>6422</v>
      </c>
      <c r="B323" s="27" t="s">
        <v>230</v>
      </c>
      <c r="C323" s="35">
        <v>190000</v>
      </c>
      <c r="D323" s="35">
        <v>-50000</v>
      </c>
      <c r="E323" s="35">
        <v>140000</v>
      </c>
    </row>
    <row r="324" spans="1:5" ht="24.95" customHeight="1" thickBot="1" x14ac:dyDescent="0.3">
      <c r="A324" s="25">
        <v>6423</v>
      </c>
      <c r="B324" s="27" t="s">
        <v>231</v>
      </c>
      <c r="C324" s="35">
        <v>245100</v>
      </c>
      <c r="D324" s="35">
        <v>-88000</v>
      </c>
      <c r="E324" s="35">
        <v>157100</v>
      </c>
    </row>
    <row r="325" spans="1:5" ht="51" customHeight="1" thickBot="1" x14ac:dyDescent="0.3">
      <c r="A325" s="271"/>
      <c r="B325" s="269" t="s">
        <v>233</v>
      </c>
      <c r="C325" s="270">
        <v>587100</v>
      </c>
      <c r="D325" s="270">
        <v>-138000</v>
      </c>
      <c r="E325" s="270">
        <v>449100</v>
      </c>
    </row>
    <row r="326" spans="1:5" ht="24.95" customHeight="1" x14ac:dyDescent="0.25">
      <c r="A326" s="297"/>
      <c r="B326" s="297"/>
      <c r="C326" s="297"/>
      <c r="D326" s="297"/>
      <c r="E326" s="297"/>
    </row>
    <row r="327" spans="1:5" ht="24.95" customHeight="1" x14ac:dyDescent="0.3">
      <c r="A327" s="1"/>
      <c r="B327" s="77" t="s">
        <v>234</v>
      </c>
      <c r="C327" s="1"/>
      <c r="D327" s="1"/>
      <c r="E327" s="1"/>
    </row>
    <row r="328" spans="1:5" ht="24.95" customHeight="1" thickBot="1" x14ac:dyDescent="0.3">
      <c r="A328" s="1"/>
      <c r="B328" s="1"/>
      <c r="C328" s="1"/>
      <c r="D328" s="1"/>
      <c r="E328" s="1"/>
    </row>
    <row r="329" spans="1:5" ht="24.95" customHeight="1" x14ac:dyDescent="0.25">
      <c r="A329" s="64" t="s">
        <v>29</v>
      </c>
      <c r="B329" s="65" t="s">
        <v>30</v>
      </c>
      <c r="C329" s="65" t="s">
        <v>235</v>
      </c>
      <c r="D329" s="65" t="s">
        <v>86</v>
      </c>
      <c r="E329" s="66" t="s">
        <v>13</v>
      </c>
    </row>
    <row r="330" spans="1:5" ht="24.95" customHeight="1" thickBot="1" x14ac:dyDescent="0.3">
      <c r="A330" s="67">
        <v>1</v>
      </c>
      <c r="B330" s="68">
        <v>2</v>
      </c>
      <c r="C330" s="68">
        <v>3</v>
      </c>
      <c r="D330" s="68">
        <v>4</v>
      </c>
      <c r="E330" s="81">
        <v>5</v>
      </c>
    </row>
    <row r="331" spans="1:5" ht="24.95" customHeight="1" thickBot="1" x14ac:dyDescent="0.3">
      <c r="A331" s="256">
        <v>64</v>
      </c>
      <c r="B331" s="257" t="s">
        <v>54</v>
      </c>
      <c r="C331" s="259">
        <v>10000</v>
      </c>
      <c r="D331" s="259">
        <v>0</v>
      </c>
      <c r="E331" s="259">
        <v>10000</v>
      </c>
    </row>
    <row r="332" spans="1:5" ht="24.95" customHeight="1" thickBot="1" x14ac:dyDescent="0.3">
      <c r="A332" s="25">
        <v>64299</v>
      </c>
      <c r="B332" s="27" t="s">
        <v>236</v>
      </c>
      <c r="C332" s="35">
        <v>10000</v>
      </c>
      <c r="D332" s="36">
        <v>0</v>
      </c>
      <c r="E332" s="35">
        <v>10000</v>
      </c>
    </row>
    <row r="333" spans="1:5" ht="24.95" customHeight="1" thickBot="1" x14ac:dyDescent="0.3">
      <c r="A333" s="24"/>
      <c r="B333" s="26"/>
      <c r="C333" s="41"/>
      <c r="D333" s="41"/>
      <c r="E333" s="41"/>
    </row>
    <row r="334" spans="1:5" ht="39.75" customHeight="1" thickBot="1" x14ac:dyDescent="0.3">
      <c r="A334" s="399">
        <v>65</v>
      </c>
      <c r="B334" s="400" t="s">
        <v>61</v>
      </c>
      <c r="C334" s="401">
        <v>3426500</v>
      </c>
      <c r="D334" s="401">
        <v>-710000</v>
      </c>
      <c r="E334" s="401">
        <v>2041500</v>
      </c>
    </row>
    <row r="335" spans="1:5" ht="24.95" customHeight="1" thickBot="1" x14ac:dyDescent="0.3">
      <c r="A335" s="25">
        <v>651291</v>
      </c>
      <c r="B335" s="27" t="s">
        <v>237</v>
      </c>
      <c r="C335" s="35">
        <v>750000</v>
      </c>
      <c r="D335" s="27">
        <v>0</v>
      </c>
      <c r="E335" s="35">
        <v>75000</v>
      </c>
    </row>
    <row r="336" spans="1:5" ht="24.95" customHeight="1" thickBot="1" x14ac:dyDescent="0.3">
      <c r="A336" s="25">
        <v>651292</v>
      </c>
      <c r="B336" s="27" t="s">
        <v>238</v>
      </c>
      <c r="C336" s="35">
        <v>70000</v>
      </c>
      <c r="D336" s="36">
        <v>0</v>
      </c>
      <c r="E336" s="35">
        <v>70000</v>
      </c>
    </row>
    <row r="337" spans="1:5" ht="24.95" customHeight="1" thickBot="1" x14ac:dyDescent="0.3">
      <c r="A337" s="25">
        <v>65141</v>
      </c>
      <c r="B337" s="27" t="s">
        <v>239</v>
      </c>
      <c r="C337" s="35">
        <v>160000</v>
      </c>
      <c r="D337" s="35">
        <v>-80000</v>
      </c>
      <c r="E337" s="35">
        <v>80000</v>
      </c>
    </row>
    <row r="338" spans="1:5" ht="24.95" customHeight="1" thickBot="1" x14ac:dyDescent="0.3">
      <c r="A338" s="25">
        <v>651491</v>
      </c>
      <c r="B338" s="27" t="s">
        <v>240</v>
      </c>
      <c r="C338" s="35">
        <v>2000</v>
      </c>
      <c r="D338" s="36">
        <v>0</v>
      </c>
      <c r="E338" s="35">
        <v>2000</v>
      </c>
    </row>
    <row r="339" spans="1:5" ht="24.95" customHeight="1" thickBot="1" x14ac:dyDescent="0.3">
      <c r="A339" s="25">
        <v>6522</v>
      </c>
      <c r="B339" s="27" t="s">
        <v>66</v>
      </c>
      <c r="C339" s="35">
        <v>20000</v>
      </c>
      <c r="D339" s="36">
        <v>0</v>
      </c>
      <c r="E339" s="35">
        <v>20000</v>
      </c>
    </row>
    <row r="340" spans="1:5" ht="24.95" customHeight="1" thickBot="1" x14ac:dyDescent="0.3">
      <c r="A340" s="25">
        <v>652640</v>
      </c>
      <c r="B340" s="27" t="s">
        <v>241</v>
      </c>
      <c r="C340" s="35">
        <v>28000</v>
      </c>
      <c r="D340" s="36">
        <v>0</v>
      </c>
      <c r="E340" s="35">
        <v>28000</v>
      </c>
    </row>
    <row r="341" spans="1:5" ht="24.95" customHeight="1" thickBot="1" x14ac:dyDescent="0.3">
      <c r="A341" s="25">
        <v>6526420</v>
      </c>
      <c r="B341" s="27" t="s">
        <v>242</v>
      </c>
      <c r="C341" s="35">
        <v>30000</v>
      </c>
      <c r="D341" s="36">
        <v>0</v>
      </c>
      <c r="E341" s="35">
        <v>30000</v>
      </c>
    </row>
    <row r="342" spans="1:5" ht="24.95" customHeight="1" thickBot="1" x14ac:dyDescent="0.3">
      <c r="A342" s="25">
        <v>6526421</v>
      </c>
      <c r="B342" s="27" t="s">
        <v>243</v>
      </c>
      <c r="C342" s="35">
        <v>1000</v>
      </c>
      <c r="D342" s="36">
        <v>0</v>
      </c>
      <c r="E342" s="35">
        <v>1000</v>
      </c>
    </row>
    <row r="343" spans="1:5" ht="24.95" customHeight="1" thickBot="1" x14ac:dyDescent="0.3">
      <c r="A343" s="25">
        <v>652643</v>
      </c>
      <c r="B343" s="27" t="s">
        <v>244</v>
      </c>
      <c r="C343" s="36">
        <v>500</v>
      </c>
      <c r="D343" s="36">
        <v>0</v>
      </c>
      <c r="E343" s="36">
        <v>500</v>
      </c>
    </row>
    <row r="344" spans="1:5" ht="24.95" customHeight="1" thickBot="1" x14ac:dyDescent="0.3">
      <c r="A344" s="25">
        <v>652645</v>
      </c>
      <c r="B344" s="27" t="s">
        <v>245</v>
      </c>
      <c r="C344" s="35">
        <v>230000</v>
      </c>
      <c r="D344" s="35">
        <v>-130000</v>
      </c>
      <c r="E344" s="35">
        <v>100000</v>
      </c>
    </row>
    <row r="345" spans="1:5" ht="24.95" customHeight="1" thickBot="1" x14ac:dyDescent="0.3">
      <c r="A345" s="25">
        <v>652648</v>
      </c>
      <c r="B345" s="27" t="s">
        <v>246</v>
      </c>
      <c r="C345" s="35">
        <v>30000</v>
      </c>
      <c r="D345" s="36">
        <v>0</v>
      </c>
      <c r="E345" s="35">
        <v>30000</v>
      </c>
    </row>
    <row r="346" spans="1:5" ht="24.95" customHeight="1" thickBot="1" x14ac:dyDescent="0.3">
      <c r="A346" s="25">
        <v>652691</v>
      </c>
      <c r="B346" s="27" t="s">
        <v>247</v>
      </c>
      <c r="C346" s="35">
        <v>405000</v>
      </c>
      <c r="D346" s="36">
        <v>0</v>
      </c>
      <c r="E346" s="35">
        <v>405000</v>
      </c>
    </row>
    <row r="347" spans="1:5" ht="24.95" customHeight="1" thickBot="1" x14ac:dyDescent="0.3">
      <c r="A347" s="25">
        <v>65311</v>
      </c>
      <c r="B347" s="27" t="s">
        <v>69</v>
      </c>
      <c r="C347" s="35">
        <v>1000000</v>
      </c>
      <c r="D347" s="35">
        <v>-400000</v>
      </c>
      <c r="E347" s="35">
        <v>600000</v>
      </c>
    </row>
    <row r="348" spans="1:5" ht="24.95" customHeight="1" thickBot="1" x14ac:dyDescent="0.3">
      <c r="A348" s="24">
        <v>6532</v>
      </c>
      <c r="B348" s="26" t="s">
        <v>70</v>
      </c>
      <c r="C348" s="48">
        <v>700000</v>
      </c>
      <c r="D348" s="48">
        <v>-100000</v>
      </c>
      <c r="E348" s="48">
        <v>600000</v>
      </c>
    </row>
    <row r="349" spans="1:5" ht="48.75" customHeight="1" thickBot="1" x14ac:dyDescent="0.3">
      <c r="A349" s="82"/>
      <c r="B349" s="264" t="s">
        <v>248</v>
      </c>
      <c r="C349" s="234">
        <v>3436500</v>
      </c>
      <c r="D349" s="234">
        <v>-710000</v>
      </c>
      <c r="E349" s="234">
        <v>2051500</v>
      </c>
    </row>
    <row r="350" spans="1:5" ht="24.95" customHeight="1" x14ac:dyDescent="0.25"/>
    <row r="351" spans="1:5" ht="24.95" customHeight="1" x14ac:dyDescent="0.3">
      <c r="A351" s="1"/>
      <c r="B351" s="77" t="s">
        <v>249</v>
      </c>
      <c r="C351" s="1"/>
      <c r="D351" s="1"/>
      <c r="E351" s="1"/>
    </row>
    <row r="352" spans="1:5" ht="24.95" customHeight="1" thickBot="1" x14ac:dyDescent="0.3">
      <c r="A352" s="1"/>
      <c r="B352" s="1"/>
      <c r="C352" s="1"/>
      <c r="D352" s="1"/>
      <c r="E352" s="1"/>
    </row>
    <row r="353" spans="1:5" ht="24.95" customHeight="1" x14ac:dyDescent="0.25">
      <c r="A353" s="64" t="s">
        <v>29</v>
      </c>
      <c r="B353" s="65" t="s">
        <v>30</v>
      </c>
      <c r="C353" s="65" t="s">
        <v>250</v>
      </c>
      <c r="D353" s="751"/>
      <c r="E353" s="753"/>
    </row>
    <row r="354" spans="1:5" ht="24.95" customHeight="1" thickBot="1" x14ac:dyDescent="0.3">
      <c r="A354" s="67">
        <v>1</v>
      </c>
      <c r="B354" s="68">
        <v>2</v>
      </c>
      <c r="C354" s="68">
        <v>3</v>
      </c>
      <c r="D354" s="752"/>
      <c r="E354" s="754"/>
    </row>
    <row r="355" spans="1:5" ht="42" customHeight="1" thickBot="1" x14ac:dyDescent="0.3">
      <c r="A355" s="260">
        <v>63</v>
      </c>
      <c r="B355" s="261" t="s">
        <v>43</v>
      </c>
      <c r="C355" s="207">
        <v>2450000</v>
      </c>
      <c r="D355" s="207">
        <v>-1110000</v>
      </c>
      <c r="E355" s="207">
        <v>1340000</v>
      </c>
    </row>
    <row r="356" spans="1:5" ht="24.95" customHeight="1" thickBot="1" x14ac:dyDescent="0.3">
      <c r="A356" s="25">
        <v>63311</v>
      </c>
      <c r="B356" s="27" t="s">
        <v>251</v>
      </c>
      <c r="C356" s="35">
        <v>90000</v>
      </c>
      <c r="D356" s="36">
        <v>0</v>
      </c>
      <c r="E356" s="35">
        <v>90000</v>
      </c>
    </row>
    <row r="357" spans="1:5" ht="24.95" customHeight="1" thickBot="1" x14ac:dyDescent="0.3">
      <c r="A357" s="25">
        <v>63312</v>
      </c>
      <c r="B357" s="27" t="s">
        <v>252</v>
      </c>
      <c r="C357" s="35">
        <v>60000</v>
      </c>
      <c r="D357" s="35">
        <v>-50000</v>
      </c>
      <c r="E357" s="35">
        <v>10000</v>
      </c>
    </row>
    <row r="358" spans="1:5" ht="24.95" customHeight="1" thickBot="1" x14ac:dyDescent="0.3">
      <c r="A358" s="25">
        <v>63321</v>
      </c>
      <c r="B358" s="27" t="s">
        <v>253</v>
      </c>
      <c r="C358" s="35">
        <v>820000</v>
      </c>
      <c r="D358" s="35">
        <v>-110000</v>
      </c>
      <c r="E358" s="35">
        <v>710000</v>
      </c>
    </row>
    <row r="359" spans="1:5" ht="24.95" customHeight="1" thickBot="1" x14ac:dyDescent="0.3">
      <c r="A359" s="25">
        <v>63322</v>
      </c>
      <c r="B359" s="27" t="s">
        <v>254</v>
      </c>
      <c r="C359" s="35">
        <v>630000</v>
      </c>
      <c r="D359" s="35">
        <v>-400000</v>
      </c>
      <c r="E359" s="35">
        <v>230000</v>
      </c>
    </row>
    <row r="360" spans="1:5" ht="24.95" customHeight="1" thickBot="1" x14ac:dyDescent="0.3">
      <c r="A360" s="25">
        <v>63426</v>
      </c>
      <c r="B360" s="27" t="s">
        <v>255</v>
      </c>
      <c r="C360" s="35">
        <v>550000</v>
      </c>
      <c r="D360" s="35">
        <v>-550000</v>
      </c>
      <c r="E360" s="36">
        <v>0</v>
      </c>
    </row>
    <row r="361" spans="1:5" ht="24.95" customHeight="1" thickBot="1" x14ac:dyDescent="0.3">
      <c r="A361" s="25">
        <v>63612</v>
      </c>
      <c r="B361" s="27" t="s">
        <v>51</v>
      </c>
      <c r="C361" s="35">
        <v>10000</v>
      </c>
      <c r="D361" s="36">
        <v>0</v>
      </c>
      <c r="E361" s="35">
        <v>10000</v>
      </c>
    </row>
    <row r="362" spans="1:5" ht="24.95" customHeight="1" thickBot="1" x14ac:dyDescent="0.3">
      <c r="A362" s="24">
        <v>6382</v>
      </c>
      <c r="B362" s="26" t="s">
        <v>256</v>
      </c>
      <c r="C362" s="48">
        <v>290000</v>
      </c>
      <c r="D362" s="41">
        <v>0</v>
      </c>
      <c r="E362" s="48">
        <v>290000</v>
      </c>
    </row>
    <row r="363" spans="1:5" ht="50.25" customHeight="1" thickBot="1" x14ac:dyDescent="0.3">
      <c r="A363" s="231"/>
      <c r="B363" s="272" t="s">
        <v>257</v>
      </c>
      <c r="C363" s="234">
        <v>2450000</v>
      </c>
      <c r="D363" s="234">
        <v>-1110000</v>
      </c>
      <c r="E363" s="234">
        <v>1340000</v>
      </c>
    </row>
    <row r="364" spans="1:5" ht="24.95" customHeight="1" x14ac:dyDescent="0.25"/>
    <row r="365" spans="1:5" ht="24.95" customHeight="1" x14ac:dyDescent="0.3">
      <c r="A365" s="1"/>
      <c r="B365" s="77" t="s">
        <v>258</v>
      </c>
      <c r="C365" s="1"/>
      <c r="D365" s="1"/>
      <c r="E365" s="1"/>
    </row>
    <row r="366" spans="1:5" ht="24.95" customHeight="1" thickBot="1" x14ac:dyDescent="0.3">
      <c r="A366" s="1"/>
      <c r="B366" s="1"/>
      <c r="C366" s="1"/>
      <c r="D366" s="1"/>
      <c r="E366" s="1"/>
    </row>
    <row r="367" spans="1:5" ht="24.95" customHeight="1" x14ac:dyDescent="0.25">
      <c r="A367" s="42" t="s">
        <v>29</v>
      </c>
      <c r="B367" s="43" t="s">
        <v>30</v>
      </c>
      <c r="C367" s="43" t="s">
        <v>250</v>
      </c>
      <c r="D367" s="747"/>
      <c r="E367" s="749"/>
    </row>
    <row r="368" spans="1:5" ht="24.95" customHeight="1" thickBot="1" x14ac:dyDescent="0.3">
      <c r="A368" s="44">
        <v>1</v>
      </c>
      <c r="B368" s="45">
        <v>2</v>
      </c>
      <c r="C368" s="45">
        <v>3</v>
      </c>
      <c r="D368" s="748"/>
      <c r="E368" s="750"/>
    </row>
    <row r="369" spans="1:5" ht="24.95" customHeight="1" thickBot="1" x14ac:dyDescent="0.3">
      <c r="A369" s="273">
        <v>66</v>
      </c>
      <c r="B369" s="274" t="s">
        <v>71</v>
      </c>
      <c r="C369" s="275">
        <v>1000</v>
      </c>
      <c r="D369" s="275">
        <v>0</v>
      </c>
      <c r="E369" s="275">
        <v>1000</v>
      </c>
    </row>
    <row r="370" spans="1:5" ht="26.25" customHeight="1" thickBot="1" x14ac:dyDescent="0.3">
      <c r="A370" s="24">
        <v>66312</v>
      </c>
      <c r="B370" s="26" t="s">
        <v>259</v>
      </c>
      <c r="C370" s="48">
        <v>1000</v>
      </c>
      <c r="D370" s="41">
        <v>0</v>
      </c>
      <c r="E370" s="48">
        <v>1000</v>
      </c>
    </row>
    <row r="371" spans="1:5" ht="33" customHeight="1" thickBot="1" x14ac:dyDescent="0.3">
      <c r="A371" s="230"/>
      <c r="B371" s="272" t="s">
        <v>260</v>
      </c>
      <c r="C371" s="234">
        <v>1000</v>
      </c>
      <c r="D371" s="234">
        <v>0</v>
      </c>
      <c r="E371" s="234">
        <v>1000</v>
      </c>
    </row>
    <row r="372" spans="1:5" ht="24.95" customHeight="1" x14ac:dyDescent="0.25"/>
    <row r="373" spans="1:5" ht="24.95" customHeight="1" x14ac:dyDescent="0.3">
      <c r="A373" s="1"/>
      <c r="B373" s="77" t="s">
        <v>261</v>
      </c>
      <c r="C373" s="1"/>
      <c r="D373" s="1"/>
      <c r="E373" s="1"/>
    </row>
    <row r="374" spans="1:5" ht="24.95" customHeight="1" thickBot="1" x14ac:dyDescent="0.3">
      <c r="A374" s="1"/>
      <c r="B374" s="1"/>
      <c r="C374" s="1"/>
      <c r="D374" s="1"/>
      <c r="E374" s="1"/>
    </row>
    <row r="375" spans="1:5" ht="24.95" customHeight="1" x14ac:dyDescent="0.25">
      <c r="A375" s="42" t="s">
        <v>29</v>
      </c>
      <c r="B375" s="43" t="s">
        <v>30</v>
      </c>
      <c r="C375" s="43" t="s">
        <v>11</v>
      </c>
      <c r="D375" s="43" t="s">
        <v>86</v>
      </c>
      <c r="E375" s="43" t="s">
        <v>13</v>
      </c>
    </row>
    <row r="376" spans="1:5" ht="24.95" customHeight="1" thickBot="1" x14ac:dyDescent="0.3">
      <c r="A376" s="57">
        <v>1</v>
      </c>
      <c r="B376" s="58">
        <v>2</v>
      </c>
      <c r="C376" s="58">
        <v>3</v>
      </c>
      <c r="D376" s="72">
        <v>4</v>
      </c>
      <c r="E376" s="72">
        <v>5</v>
      </c>
    </row>
    <row r="377" spans="1:5" ht="24.95" customHeight="1" thickBot="1" x14ac:dyDescent="0.3">
      <c r="A377" s="31">
        <v>71</v>
      </c>
      <c r="B377" s="261" t="s">
        <v>78</v>
      </c>
      <c r="C377" s="207">
        <v>210000</v>
      </c>
      <c r="D377" s="207">
        <v>25000</v>
      </c>
      <c r="E377" s="207">
        <v>235000</v>
      </c>
    </row>
    <row r="378" spans="1:5" ht="24.95" customHeight="1" thickBot="1" x14ac:dyDescent="0.3">
      <c r="A378" s="25">
        <v>7111</v>
      </c>
      <c r="B378" s="27" t="s">
        <v>80</v>
      </c>
      <c r="C378" s="35">
        <v>210000</v>
      </c>
      <c r="D378" s="35">
        <v>25000</v>
      </c>
      <c r="E378" s="35">
        <v>235000</v>
      </c>
    </row>
    <row r="379" spans="1:5" ht="24.95" customHeight="1" thickBot="1" x14ac:dyDescent="0.3">
      <c r="A379" s="83">
        <v>72</v>
      </c>
      <c r="B379" s="265" t="s">
        <v>81</v>
      </c>
      <c r="C379" s="266">
        <v>7000</v>
      </c>
      <c r="D379" s="266">
        <v>0</v>
      </c>
      <c r="E379" s="266">
        <v>7000</v>
      </c>
    </row>
    <row r="380" spans="1:5" ht="24.95" customHeight="1" thickBot="1" x14ac:dyDescent="0.3">
      <c r="A380" s="85">
        <v>72119</v>
      </c>
      <c r="B380" s="86" t="s">
        <v>83</v>
      </c>
      <c r="C380" s="87">
        <v>7000</v>
      </c>
      <c r="D380" s="88">
        <v>0</v>
      </c>
      <c r="E380" s="89">
        <v>7000</v>
      </c>
    </row>
    <row r="381" spans="1:5" ht="48" customHeight="1" thickBot="1" x14ac:dyDescent="0.3">
      <c r="A381" s="84"/>
      <c r="B381" s="276" t="s">
        <v>262</v>
      </c>
      <c r="C381" s="277">
        <v>217000</v>
      </c>
      <c r="D381" s="277">
        <v>25000</v>
      </c>
      <c r="E381" s="277">
        <v>242000</v>
      </c>
    </row>
    <row r="382" spans="1:5" ht="24.95" customHeight="1" x14ac:dyDescent="0.25"/>
    <row r="383" spans="1:5" ht="24.95" customHeight="1" x14ac:dyDescent="0.25">
      <c r="A383" s="1"/>
      <c r="B383" s="23" t="s">
        <v>263</v>
      </c>
      <c r="C383" s="1"/>
      <c r="D383" s="1"/>
      <c r="E383" s="1"/>
    </row>
    <row r="384" spans="1:5" ht="24.95" customHeight="1" thickBot="1" x14ac:dyDescent="0.3">
      <c r="A384" s="1"/>
      <c r="B384" s="1"/>
      <c r="C384" s="1"/>
      <c r="D384" s="1"/>
      <c r="E384" s="1"/>
    </row>
    <row r="385" spans="1:6" ht="24.95" customHeight="1" x14ac:dyDescent="0.25">
      <c r="A385" s="333" t="s">
        <v>264</v>
      </c>
      <c r="B385" s="334" t="s">
        <v>30</v>
      </c>
      <c r="C385" s="334" t="s">
        <v>11</v>
      </c>
      <c r="D385" s="334" t="s">
        <v>86</v>
      </c>
      <c r="E385" s="334" t="s">
        <v>13</v>
      </c>
      <c r="F385" s="297"/>
    </row>
    <row r="386" spans="1:6" ht="24.95" customHeight="1" thickBot="1" x14ac:dyDescent="0.3">
      <c r="A386" s="335">
        <v>1</v>
      </c>
      <c r="B386" s="336">
        <v>2</v>
      </c>
      <c r="C386" s="336">
        <v>3</v>
      </c>
      <c r="D386" s="336">
        <v>4</v>
      </c>
      <c r="E386" s="352">
        <v>5</v>
      </c>
      <c r="F386" s="297"/>
    </row>
    <row r="387" spans="1:6" ht="25.5" customHeight="1" thickBot="1" x14ac:dyDescent="0.3">
      <c r="A387" s="337">
        <v>1</v>
      </c>
      <c r="B387" s="338" t="s">
        <v>265</v>
      </c>
      <c r="C387" s="339">
        <v>3927000</v>
      </c>
      <c r="D387" s="351">
        <v>-45000</v>
      </c>
      <c r="E387" s="353">
        <v>3882000</v>
      </c>
      <c r="F387" s="340"/>
    </row>
    <row r="388" spans="1:6" ht="24.95" customHeight="1" thickBot="1" x14ac:dyDescent="0.3">
      <c r="A388" s="337">
        <v>3</v>
      </c>
      <c r="B388" s="338" t="s">
        <v>266</v>
      </c>
      <c r="C388" s="339">
        <v>587100</v>
      </c>
      <c r="D388" s="351">
        <v>-138000</v>
      </c>
      <c r="E388" s="353">
        <v>449100</v>
      </c>
      <c r="F388" s="340"/>
    </row>
    <row r="389" spans="1:6" ht="27.75" customHeight="1" thickBot="1" x14ac:dyDescent="0.3">
      <c r="A389" s="337">
        <v>4</v>
      </c>
      <c r="B389" s="338" t="s">
        <v>267</v>
      </c>
      <c r="C389" s="339">
        <v>3436500</v>
      </c>
      <c r="D389" s="351">
        <v>-710000</v>
      </c>
      <c r="E389" s="353">
        <v>2051500</v>
      </c>
      <c r="F389" s="340"/>
    </row>
    <row r="390" spans="1:6" ht="24.95" customHeight="1" thickBot="1" x14ac:dyDescent="0.3">
      <c r="A390" s="337">
        <v>5</v>
      </c>
      <c r="B390" s="338" t="s">
        <v>268</v>
      </c>
      <c r="C390" s="339">
        <v>2450000</v>
      </c>
      <c r="D390" s="351">
        <v>-1110000</v>
      </c>
      <c r="E390" s="353">
        <v>1340000</v>
      </c>
      <c r="F390" s="340"/>
    </row>
    <row r="391" spans="1:6" ht="24.95" customHeight="1" thickBot="1" x14ac:dyDescent="0.3">
      <c r="A391" s="337">
        <v>6</v>
      </c>
      <c r="B391" s="338" t="s">
        <v>269</v>
      </c>
      <c r="C391" s="339">
        <v>1000</v>
      </c>
      <c r="D391" s="351">
        <v>0</v>
      </c>
      <c r="E391" s="353">
        <v>1000</v>
      </c>
      <c r="F391" s="340"/>
    </row>
    <row r="392" spans="1:6" ht="27.75" customHeight="1" thickBot="1" x14ac:dyDescent="0.3">
      <c r="A392" s="337">
        <v>7</v>
      </c>
      <c r="B392" s="338" t="s">
        <v>270</v>
      </c>
      <c r="C392" s="339">
        <v>217000</v>
      </c>
      <c r="D392" s="351">
        <v>25000</v>
      </c>
      <c r="E392" s="355">
        <v>242000</v>
      </c>
      <c r="F392" s="340"/>
    </row>
    <row r="393" spans="1:6" ht="24.95" customHeight="1" thickBot="1" x14ac:dyDescent="0.3">
      <c r="A393" s="337">
        <v>8</v>
      </c>
      <c r="B393" s="338" t="s">
        <v>271</v>
      </c>
      <c r="C393" s="341"/>
      <c r="D393" s="354"/>
      <c r="E393" s="356"/>
      <c r="F393" s="340"/>
    </row>
    <row r="394" spans="1:6" ht="42" customHeight="1" thickBot="1" x14ac:dyDescent="0.3">
      <c r="A394" s="337"/>
      <c r="B394" s="342" t="s">
        <v>272</v>
      </c>
      <c r="C394" s="343">
        <v>10618600</v>
      </c>
      <c r="D394" s="343">
        <v>-1978000</v>
      </c>
      <c r="E394" s="343">
        <v>7965600</v>
      </c>
      <c r="F394" s="340"/>
    </row>
    <row r="395" spans="1:6" ht="24.95" customHeight="1" x14ac:dyDescent="0.25"/>
    <row r="396" spans="1:6" ht="24.95" customHeight="1" x14ac:dyDescent="0.25"/>
    <row r="397" spans="1:6" ht="24.95" customHeight="1" x14ac:dyDescent="0.25">
      <c r="A397" s="297"/>
      <c r="B397" s="402" t="s">
        <v>273</v>
      </c>
      <c r="C397" s="297"/>
      <c r="D397" s="297"/>
      <c r="E397" s="297"/>
      <c r="F397" s="297"/>
    </row>
    <row r="398" spans="1:6" ht="24.95" customHeight="1" x14ac:dyDescent="0.25">
      <c r="A398" s="1"/>
      <c r="B398" s="23" t="s">
        <v>274</v>
      </c>
      <c r="C398" s="1"/>
      <c r="D398" s="1"/>
      <c r="E398" s="1"/>
      <c r="F398" s="1"/>
    </row>
    <row r="399" spans="1:6" ht="24.95" customHeight="1" thickBot="1" x14ac:dyDescent="0.3">
      <c r="A399" s="1"/>
      <c r="B399" s="1"/>
      <c r="C399" s="1"/>
      <c r="D399" s="1"/>
      <c r="E399" s="1"/>
      <c r="F399" s="1"/>
    </row>
    <row r="400" spans="1:6" ht="24.95" customHeight="1" x14ac:dyDescent="0.25">
      <c r="A400" s="42" t="s">
        <v>29</v>
      </c>
      <c r="B400" s="116" t="s">
        <v>30</v>
      </c>
      <c r="C400" s="116" t="s">
        <v>214</v>
      </c>
      <c r="D400" s="123" t="s">
        <v>86</v>
      </c>
      <c r="E400" s="43" t="s">
        <v>275</v>
      </c>
      <c r="F400" s="1"/>
    </row>
    <row r="401" spans="1:6" ht="24.95" customHeight="1" thickBot="1" x14ac:dyDescent="0.3">
      <c r="A401" s="44">
        <v>1</v>
      </c>
      <c r="B401" s="119">
        <v>2</v>
      </c>
      <c r="C401" s="120">
        <v>3</v>
      </c>
      <c r="D401" s="124">
        <v>4</v>
      </c>
      <c r="E401" s="121"/>
      <c r="F401" s="1"/>
    </row>
    <row r="402" spans="1:6" ht="41.25" customHeight="1" thickBot="1" x14ac:dyDescent="0.3">
      <c r="A402" s="135" t="s">
        <v>276</v>
      </c>
      <c r="B402" s="122" t="s">
        <v>216</v>
      </c>
      <c r="C402" s="130">
        <v>10658570</v>
      </c>
      <c r="D402" s="130">
        <v>-1957750</v>
      </c>
      <c r="E402" s="331">
        <v>8700820</v>
      </c>
      <c r="F402" s="297"/>
    </row>
    <row r="403" spans="1:6" ht="24.95" customHeight="1" thickBot="1" x14ac:dyDescent="0.3">
      <c r="A403" s="28"/>
      <c r="B403" s="114"/>
      <c r="C403" s="125"/>
      <c r="D403" s="128"/>
      <c r="E403" s="332"/>
      <c r="F403" s="1"/>
    </row>
    <row r="404" spans="1:6" ht="76.5" customHeight="1" thickBot="1" x14ac:dyDescent="0.3">
      <c r="A404" s="136" t="s">
        <v>277</v>
      </c>
      <c r="B404" s="117" t="s">
        <v>278</v>
      </c>
      <c r="C404" s="131">
        <v>8825250</v>
      </c>
      <c r="D404" s="132">
        <v>-1977750</v>
      </c>
      <c r="E404" s="132">
        <v>6847500</v>
      </c>
      <c r="F404" s="297"/>
    </row>
    <row r="405" spans="1:6" ht="24.95" customHeight="1" x14ac:dyDescent="0.25">
      <c r="A405" s="759"/>
      <c r="B405" s="760"/>
      <c r="C405" s="760"/>
      <c r="D405" s="761"/>
      <c r="E405" s="762"/>
      <c r="F405" s="1"/>
    </row>
    <row r="406" spans="1:6" ht="24.95" customHeight="1" thickBot="1" x14ac:dyDescent="0.3">
      <c r="A406" s="763"/>
      <c r="B406" s="764"/>
      <c r="C406" s="764"/>
      <c r="D406" s="764"/>
      <c r="E406" s="762"/>
      <c r="F406" s="1"/>
    </row>
    <row r="407" spans="1:6" ht="51" customHeight="1" thickBot="1" x14ac:dyDescent="0.3">
      <c r="A407" s="134" t="s">
        <v>279</v>
      </c>
      <c r="B407" s="115" t="s">
        <v>280</v>
      </c>
      <c r="C407" s="133">
        <v>2021500</v>
      </c>
      <c r="D407" s="133">
        <v>-74000</v>
      </c>
      <c r="E407" s="149">
        <v>1947500</v>
      </c>
      <c r="F407" s="297"/>
    </row>
    <row r="408" spans="1:6" ht="24.95" customHeight="1" x14ac:dyDescent="0.25">
      <c r="A408" s="759"/>
      <c r="B408" s="760"/>
      <c r="C408" s="760"/>
      <c r="D408" s="760"/>
      <c r="E408" s="762"/>
      <c r="F408" s="1"/>
    </row>
    <row r="409" spans="1:6" ht="24.95" customHeight="1" thickBot="1" x14ac:dyDescent="0.3">
      <c r="A409" s="763"/>
      <c r="B409" s="764"/>
      <c r="C409" s="764"/>
      <c r="D409" s="764"/>
      <c r="E409" s="762"/>
      <c r="F409" s="1"/>
    </row>
    <row r="410" spans="1:6" ht="24.95" customHeight="1" x14ac:dyDescent="0.25">
      <c r="A410" s="781" t="s">
        <v>281</v>
      </c>
      <c r="B410" s="781" t="s">
        <v>282</v>
      </c>
      <c r="C410" s="765">
        <v>448800</v>
      </c>
      <c r="D410" s="765">
        <v>-145000</v>
      </c>
      <c r="E410" s="783">
        <v>303800</v>
      </c>
      <c r="F410" s="297"/>
    </row>
    <row r="411" spans="1:6" ht="24.95" customHeight="1" thickBot="1" x14ac:dyDescent="0.3">
      <c r="A411" s="782"/>
      <c r="B411" s="782"/>
      <c r="C411" s="766"/>
      <c r="D411" s="766"/>
      <c r="E411" s="784"/>
      <c r="F411" s="1"/>
    </row>
    <row r="412" spans="1:6" ht="24.95" customHeight="1" x14ac:dyDescent="0.25">
      <c r="A412" s="767"/>
      <c r="B412" s="768"/>
      <c r="C412" s="768"/>
      <c r="D412" s="768"/>
      <c r="E412" s="769"/>
      <c r="F412" s="1"/>
    </row>
    <row r="413" spans="1:6" ht="24.95" customHeight="1" thickBot="1" x14ac:dyDescent="0.3">
      <c r="A413" s="770"/>
      <c r="B413" s="771"/>
      <c r="C413" s="771"/>
      <c r="D413" s="772"/>
      <c r="E413" s="769"/>
      <c r="F413" s="1"/>
    </row>
    <row r="414" spans="1:6" ht="24.95" customHeight="1" thickBot="1" x14ac:dyDescent="0.3">
      <c r="A414" s="28">
        <v>31</v>
      </c>
      <c r="B414" s="98" t="s">
        <v>283</v>
      </c>
      <c r="C414" s="103">
        <v>38000</v>
      </c>
      <c r="D414" s="103">
        <v>0</v>
      </c>
      <c r="E414" s="404">
        <v>38000</v>
      </c>
      <c r="F414" s="1"/>
    </row>
    <row r="415" spans="1:6" ht="24.95" customHeight="1" thickBot="1" x14ac:dyDescent="0.3">
      <c r="A415" s="28">
        <v>312</v>
      </c>
      <c r="B415" s="98" t="s">
        <v>93</v>
      </c>
      <c r="C415" s="103">
        <v>38000</v>
      </c>
      <c r="D415" s="103">
        <v>0</v>
      </c>
      <c r="E415" s="163">
        <v>38000</v>
      </c>
      <c r="F415" s="1"/>
    </row>
    <row r="416" spans="1:6" ht="24.95" customHeight="1" thickBot="1" x14ac:dyDescent="0.3">
      <c r="A416" s="25">
        <v>3121</v>
      </c>
      <c r="B416" s="99" t="s">
        <v>93</v>
      </c>
      <c r="C416" s="102">
        <v>38000</v>
      </c>
      <c r="D416" s="299">
        <v>0</v>
      </c>
      <c r="E416" s="139">
        <v>38000</v>
      </c>
      <c r="F416" s="1"/>
    </row>
    <row r="417" spans="1:5" ht="24.95" customHeight="1" thickBot="1" x14ac:dyDescent="0.3">
      <c r="A417" s="28">
        <v>32</v>
      </c>
      <c r="B417" s="98" t="s">
        <v>284</v>
      </c>
      <c r="C417" s="103">
        <v>380800</v>
      </c>
      <c r="D417" s="103">
        <v>-145000</v>
      </c>
      <c r="E417" s="386">
        <v>235800</v>
      </c>
    </row>
    <row r="418" spans="1:5" ht="24.95" customHeight="1" thickBot="1" x14ac:dyDescent="0.3">
      <c r="A418" s="28">
        <v>323</v>
      </c>
      <c r="B418" s="98" t="s">
        <v>113</v>
      </c>
      <c r="C418" s="103">
        <v>1800</v>
      </c>
      <c r="D418" s="103">
        <v>0</v>
      </c>
      <c r="E418" s="163">
        <v>1800</v>
      </c>
    </row>
    <row r="419" spans="1:5" ht="24.95" customHeight="1" thickBot="1" x14ac:dyDescent="0.3">
      <c r="A419" s="25">
        <v>3239</v>
      </c>
      <c r="B419" s="99" t="s">
        <v>121</v>
      </c>
      <c r="C419" s="102">
        <v>1800</v>
      </c>
      <c r="D419" s="299">
        <v>0</v>
      </c>
      <c r="E419" s="139">
        <v>1800</v>
      </c>
    </row>
    <row r="420" spans="1:5" ht="24.95" customHeight="1" thickBot="1" x14ac:dyDescent="0.3">
      <c r="A420" s="28">
        <v>329</v>
      </c>
      <c r="B420" s="98" t="s">
        <v>285</v>
      </c>
      <c r="C420" s="103">
        <v>379000</v>
      </c>
      <c r="D420" s="103">
        <v>-145000</v>
      </c>
      <c r="E420" s="170">
        <v>234000</v>
      </c>
    </row>
    <row r="421" spans="1:5" ht="24.95" customHeight="1" thickBot="1" x14ac:dyDescent="0.3">
      <c r="A421" s="25">
        <v>3291</v>
      </c>
      <c r="B421" s="99" t="s">
        <v>286</v>
      </c>
      <c r="C421" s="105">
        <v>0</v>
      </c>
      <c r="D421" s="300">
        <v>5000</v>
      </c>
      <c r="E421" s="139">
        <v>5000</v>
      </c>
    </row>
    <row r="422" spans="1:5" ht="24.95" customHeight="1" thickBot="1" x14ac:dyDescent="0.3">
      <c r="A422" s="25">
        <v>3292</v>
      </c>
      <c r="B422" s="99" t="s">
        <v>124</v>
      </c>
      <c r="C422" s="102">
        <v>24000</v>
      </c>
      <c r="D422" s="299">
        <v>0</v>
      </c>
      <c r="E422" s="166">
        <v>24000</v>
      </c>
    </row>
    <row r="423" spans="1:5" ht="24.95" customHeight="1" thickBot="1" x14ac:dyDescent="0.3">
      <c r="A423" s="25">
        <v>3293</v>
      </c>
      <c r="B423" s="99" t="s">
        <v>125</v>
      </c>
      <c r="C423" s="102">
        <v>150000</v>
      </c>
      <c r="D423" s="139">
        <v>-50000</v>
      </c>
      <c r="E423" s="35">
        <v>100000</v>
      </c>
    </row>
    <row r="424" spans="1:5" ht="24.95" customHeight="1" thickBot="1" x14ac:dyDescent="0.3">
      <c r="A424" s="25">
        <v>3296</v>
      </c>
      <c r="B424" s="99" t="s">
        <v>128</v>
      </c>
      <c r="C424" s="102">
        <v>200000</v>
      </c>
      <c r="D424" s="139">
        <v>-100000</v>
      </c>
      <c r="E424" s="35">
        <v>100000</v>
      </c>
    </row>
    <row r="425" spans="1:5" ht="24.95" customHeight="1" thickBot="1" x14ac:dyDescent="0.3">
      <c r="A425" s="25">
        <v>3299</v>
      </c>
      <c r="B425" s="99" t="s">
        <v>287</v>
      </c>
      <c r="C425" s="102">
        <v>5000</v>
      </c>
      <c r="D425" s="138">
        <v>0</v>
      </c>
      <c r="E425" s="48">
        <v>5000</v>
      </c>
    </row>
    <row r="426" spans="1:5" ht="29.25" customHeight="1" thickBot="1" x14ac:dyDescent="0.3">
      <c r="A426" s="779" t="s">
        <v>288</v>
      </c>
      <c r="B426" s="780"/>
      <c r="C426" s="113">
        <v>418800</v>
      </c>
      <c r="D426" s="113">
        <v>-145000</v>
      </c>
      <c r="E426" s="403">
        <v>273800</v>
      </c>
    </row>
    <row r="427" spans="1:5" ht="24.95" customHeight="1" thickBot="1" x14ac:dyDescent="0.3">
      <c r="A427" s="28">
        <v>32</v>
      </c>
      <c r="B427" s="98" t="s">
        <v>284</v>
      </c>
      <c r="C427" s="103">
        <v>30000</v>
      </c>
      <c r="D427" s="103">
        <v>0</v>
      </c>
      <c r="E427" s="308">
        <v>30000</v>
      </c>
    </row>
    <row r="428" spans="1:5" ht="24.95" customHeight="1" thickBot="1" x14ac:dyDescent="0.3">
      <c r="A428" s="28">
        <v>323</v>
      </c>
      <c r="B428" s="98" t="s">
        <v>113</v>
      </c>
      <c r="C428" s="103">
        <v>30000</v>
      </c>
      <c r="D428" s="103">
        <v>0</v>
      </c>
      <c r="E428" s="163">
        <v>30000</v>
      </c>
    </row>
    <row r="429" spans="1:5" ht="24.95" customHeight="1" thickBot="1" x14ac:dyDescent="0.3">
      <c r="A429" s="25">
        <v>3237</v>
      </c>
      <c r="B429" s="99" t="s">
        <v>119</v>
      </c>
      <c r="C429" s="102">
        <v>30000</v>
      </c>
      <c r="D429" s="138">
        <v>0</v>
      </c>
      <c r="E429" s="48">
        <v>30000</v>
      </c>
    </row>
    <row r="430" spans="1:5" ht="24.95" customHeight="1" x14ac:dyDescent="0.25">
      <c r="A430" s="811" t="s">
        <v>289</v>
      </c>
      <c r="B430" s="812"/>
      <c r="C430" s="745">
        <v>30000</v>
      </c>
      <c r="D430" s="745">
        <v>0</v>
      </c>
      <c r="E430" s="807">
        <v>30000</v>
      </c>
    </row>
    <row r="431" spans="1:5" ht="24.95" customHeight="1" thickBot="1" x14ac:dyDescent="0.3">
      <c r="A431" s="813"/>
      <c r="B431" s="814"/>
      <c r="C431" s="746"/>
      <c r="D431" s="746"/>
      <c r="E431" s="808"/>
    </row>
    <row r="432" spans="1:5" ht="24.95" customHeight="1" x14ac:dyDescent="0.25">
      <c r="A432" s="773"/>
      <c r="B432" s="774"/>
      <c r="C432" s="774"/>
      <c r="D432" s="775"/>
      <c r="E432" s="776"/>
    </row>
    <row r="433" spans="1:6" ht="24.95" customHeight="1" thickBot="1" x14ac:dyDescent="0.3">
      <c r="A433" s="777"/>
      <c r="B433" s="778"/>
      <c r="C433" s="775"/>
      <c r="D433" s="775"/>
      <c r="E433" s="776"/>
      <c r="F433" s="1"/>
    </row>
    <row r="434" spans="1:6" ht="110.25" customHeight="1" thickBot="1" x14ac:dyDescent="0.3">
      <c r="A434" s="141" t="s">
        <v>290</v>
      </c>
      <c r="B434" s="140" t="s">
        <v>291</v>
      </c>
      <c r="C434" s="143">
        <v>1572700</v>
      </c>
      <c r="D434" s="143">
        <v>71000</v>
      </c>
      <c r="E434" s="132">
        <v>1643700</v>
      </c>
      <c r="F434" s="297"/>
    </row>
    <row r="435" spans="1:6" ht="24.95" customHeight="1" x14ac:dyDescent="0.25">
      <c r="A435" s="767"/>
      <c r="B435" s="768"/>
      <c r="C435" s="772"/>
      <c r="D435" s="772"/>
      <c r="E435" s="769"/>
      <c r="F435" s="1"/>
    </row>
    <row r="436" spans="1:6" ht="24.95" customHeight="1" thickBot="1" x14ac:dyDescent="0.3">
      <c r="A436" s="770"/>
      <c r="B436" s="771"/>
      <c r="C436" s="771"/>
      <c r="D436" s="772"/>
      <c r="E436" s="769"/>
      <c r="F436" s="1"/>
    </row>
    <row r="437" spans="1:6" ht="24.95" customHeight="1" thickBot="1" x14ac:dyDescent="0.3">
      <c r="A437" s="28">
        <v>31</v>
      </c>
      <c r="B437" s="98" t="s">
        <v>283</v>
      </c>
      <c r="C437" s="103">
        <v>1068000</v>
      </c>
      <c r="D437" s="103">
        <v>0</v>
      </c>
      <c r="E437" s="163">
        <v>1068000</v>
      </c>
      <c r="F437" s="1"/>
    </row>
    <row r="438" spans="1:6" ht="24.95" customHeight="1" thickBot="1" x14ac:dyDescent="0.3">
      <c r="A438" s="28">
        <v>311</v>
      </c>
      <c r="B438" s="98" t="s">
        <v>90</v>
      </c>
      <c r="C438" s="103">
        <v>893000</v>
      </c>
      <c r="D438" s="103">
        <v>0</v>
      </c>
      <c r="E438" s="163">
        <v>893000</v>
      </c>
      <c r="F438" s="1"/>
    </row>
    <row r="439" spans="1:6" ht="24.95" customHeight="1" thickBot="1" x14ac:dyDescent="0.3">
      <c r="A439" s="25">
        <v>3111</v>
      </c>
      <c r="B439" s="99" t="s">
        <v>292</v>
      </c>
      <c r="C439" s="102">
        <v>893000</v>
      </c>
      <c r="D439" s="138">
        <v>0</v>
      </c>
      <c r="E439" s="48">
        <v>893000</v>
      </c>
      <c r="F439" s="1"/>
    </row>
    <row r="440" spans="1:6" ht="24.95" customHeight="1" thickBot="1" x14ac:dyDescent="0.3">
      <c r="A440" s="28">
        <v>312</v>
      </c>
      <c r="B440" s="98" t="s">
        <v>93</v>
      </c>
      <c r="C440" s="103">
        <v>23000</v>
      </c>
      <c r="D440" s="103">
        <v>0</v>
      </c>
      <c r="E440" s="163">
        <v>23000</v>
      </c>
      <c r="F440" s="1"/>
    </row>
    <row r="441" spans="1:6" ht="24.95" customHeight="1" thickBot="1" x14ac:dyDescent="0.3">
      <c r="A441" s="25">
        <v>3121</v>
      </c>
      <c r="B441" s="99" t="s">
        <v>93</v>
      </c>
      <c r="C441" s="102">
        <v>23000</v>
      </c>
      <c r="D441" s="138">
        <v>0</v>
      </c>
      <c r="E441" s="48">
        <v>23000</v>
      </c>
      <c r="F441" s="1"/>
    </row>
    <row r="442" spans="1:6" ht="24.95" customHeight="1" thickBot="1" x14ac:dyDescent="0.3">
      <c r="A442" s="28">
        <v>313</v>
      </c>
      <c r="B442" s="98" t="s">
        <v>293</v>
      </c>
      <c r="C442" s="103">
        <v>152000</v>
      </c>
      <c r="D442" s="103">
        <v>0</v>
      </c>
      <c r="E442" s="163">
        <v>152000</v>
      </c>
      <c r="F442" s="1"/>
    </row>
    <row r="443" spans="1:6" ht="24.95" customHeight="1" thickBot="1" x14ac:dyDescent="0.3">
      <c r="A443" s="24">
        <v>3132</v>
      </c>
      <c r="B443" s="150" t="s">
        <v>294</v>
      </c>
      <c r="C443" s="156">
        <v>148200</v>
      </c>
      <c r="D443" s="153">
        <v>0</v>
      </c>
      <c r="E443" s="48">
        <v>148200</v>
      </c>
      <c r="F443" s="1"/>
    </row>
    <row r="444" spans="1:6" ht="24.95" customHeight="1" thickBot="1" x14ac:dyDescent="0.3">
      <c r="A444" s="82">
        <v>3133</v>
      </c>
      <c r="B444" s="360" t="s">
        <v>295</v>
      </c>
      <c r="C444" s="361">
        <v>3800</v>
      </c>
      <c r="D444" s="362">
        <v>0</v>
      </c>
      <c r="E444" s="363">
        <v>3800</v>
      </c>
      <c r="F444" s="1"/>
    </row>
    <row r="445" spans="1:6" ht="24.95" customHeight="1" thickBot="1" x14ac:dyDescent="0.3">
      <c r="A445" s="28">
        <v>32</v>
      </c>
      <c r="B445" s="114" t="s">
        <v>284</v>
      </c>
      <c r="C445" s="283">
        <v>219750</v>
      </c>
      <c r="D445" s="283">
        <v>11000</v>
      </c>
      <c r="E445" s="359">
        <v>230750</v>
      </c>
      <c r="F445" s="1"/>
    </row>
    <row r="446" spans="1:6" ht="27" customHeight="1" thickBot="1" x14ac:dyDescent="0.3">
      <c r="A446" s="28">
        <v>321</v>
      </c>
      <c r="B446" s="98" t="s">
        <v>296</v>
      </c>
      <c r="C446" s="103">
        <v>60000</v>
      </c>
      <c r="D446" s="103">
        <v>3000</v>
      </c>
      <c r="E446" s="163">
        <v>63000</v>
      </c>
      <c r="F446" s="1"/>
    </row>
    <row r="447" spans="1:6" ht="24.95" customHeight="1" thickBot="1" x14ac:dyDescent="0.3">
      <c r="A447" s="25">
        <v>3211</v>
      </c>
      <c r="B447" s="99" t="s">
        <v>102</v>
      </c>
      <c r="C447" s="102">
        <v>30000</v>
      </c>
      <c r="D447" s="139">
        <v>3000</v>
      </c>
      <c r="E447" s="35">
        <v>33000</v>
      </c>
      <c r="F447" s="1"/>
    </row>
    <row r="448" spans="1:6" ht="24.95" customHeight="1" thickBot="1" x14ac:dyDescent="0.3">
      <c r="A448" s="25">
        <v>3212</v>
      </c>
      <c r="B448" s="99" t="s">
        <v>297</v>
      </c>
      <c r="C448" s="102">
        <v>9000</v>
      </c>
      <c r="D448" s="138">
        <v>0</v>
      </c>
      <c r="E448" s="35">
        <v>9000</v>
      </c>
      <c r="F448" s="1"/>
    </row>
    <row r="449" spans="1:5" ht="24.95" customHeight="1" thickBot="1" x14ac:dyDescent="0.3">
      <c r="A449" s="25">
        <v>3213</v>
      </c>
      <c r="B449" s="99" t="s">
        <v>104</v>
      </c>
      <c r="C449" s="102">
        <v>11000</v>
      </c>
      <c r="D449" s="138">
        <v>0</v>
      </c>
      <c r="E449" s="35">
        <v>11000</v>
      </c>
    </row>
    <row r="450" spans="1:5" ht="24.95" customHeight="1" thickBot="1" x14ac:dyDescent="0.3">
      <c r="A450" s="25">
        <v>3214</v>
      </c>
      <c r="B450" s="99" t="s">
        <v>298</v>
      </c>
      <c r="C450" s="102">
        <v>10000</v>
      </c>
      <c r="D450" s="138">
        <v>0</v>
      </c>
      <c r="E450" s="48">
        <v>10000</v>
      </c>
    </row>
    <row r="451" spans="1:5" ht="24.95" customHeight="1" thickBot="1" x14ac:dyDescent="0.3">
      <c r="A451" s="28">
        <v>322</v>
      </c>
      <c r="B451" s="98" t="s">
        <v>299</v>
      </c>
      <c r="C451" s="103">
        <v>1920</v>
      </c>
      <c r="D451" s="103">
        <v>0</v>
      </c>
      <c r="E451" s="163">
        <v>1920</v>
      </c>
    </row>
    <row r="452" spans="1:5" ht="24.95" customHeight="1" thickBot="1" x14ac:dyDescent="0.3">
      <c r="A452" s="25">
        <v>3221</v>
      </c>
      <c r="B452" s="99" t="s">
        <v>300</v>
      </c>
      <c r="C452" s="102">
        <v>1920</v>
      </c>
      <c r="D452" s="138">
        <v>0</v>
      </c>
      <c r="E452" s="48">
        <v>1920</v>
      </c>
    </row>
    <row r="453" spans="1:5" ht="24.95" customHeight="1" thickBot="1" x14ac:dyDescent="0.3">
      <c r="A453" s="301">
        <v>323</v>
      </c>
      <c r="B453" s="302" t="s">
        <v>113</v>
      </c>
      <c r="C453" s="160">
        <v>141830</v>
      </c>
      <c r="D453" s="160">
        <v>0</v>
      </c>
      <c r="E453" s="309">
        <v>141830</v>
      </c>
    </row>
    <row r="454" spans="1:5" ht="24.95" customHeight="1" thickBot="1" x14ac:dyDescent="0.3">
      <c r="A454" s="25">
        <v>3232</v>
      </c>
      <c r="B454" s="99" t="s">
        <v>301</v>
      </c>
      <c r="C454" s="105">
        <v>630</v>
      </c>
      <c r="D454" s="138">
        <v>0</v>
      </c>
      <c r="E454" s="36">
        <v>630</v>
      </c>
    </row>
    <row r="455" spans="1:5" ht="24.95" customHeight="1" thickBot="1" x14ac:dyDescent="0.3">
      <c r="A455" s="25">
        <v>3236</v>
      </c>
      <c r="B455" s="99" t="s">
        <v>302</v>
      </c>
      <c r="C455" s="102">
        <v>13000</v>
      </c>
      <c r="D455" s="138">
        <v>0</v>
      </c>
      <c r="E455" s="35">
        <v>13000</v>
      </c>
    </row>
    <row r="456" spans="1:5" ht="24.95" customHeight="1" thickBot="1" x14ac:dyDescent="0.3">
      <c r="A456" s="25">
        <v>3237</v>
      </c>
      <c r="B456" s="99" t="s">
        <v>119</v>
      </c>
      <c r="C456" s="102">
        <v>117000</v>
      </c>
      <c r="D456" s="138">
        <v>0</v>
      </c>
      <c r="E456" s="35">
        <v>117000</v>
      </c>
    </row>
    <row r="457" spans="1:5" ht="24.95" customHeight="1" thickBot="1" x14ac:dyDescent="0.3">
      <c r="A457" s="318"/>
      <c r="B457" s="319"/>
      <c r="C457" s="102">
        <v>11200</v>
      </c>
      <c r="D457" s="138">
        <v>0</v>
      </c>
      <c r="E457" s="48">
        <v>11200</v>
      </c>
    </row>
    <row r="458" spans="1:5" ht="25.5" customHeight="1" thickBot="1" x14ac:dyDescent="0.3">
      <c r="A458" s="28">
        <v>329</v>
      </c>
      <c r="B458" s="98" t="s">
        <v>122</v>
      </c>
      <c r="C458" s="103">
        <v>16000</v>
      </c>
      <c r="D458" s="103">
        <v>8000</v>
      </c>
      <c r="E458" s="163">
        <v>24000</v>
      </c>
    </row>
    <row r="459" spans="1:5" ht="24.95" customHeight="1" thickBot="1" x14ac:dyDescent="0.3">
      <c r="A459" s="25">
        <v>3295</v>
      </c>
      <c r="B459" s="99" t="s">
        <v>127</v>
      </c>
      <c r="C459" s="102">
        <v>10000</v>
      </c>
      <c r="D459" s="139">
        <v>-2000</v>
      </c>
      <c r="E459" s="35">
        <v>8000</v>
      </c>
    </row>
    <row r="460" spans="1:5" ht="24.95" customHeight="1" thickBot="1" x14ac:dyDescent="0.3">
      <c r="A460" s="25">
        <v>3299</v>
      </c>
      <c r="B460" s="99" t="s">
        <v>285</v>
      </c>
      <c r="C460" s="102">
        <v>6000</v>
      </c>
      <c r="D460" s="139">
        <v>10000</v>
      </c>
      <c r="E460" s="48">
        <v>16000</v>
      </c>
    </row>
    <row r="461" spans="1:5" ht="24.95" customHeight="1" thickBot="1" x14ac:dyDescent="0.3">
      <c r="A461" s="28">
        <v>34</v>
      </c>
      <c r="B461" s="98" t="s">
        <v>303</v>
      </c>
      <c r="C461" s="103">
        <v>45000</v>
      </c>
      <c r="D461" s="103">
        <v>0</v>
      </c>
      <c r="E461" s="163">
        <v>45000</v>
      </c>
    </row>
    <row r="462" spans="1:5" ht="24.95" customHeight="1" thickBot="1" x14ac:dyDescent="0.3">
      <c r="A462" s="28">
        <v>343</v>
      </c>
      <c r="B462" s="98" t="s">
        <v>131</v>
      </c>
      <c r="C462" s="103">
        <v>45000</v>
      </c>
      <c r="D462" s="103">
        <v>0</v>
      </c>
      <c r="E462" s="163">
        <v>45000</v>
      </c>
    </row>
    <row r="463" spans="1:5" ht="24.95" customHeight="1" thickBot="1" x14ac:dyDescent="0.3">
      <c r="A463" s="25">
        <v>3431</v>
      </c>
      <c r="B463" s="99" t="s">
        <v>304</v>
      </c>
      <c r="C463" s="102">
        <v>12000</v>
      </c>
      <c r="D463" s="138">
        <v>0</v>
      </c>
      <c r="E463" s="35">
        <v>12000</v>
      </c>
    </row>
    <row r="464" spans="1:5" ht="24.95" customHeight="1" thickBot="1" x14ac:dyDescent="0.3">
      <c r="A464" s="25">
        <v>3434</v>
      </c>
      <c r="B464" s="99" t="s">
        <v>305</v>
      </c>
      <c r="C464" s="102">
        <v>33000</v>
      </c>
      <c r="D464" s="144">
        <v>0</v>
      </c>
      <c r="E464" s="48">
        <v>33000</v>
      </c>
    </row>
    <row r="465" spans="1:5" ht="24.95" customHeight="1" x14ac:dyDescent="0.25">
      <c r="A465" s="805" t="s">
        <v>288</v>
      </c>
      <c r="B465" s="806"/>
      <c r="C465" s="745">
        <v>1332750</v>
      </c>
      <c r="D465" s="745">
        <v>11000</v>
      </c>
      <c r="E465" s="807">
        <v>1343750</v>
      </c>
    </row>
    <row r="466" spans="1:5" ht="24.95" customHeight="1" thickBot="1" x14ac:dyDescent="0.3">
      <c r="A466" s="809"/>
      <c r="B466" s="810"/>
      <c r="C466" s="746"/>
      <c r="D466" s="746"/>
      <c r="E466" s="808"/>
    </row>
    <row r="467" spans="1:5" ht="24.95" customHeight="1" thickBot="1" x14ac:dyDescent="0.3">
      <c r="A467" s="28">
        <v>32</v>
      </c>
      <c r="B467" s="98" t="s">
        <v>284</v>
      </c>
      <c r="C467" s="103">
        <v>229950</v>
      </c>
      <c r="D467" s="103">
        <v>54000</v>
      </c>
      <c r="E467" s="163">
        <v>283950</v>
      </c>
    </row>
    <row r="468" spans="1:5" ht="24.95" customHeight="1" thickBot="1" x14ac:dyDescent="0.3">
      <c r="A468" s="28">
        <v>322</v>
      </c>
      <c r="B468" s="98" t="s">
        <v>106</v>
      </c>
      <c r="C468" s="103">
        <v>19580</v>
      </c>
      <c r="D468" s="103">
        <v>14000</v>
      </c>
      <c r="E468" s="145">
        <v>33580</v>
      </c>
    </row>
    <row r="469" spans="1:5" ht="24.95" customHeight="1" thickBot="1" x14ac:dyDescent="0.3">
      <c r="A469" s="25">
        <v>3221</v>
      </c>
      <c r="B469" s="99" t="s">
        <v>306</v>
      </c>
      <c r="C469" s="102">
        <v>18080</v>
      </c>
      <c r="D469" s="300">
        <v>14000</v>
      </c>
      <c r="E469" s="139">
        <v>32080</v>
      </c>
    </row>
    <row r="470" spans="1:5" ht="24.95" customHeight="1" thickBot="1" x14ac:dyDescent="0.3">
      <c r="A470" s="25">
        <v>3224</v>
      </c>
      <c r="B470" s="99" t="s">
        <v>110</v>
      </c>
      <c r="C470" s="102">
        <v>1500</v>
      </c>
      <c r="D470" s="299">
        <v>0</v>
      </c>
      <c r="E470" s="139">
        <v>1500</v>
      </c>
    </row>
    <row r="471" spans="1:5" ht="24.95" customHeight="1" thickBot="1" x14ac:dyDescent="0.3">
      <c r="A471" s="301">
        <v>323</v>
      </c>
      <c r="B471" s="302" t="s">
        <v>113</v>
      </c>
      <c r="C471" s="160">
        <v>210370</v>
      </c>
      <c r="D471" s="160">
        <v>40000</v>
      </c>
      <c r="E471" s="303">
        <v>250370</v>
      </c>
    </row>
    <row r="472" spans="1:5" ht="24.95" customHeight="1" thickBot="1" x14ac:dyDescent="0.3">
      <c r="A472" s="25">
        <v>3231</v>
      </c>
      <c r="B472" s="99" t="s">
        <v>307</v>
      </c>
      <c r="C472" s="102">
        <v>65000</v>
      </c>
      <c r="D472" s="138">
        <v>0</v>
      </c>
      <c r="E472" s="35">
        <v>65000</v>
      </c>
    </row>
    <row r="473" spans="1:5" ht="24.95" customHeight="1" thickBot="1" x14ac:dyDescent="0.3">
      <c r="A473" s="25">
        <v>3232</v>
      </c>
      <c r="B473" s="99" t="s">
        <v>301</v>
      </c>
      <c r="C473" s="102">
        <v>4370</v>
      </c>
      <c r="D473" s="138">
        <v>0</v>
      </c>
      <c r="E473" s="35">
        <v>4370</v>
      </c>
    </row>
    <row r="474" spans="1:5" ht="24.95" customHeight="1" thickBot="1" x14ac:dyDescent="0.3">
      <c r="A474" s="25">
        <v>3233</v>
      </c>
      <c r="B474" s="99" t="s">
        <v>116</v>
      </c>
      <c r="C474" s="102">
        <v>6000</v>
      </c>
      <c r="D474" s="138">
        <v>0</v>
      </c>
      <c r="E474" s="35">
        <v>6000</v>
      </c>
    </row>
    <row r="475" spans="1:5" ht="24.95" customHeight="1" thickBot="1" x14ac:dyDescent="0.3">
      <c r="A475" s="25">
        <v>3237</v>
      </c>
      <c r="B475" s="99" t="s">
        <v>119</v>
      </c>
      <c r="C475" s="102">
        <v>75000</v>
      </c>
      <c r="D475" s="139">
        <v>40000</v>
      </c>
      <c r="E475" s="35">
        <v>115000</v>
      </c>
    </row>
    <row r="476" spans="1:5" ht="24.95" customHeight="1" thickBot="1" x14ac:dyDescent="0.3">
      <c r="A476" s="25">
        <v>3238</v>
      </c>
      <c r="B476" s="99" t="s">
        <v>120</v>
      </c>
      <c r="C476" s="102">
        <v>60000</v>
      </c>
      <c r="D476" s="138">
        <v>0</v>
      </c>
      <c r="E476" s="35">
        <v>60000</v>
      </c>
    </row>
    <row r="477" spans="1:5" ht="24.95" customHeight="1" thickBot="1" x14ac:dyDescent="0.3">
      <c r="A477" s="25"/>
      <c r="B477" s="99"/>
      <c r="C477" s="105"/>
      <c r="D477" s="144"/>
      <c r="E477" s="41"/>
    </row>
    <row r="478" spans="1:5" ht="31.5" customHeight="1" thickBot="1" x14ac:dyDescent="0.3">
      <c r="A478" s="805" t="s">
        <v>289</v>
      </c>
      <c r="B478" s="806"/>
      <c r="C478" s="173">
        <v>229950</v>
      </c>
      <c r="D478" s="173">
        <v>54000</v>
      </c>
      <c r="E478" s="169">
        <v>283950</v>
      </c>
    </row>
    <row r="479" spans="1:5" ht="24.95" customHeight="1" thickBot="1" x14ac:dyDescent="0.3">
      <c r="A479" s="152">
        <v>36</v>
      </c>
      <c r="B479" s="158" t="s">
        <v>308</v>
      </c>
      <c r="C479" s="103">
        <v>10000</v>
      </c>
      <c r="D479" s="103">
        <v>0</v>
      </c>
      <c r="E479" s="145">
        <v>10000</v>
      </c>
    </row>
    <row r="480" spans="1:5" ht="24.95" customHeight="1" thickBot="1" x14ac:dyDescent="0.3">
      <c r="A480" s="28">
        <v>363</v>
      </c>
      <c r="B480" s="98" t="s">
        <v>139</v>
      </c>
      <c r="C480" s="103">
        <v>10000</v>
      </c>
      <c r="D480" s="103">
        <v>0</v>
      </c>
      <c r="E480" s="308">
        <v>10000</v>
      </c>
    </row>
    <row r="481" spans="1:6" ht="24.95" customHeight="1" thickBot="1" x14ac:dyDescent="0.3">
      <c r="A481" s="24">
        <v>3631</v>
      </c>
      <c r="B481" s="150" t="s">
        <v>140</v>
      </c>
      <c r="C481" s="156">
        <v>10000</v>
      </c>
      <c r="D481" s="153">
        <v>0</v>
      </c>
      <c r="E481" s="48">
        <v>10000</v>
      </c>
      <c r="F481" s="1"/>
    </row>
    <row r="482" spans="1:6" ht="24.95" customHeight="1" thickBot="1" x14ac:dyDescent="0.3">
      <c r="A482" s="815" t="s">
        <v>309</v>
      </c>
      <c r="B482" s="816"/>
      <c r="C482" s="278">
        <v>10000</v>
      </c>
      <c r="D482" s="278">
        <v>0</v>
      </c>
      <c r="E482" s="169">
        <v>10000</v>
      </c>
      <c r="F482" s="1"/>
    </row>
    <row r="483" spans="1:6" ht="24.95" customHeight="1" thickBot="1" x14ac:dyDescent="0.3">
      <c r="A483" s="28">
        <v>42</v>
      </c>
      <c r="B483" s="114" t="s">
        <v>310</v>
      </c>
      <c r="C483" s="192">
        <v>0</v>
      </c>
      <c r="D483" s="192">
        <v>6000</v>
      </c>
      <c r="E483" s="159">
        <v>6000</v>
      </c>
      <c r="F483" s="1"/>
    </row>
    <row r="484" spans="1:6" ht="24.95" customHeight="1" thickBot="1" x14ac:dyDescent="0.3">
      <c r="A484" s="28">
        <v>422</v>
      </c>
      <c r="B484" s="98" t="s">
        <v>153</v>
      </c>
      <c r="C484" s="104">
        <v>0</v>
      </c>
      <c r="D484" s="103">
        <v>6000</v>
      </c>
      <c r="E484" s="163">
        <v>6000</v>
      </c>
      <c r="F484" s="1"/>
    </row>
    <row r="485" spans="1:6" ht="24.95" customHeight="1" thickBot="1" x14ac:dyDescent="0.3">
      <c r="A485" s="25">
        <v>4221</v>
      </c>
      <c r="B485" s="99" t="s">
        <v>311</v>
      </c>
      <c r="C485" s="105">
        <v>0</v>
      </c>
      <c r="D485" s="139">
        <v>1000</v>
      </c>
      <c r="E485" s="35">
        <v>1000</v>
      </c>
      <c r="F485" s="1"/>
    </row>
    <row r="486" spans="1:6" ht="24.95" customHeight="1" thickBot="1" x14ac:dyDescent="0.3">
      <c r="A486" s="25">
        <v>4222</v>
      </c>
      <c r="B486" s="99" t="s">
        <v>155</v>
      </c>
      <c r="C486" s="105">
        <v>0</v>
      </c>
      <c r="D486" s="139">
        <v>5000</v>
      </c>
      <c r="E486" s="48">
        <v>5000</v>
      </c>
      <c r="F486" s="1"/>
    </row>
    <row r="487" spans="1:6" ht="33" customHeight="1" thickBot="1" x14ac:dyDescent="0.3">
      <c r="A487" s="805" t="s">
        <v>312</v>
      </c>
      <c r="B487" s="806"/>
      <c r="C487" s="173">
        <v>0</v>
      </c>
      <c r="D487" s="173">
        <v>6000</v>
      </c>
      <c r="E487" s="169">
        <v>6000</v>
      </c>
      <c r="F487" s="1"/>
    </row>
    <row r="488" spans="1:6" ht="24.95" customHeight="1" x14ac:dyDescent="0.25">
      <c r="A488" s="785"/>
      <c r="B488" s="786"/>
      <c r="C488" s="786"/>
      <c r="D488" s="786"/>
      <c r="E488" s="787"/>
      <c r="F488" s="1"/>
    </row>
    <row r="489" spans="1:6" ht="24.95" customHeight="1" thickBot="1" x14ac:dyDescent="0.3">
      <c r="A489" s="788"/>
      <c r="B489" s="789"/>
      <c r="C489" s="789"/>
      <c r="D489" s="789"/>
      <c r="E489" s="790"/>
      <c r="F489" s="1"/>
    </row>
    <row r="490" spans="1:6" ht="42" customHeight="1" thickBot="1" x14ac:dyDescent="0.3">
      <c r="A490" s="364" t="s">
        <v>313</v>
      </c>
      <c r="B490" s="365" t="s">
        <v>314</v>
      </c>
      <c r="C490" s="132">
        <v>4435750</v>
      </c>
      <c r="D490" s="132">
        <v>-1233750</v>
      </c>
      <c r="E490" s="132">
        <v>3202000</v>
      </c>
      <c r="F490" s="297"/>
    </row>
    <row r="491" spans="1:6" ht="24.95" customHeight="1" x14ac:dyDescent="0.25">
      <c r="A491" s="791"/>
      <c r="B491" s="792"/>
      <c r="C491" s="792"/>
      <c r="D491" s="792"/>
      <c r="E491" s="793"/>
      <c r="F491" s="1"/>
    </row>
    <row r="492" spans="1:6" ht="24.95" customHeight="1" thickBot="1" x14ac:dyDescent="0.3">
      <c r="A492" s="791"/>
      <c r="B492" s="792"/>
      <c r="C492" s="792"/>
      <c r="D492" s="792"/>
      <c r="E492" s="793"/>
      <c r="F492" s="1"/>
    </row>
    <row r="493" spans="1:6" ht="49.5" customHeight="1" thickBot="1" x14ac:dyDescent="0.3">
      <c r="A493" s="148" t="s">
        <v>315</v>
      </c>
      <c r="B493" s="282" t="s">
        <v>316</v>
      </c>
      <c r="C493" s="149">
        <v>343000</v>
      </c>
      <c r="D493" s="149">
        <v>-95000</v>
      </c>
      <c r="E493" s="149">
        <v>248000</v>
      </c>
      <c r="F493" s="297"/>
    </row>
    <row r="494" spans="1:6" ht="24.95" customHeight="1" x14ac:dyDescent="0.25">
      <c r="A494" s="839"/>
      <c r="B494" s="822"/>
      <c r="C494" s="822"/>
      <c r="D494" s="822"/>
      <c r="E494" s="823"/>
      <c r="F494" s="1"/>
    </row>
    <row r="495" spans="1:6" ht="24.95" customHeight="1" thickBot="1" x14ac:dyDescent="0.3">
      <c r="A495" s="824"/>
      <c r="B495" s="825"/>
      <c r="C495" s="825"/>
      <c r="D495" s="822"/>
      <c r="E495" s="823"/>
      <c r="F495" s="1"/>
    </row>
    <row r="496" spans="1:6" ht="24.95" customHeight="1" thickBot="1" x14ac:dyDescent="0.3">
      <c r="A496" s="28">
        <v>32</v>
      </c>
      <c r="B496" s="98" t="s">
        <v>284</v>
      </c>
      <c r="C496" s="103">
        <v>43000</v>
      </c>
      <c r="D496" s="103">
        <v>0</v>
      </c>
      <c r="E496" s="145">
        <v>43000</v>
      </c>
      <c r="F496" s="1"/>
    </row>
    <row r="497" spans="1:5" ht="24.95" customHeight="1" thickBot="1" x14ac:dyDescent="0.3">
      <c r="A497" s="28">
        <v>322</v>
      </c>
      <c r="B497" s="98" t="s">
        <v>106</v>
      </c>
      <c r="C497" s="103">
        <v>13000</v>
      </c>
      <c r="D497" s="103">
        <v>0</v>
      </c>
      <c r="E497" s="308">
        <v>13000</v>
      </c>
    </row>
    <row r="498" spans="1:5" ht="24.95" customHeight="1" thickBot="1" x14ac:dyDescent="0.3">
      <c r="A498" s="25">
        <v>3224</v>
      </c>
      <c r="B498" s="99" t="s">
        <v>317</v>
      </c>
      <c r="C498" s="102">
        <v>13000</v>
      </c>
      <c r="D498" s="138">
        <v>0</v>
      </c>
      <c r="E498" s="48">
        <v>13000</v>
      </c>
    </row>
    <row r="499" spans="1:5" ht="24.95" customHeight="1" thickBot="1" x14ac:dyDescent="0.3">
      <c r="A499" s="28">
        <v>323</v>
      </c>
      <c r="B499" s="98" t="s">
        <v>113</v>
      </c>
      <c r="C499" s="103">
        <v>30000</v>
      </c>
      <c r="D499" s="103">
        <v>0</v>
      </c>
      <c r="E499" s="163">
        <v>30000</v>
      </c>
    </row>
    <row r="500" spans="1:5" ht="24.95" customHeight="1" thickBot="1" x14ac:dyDescent="0.3">
      <c r="A500" s="25">
        <v>3232</v>
      </c>
      <c r="B500" s="99" t="s">
        <v>115</v>
      </c>
      <c r="C500" s="102">
        <v>30000</v>
      </c>
      <c r="D500" s="138">
        <v>0</v>
      </c>
      <c r="E500" s="48">
        <v>30000</v>
      </c>
    </row>
    <row r="501" spans="1:5" ht="24.95" customHeight="1" thickBot="1" x14ac:dyDescent="0.3">
      <c r="A501" s="28">
        <v>42</v>
      </c>
      <c r="B501" s="98" t="s">
        <v>318</v>
      </c>
      <c r="C501" s="103">
        <v>50000</v>
      </c>
      <c r="D501" s="103">
        <v>-45000</v>
      </c>
      <c r="E501" s="145">
        <v>5000</v>
      </c>
    </row>
    <row r="502" spans="1:5" ht="24.95" customHeight="1" thickBot="1" x14ac:dyDescent="0.3">
      <c r="A502" s="28">
        <v>421</v>
      </c>
      <c r="B502" s="98" t="s">
        <v>149</v>
      </c>
      <c r="C502" s="103">
        <v>50000</v>
      </c>
      <c r="D502" s="103">
        <v>-45000</v>
      </c>
      <c r="E502" s="308">
        <v>5000</v>
      </c>
    </row>
    <row r="503" spans="1:5" ht="24.95" customHeight="1" thickBot="1" x14ac:dyDescent="0.3">
      <c r="A503" s="25">
        <v>4213</v>
      </c>
      <c r="B503" s="99" t="s">
        <v>319</v>
      </c>
      <c r="C503" s="102">
        <v>50000</v>
      </c>
      <c r="D503" s="139">
        <v>-45000</v>
      </c>
      <c r="E503" s="48">
        <v>5000</v>
      </c>
    </row>
    <row r="504" spans="1:5" ht="24.95" customHeight="1" thickBot="1" x14ac:dyDescent="0.3">
      <c r="A504" s="28">
        <v>45</v>
      </c>
      <c r="B504" s="98" t="s">
        <v>320</v>
      </c>
      <c r="C504" s="103">
        <v>100000</v>
      </c>
      <c r="D504" s="103">
        <v>-50000</v>
      </c>
      <c r="E504" s="163">
        <v>50000</v>
      </c>
    </row>
    <row r="505" spans="1:5" ht="24.95" customHeight="1" thickBot="1" x14ac:dyDescent="0.3">
      <c r="A505" s="28">
        <v>451</v>
      </c>
      <c r="B505" s="98" t="s">
        <v>163</v>
      </c>
      <c r="C505" s="103">
        <v>100000</v>
      </c>
      <c r="D505" s="103">
        <v>-50000</v>
      </c>
      <c r="E505" s="163">
        <v>50000</v>
      </c>
    </row>
    <row r="506" spans="1:5" ht="24.95" customHeight="1" thickBot="1" x14ac:dyDescent="0.3">
      <c r="A506" s="24">
        <v>4511</v>
      </c>
      <c r="B506" s="150" t="s">
        <v>163</v>
      </c>
      <c r="C506" s="156">
        <v>100000</v>
      </c>
      <c r="D506" s="168">
        <v>-50000</v>
      </c>
      <c r="E506" s="48">
        <v>50000</v>
      </c>
    </row>
    <row r="507" spans="1:5" ht="26.25" customHeight="1" thickBot="1" x14ac:dyDescent="0.3">
      <c r="A507" s="837" t="s">
        <v>321</v>
      </c>
      <c r="B507" s="838"/>
      <c r="C507" s="305">
        <v>193000</v>
      </c>
      <c r="D507" s="169">
        <v>-95000</v>
      </c>
      <c r="E507" s="191">
        <v>98000</v>
      </c>
    </row>
    <row r="508" spans="1:5" ht="24.95" customHeight="1" thickBot="1" x14ac:dyDescent="0.3">
      <c r="A508" s="152">
        <v>42</v>
      </c>
      <c r="B508" s="151" t="s">
        <v>318</v>
      </c>
      <c r="C508" s="304">
        <v>150000</v>
      </c>
      <c r="D508" s="163">
        <v>0</v>
      </c>
      <c r="E508" s="163">
        <v>150000</v>
      </c>
    </row>
    <row r="509" spans="1:5" ht="24.95" customHeight="1" thickBot="1" x14ac:dyDescent="0.3">
      <c r="A509" s="28">
        <v>421</v>
      </c>
      <c r="B509" s="114" t="s">
        <v>149</v>
      </c>
      <c r="C509" s="103">
        <v>150000</v>
      </c>
      <c r="D509" s="406">
        <v>0</v>
      </c>
      <c r="E509" s="163">
        <v>150000</v>
      </c>
    </row>
    <row r="510" spans="1:5" ht="24.95" customHeight="1" thickBot="1" x14ac:dyDescent="0.3">
      <c r="A510" s="25">
        <v>4213</v>
      </c>
      <c r="B510" s="99" t="s">
        <v>319</v>
      </c>
      <c r="C510" s="102">
        <v>150000</v>
      </c>
      <c r="D510" s="405">
        <v>0</v>
      </c>
      <c r="E510" s="48">
        <v>150000</v>
      </c>
    </row>
    <row r="511" spans="1:5" ht="25.5" customHeight="1" thickBot="1" x14ac:dyDescent="0.3">
      <c r="A511" s="817" t="s">
        <v>309</v>
      </c>
      <c r="B511" s="818"/>
      <c r="C511" s="154">
        <v>150000</v>
      </c>
      <c r="D511" s="169">
        <v>0</v>
      </c>
      <c r="E511" s="169">
        <v>150000</v>
      </c>
    </row>
    <row r="512" spans="1:5" ht="24.95" customHeight="1" x14ac:dyDescent="0.25">
      <c r="A512" s="831"/>
      <c r="B512" s="832"/>
      <c r="C512" s="832"/>
      <c r="D512" s="833"/>
      <c r="E512" s="834"/>
    </row>
    <row r="513" spans="1:6" ht="24.95" customHeight="1" thickBot="1" x14ac:dyDescent="0.3">
      <c r="A513" s="835"/>
      <c r="B513" s="836"/>
      <c r="C513" s="836"/>
      <c r="D513" s="833"/>
      <c r="E513" s="834"/>
      <c r="F513" s="1"/>
    </row>
    <row r="514" spans="1:6" ht="39" customHeight="1" thickBot="1" x14ac:dyDescent="0.3">
      <c r="A514" s="280" t="s">
        <v>322</v>
      </c>
      <c r="B514" s="281" t="s">
        <v>323</v>
      </c>
      <c r="C514" s="164">
        <v>308000</v>
      </c>
      <c r="D514" s="164">
        <v>-40000</v>
      </c>
      <c r="E514" s="147">
        <v>268000</v>
      </c>
      <c r="F514" s="297"/>
    </row>
    <row r="515" spans="1:6" ht="24.95" customHeight="1" x14ac:dyDescent="0.25">
      <c r="A515" s="820"/>
      <c r="B515" s="821"/>
      <c r="C515" s="821"/>
      <c r="D515" s="822"/>
      <c r="E515" s="823"/>
      <c r="F515" s="1"/>
    </row>
    <row r="516" spans="1:6" ht="24.95" customHeight="1" thickBot="1" x14ac:dyDescent="0.3">
      <c r="A516" s="824"/>
      <c r="B516" s="825"/>
      <c r="C516" s="825"/>
      <c r="D516" s="822"/>
      <c r="E516" s="823"/>
      <c r="F516" s="1"/>
    </row>
    <row r="517" spans="1:6" ht="24.95" customHeight="1" thickBot="1" x14ac:dyDescent="0.3">
      <c r="A517" s="28">
        <v>32</v>
      </c>
      <c r="B517" s="98" t="s">
        <v>284</v>
      </c>
      <c r="C517" s="103">
        <v>93000</v>
      </c>
      <c r="D517" s="103">
        <v>10000</v>
      </c>
      <c r="E517" s="163">
        <v>103000</v>
      </c>
      <c r="F517" s="1"/>
    </row>
    <row r="518" spans="1:6" ht="24.95" customHeight="1" thickBot="1" x14ac:dyDescent="0.3">
      <c r="A518" s="28">
        <v>322</v>
      </c>
      <c r="B518" s="98" t="s">
        <v>106</v>
      </c>
      <c r="C518" s="103">
        <v>53000</v>
      </c>
      <c r="D518" s="103">
        <v>10000</v>
      </c>
      <c r="E518" s="163">
        <v>63000</v>
      </c>
      <c r="F518" s="1"/>
    </row>
    <row r="519" spans="1:6" ht="24.95" customHeight="1" thickBot="1" x14ac:dyDescent="0.3">
      <c r="A519" s="25">
        <v>3223</v>
      </c>
      <c r="B519" s="99" t="s">
        <v>109</v>
      </c>
      <c r="C519" s="102">
        <v>45000</v>
      </c>
      <c r="D519" s="138">
        <v>0</v>
      </c>
      <c r="E519" s="35">
        <v>45000</v>
      </c>
      <c r="F519" s="1"/>
    </row>
    <row r="520" spans="1:6" ht="24.95" customHeight="1" thickBot="1" x14ac:dyDescent="0.3">
      <c r="A520" s="25">
        <v>3224</v>
      </c>
      <c r="B520" s="99" t="s">
        <v>317</v>
      </c>
      <c r="C520" s="102">
        <v>8000</v>
      </c>
      <c r="D520" s="139">
        <v>10000</v>
      </c>
      <c r="E520" s="48">
        <v>18000</v>
      </c>
      <c r="F520" s="1"/>
    </row>
    <row r="521" spans="1:6" ht="24.95" customHeight="1" thickBot="1" x14ac:dyDescent="0.3">
      <c r="A521" s="28">
        <v>323</v>
      </c>
      <c r="B521" s="98" t="s">
        <v>113</v>
      </c>
      <c r="C521" s="103">
        <v>40000</v>
      </c>
      <c r="D521" s="103">
        <v>0</v>
      </c>
      <c r="E521" s="163">
        <v>40000</v>
      </c>
      <c r="F521" s="1"/>
    </row>
    <row r="522" spans="1:6" ht="24.95" customHeight="1" thickBot="1" x14ac:dyDescent="0.3">
      <c r="A522" s="25">
        <v>3232</v>
      </c>
      <c r="B522" s="99" t="s">
        <v>115</v>
      </c>
      <c r="C522" s="102">
        <v>40000</v>
      </c>
      <c r="D522" s="138">
        <v>0</v>
      </c>
      <c r="E522" s="48">
        <v>40000</v>
      </c>
      <c r="F522" s="1"/>
    </row>
    <row r="523" spans="1:6" ht="24.95" customHeight="1" thickBot="1" x14ac:dyDescent="0.3">
      <c r="A523" s="28">
        <v>42</v>
      </c>
      <c r="B523" s="98" t="s">
        <v>318</v>
      </c>
      <c r="C523" s="103">
        <v>50000</v>
      </c>
      <c r="D523" s="103">
        <v>0</v>
      </c>
      <c r="E523" s="163">
        <v>50000</v>
      </c>
      <c r="F523" s="1"/>
    </row>
    <row r="524" spans="1:6" ht="24.95" customHeight="1" thickBot="1" x14ac:dyDescent="0.3">
      <c r="A524" s="28">
        <v>421</v>
      </c>
      <c r="B524" s="98" t="s">
        <v>149</v>
      </c>
      <c r="C524" s="103">
        <v>50000</v>
      </c>
      <c r="D524" s="103">
        <v>0</v>
      </c>
      <c r="E524" s="163">
        <v>50000</v>
      </c>
      <c r="F524" s="1"/>
    </row>
    <row r="525" spans="1:6" ht="24.95" customHeight="1" thickBot="1" x14ac:dyDescent="0.3">
      <c r="A525" s="24">
        <v>4214</v>
      </c>
      <c r="B525" s="150" t="s">
        <v>152</v>
      </c>
      <c r="C525" s="156">
        <v>50000</v>
      </c>
      <c r="D525" s="153">
        <v>0</v>
      </c>
      <c r="E525" s="48">
        <v>50000</v>
      </c>
      <c r="F525" s="1"/>
    </row>
    <row r="526" spans="1:6" ht="24.95" customHeight="1" thickBot="1" x14ac:dyDescent="0.3">
      <c r="A526" s="815" t="s">
        <v>321</v>
      </c>
      <c r="B526" s="816"/>
      <c r="C526" s="190">
        <v>143000</v>
      </c>
      <c r="D526" s="190">
        <v>10000</v>
      </c>
      <c r="E526" s="169">
        <v>153000</v>
      </c>
      <c r="F526" s="1"/>
    </row>
    <row r="527" spans="1:6" ht="24.95" customHeight="1" thickBot="1" x14ac:dyDescent="0.3">
      <c r="A527" s="28">
        <v>42</v>
      </c>
      <c r="B527" s="114" t="s">
        <v>318</v>
      </c>
      <c r="C527" s="157">
        <v>50000</v>
      </c>
      <c r="D527" s="157">
        <v>-50000</v>
      </c>
      <c r="E527" s="387">
        <v>0</v>
      </c>
      <c r="F527" s="1"/>
    </row>
    <row r="528" spans="1:6" ht="24.95" customHeight="1" thickBot="1" x14ac:dyDescent="0.3">
      <c r="A528" s="28">
        <v>421</v>
      </c>
      <c r="B528" s="98" t="s">
        <v>149</v>
      </c>
      <c r="C528" s="102">
        <v>50000</v>
      </c>
      <c r="D528" s="102">
        <v>-50000</v>
      </c>
      <c r="E528" s="387">
        <v>0</v>
      </c>
      <c r="F528" s="1"/>
    </row>
    <row r="529" spans="1:6" ht="24.95" customHeight="1" thickBot="1" x14ac:dyDescent="0.3">
      <c r="A529" s="25">
        <v>4214</v>
      </c>
      <c r="B529" s="99" t="s">
        <v>152</v>
      </c>
      <c r="C529" s="102">
        <v>50000</v>
      </c>
      <c r="D529" s="139">
        <v>-50000</v>
      </c>
      <c r="E529" s="41">
        <v>0</v>
      </c>
      <c r="F529" s="1"/>
    </row>
    <row r="530" spans="1:6" ht="24.95" customHeight="1" thickBot="1" x14ac:dyDescent="0.3">
      <c r="A530" s="805" t="s">
        <v>309</v>
      </c>
      <c r="B530" s="806"/>
      <c r="C530" s="154">
        <v>50000</v>
      </c>
      <c r="D530" s="154">
        <v>-50000</v>
      </c>
      <c r="E530" s="169">
        <v>0</v>
      </c>
      <c r="F530" s="1"/>
    </row>
    <row r="531" spans="1:6" ht="24.95" customHeight="1" thickBot="1" x14ac:dyDescent="0.3">
      <c r="A531" s="408">
        <v>32</v>
      </c>
      <c r="B531" s="407" t="s">
        <v>284</v>
      </c>
      <c r="C531" s="366">
        <v>115000</v>
      </c>
      <c r="D531" s="366">
        <v>0</v>
      </c>
      <c r="E531" s="404">
        <v>115000</v>
      </c>
      <c r="F531" s="1"/>
    </row>
    <row r="532" spans="1:6" ht="24.95" customHeight="1" thickBot="1" x14ac:dyDescent="0.3">
      <c r="A532" s="368">
        <v>322</v>
      </c>
      <c r="B532" s="369" t="s">
        <v>106</v>
      </c>
      <c r="C532" s="370">
        <v>115000</v>
      </c>
      <c r="D532" s="370">
        <v>0</v>
      </c>
      <c r="E532" s="163">
        <v>115000</v>
      </c>
      <c r="F532" s="1"/>
    </row>
    <row r="533" spans="1:6" ht="24.95" customHeight="1" thickBot="1" x14ac:dyDescent="0.3">
      <c r="A533" s="82">
        <v>3223</v>
      </c>
      <c r="B533" s="360" t="s">
        <v>109</v>
      </c>
      <c r="C533" s="361">
        <v>115000</v>
      </c>
      <c r="D533" s="362">
        <v>0</v>
      </c>
      <c r="E533" s="363">
        <v>115000</v>
      </c>
      <c r="F533" s="1"/>
    </row>
    <row r="534" spans="1:6" ht="24.95" customHeight="1" thickBot="1" x14ac:dyDescent="0.3">
      <c r="A534" s="809" t="s">
        <v>312</v>
      </c>
      <c r="B534" s="810"/>
      <c r="C534" s="344">
        <v>115000</v>
      </c>
      <c r="D534" s="344">
        <v>0</v>
      </c>
      <c r="E534" s="348">
        <v>115000</v>
      </c>
      <c r="F534" s="1"/>
    </row>
    <row r="535" spans="1:6" ht="24.95" customHeight="1" x14ac:dyDescent="0.25">
      <c r="A535" s="773"/>
      <c r="B535" s="774"/>
      <c r="C535" s="774"/>
      <c r="D535" s="775"/>
      <c r="E535" s="776"/>
      <c r="F535" s="1"/>
    </row>
    <row r="536" spans="1:6" ht="24.95" customHeight="1" thickBot="1" x14ac:dyDescent="0.3">
      <c r="A536" s="819"/>
      <c r="B536" s="778"/>
      <c r="C536" s="778"/>
      <c r="D536" s="775"/>
      <c r="E536" s="776"/>
      <c r="F536" s="1"/>
    </row>
    <row r="537" spans="1:6" ht="31.5" customHeight="1" thickBot="1" x14ac:dyDescent="0.3">
      <c r="A537" s="307" t="s">
        <v>324</v>
      </c>
      <c r="B537" s="306" t="s">
        <v>325</v>
      </c>
      <c r="C537" s="193">
        <v>491000</v>
      </c>
      <c r="D537" s="147">
        <v>-19000</v>
      </c>
      <c r="E537" s="147">
        <v>472000</v>
      </c>
      <c r="F537" s="297"/>
    </row>
    <row r="538" spans="1:6" ht="24.95" customHeight="1" thickBot="1" x14ac:dyDescent="0.3">
      <c r="A538" s="28">
        <v>32</v>
      </c>
      <c r="B538" s="98" t="s">
        <v>284</v>
      </c>
      <c r="C538" s="103">
        <v>61000</v>
      </c>
      <c r="D538" s="103">
        <v>0</v>
      </c>
      <c r="E538" s="163">
        <v>61000</v>
      </c>
      <c r="F538" s="1"/>
    </row>
    <row r="539" spans="1:6" ht="24.95" customHeight="1" thickBot="1" x14ac:dyDescent="0.3">
      <c r="A539" s="28">
        <v>323</v>
      </c>
      <c r="B539" s="98" t="s">
        <v>113</v>
      </c>
      <c r="C539" s="103">
        <v>61000</v>
      </c>
      <c r="D539" s="103">
        <v>0</v>
      </c>
      <c r="E539" s="163">
        <v>61000</v>
      </c>
      <c r="F539" s="1"/>
    </row>
    <row r="540" spans="1:6" ht="24.95" customHeight="1" thickBot="1" x14ac:dyDescent="0.3">
      <c r="A540" s="24">
        <v>3237</v>
      </c>
      <c r="B540" s="150" t="s">
        <v>119</v>
      </c>
      <c r="C540" s="156">
        <v>61000</v>
      </c>
      <c r="D540" s="153">
        <v>0</v>
      </c>
      <c r="E540" s="48">
        <v>61000</v>
      </c>
      <c r="F540" s="1"/>
    </row>
    <row r="541" spans="1:6" ht="24.95" customHeight="1" thickBot="1" x14ac:dyDescent="0.3">
      <c r="A541" s="815" t="s">
        <v>289</v>
      </c>
      <c r="B541" s="816"/>
      <c r="C541" s="190">
        <v>61000</v>
      </c>
      <c r="D541" s="190">
        <v>0</v>
      </c>
      <c r="E541" s="169">
        <v>61000</v>
      </c>
      <c r="F541" s="1"/>
    </row>
    <row r="542" spans="1:6" ht="24.95" customHeight="1" thickBot="1" x14ac:dyDescent="0.3">
      <c r="A542" s="28">
        <v>32</v>
      </c>
      <c r="B542" s="114" t="s">
        <v>284</v>
      </c>
      <c r="C542" s="283">
        <v>20000</v>
      </c>
      <c r="D542" s="283">
        <v>-19000</v>
      </c>
      <c r="E542" s="163">
        <v>1000</v>
      </c>
      <c r="F542" s="1"/>
    </row>
    <row r="543" spans="1:6" ht="24.95" customHeight="1" thickBot="1" x14ac:dyDescent="0.3">
      <c r="A543" s="28">
        <v>323</v>
      </c>
      <c r="B543" s="98" t="s">
        <v>113</v>
      </c>
      <c r="C543" s="102">
        <v>20000</v>
      </c>
      <c r="D543" s="102">
        <v>-19000</v>
      </c>
      <c r="E543" s="387">
        <v>1000</v>
      </c>
      <c r="F543" s="1"/>
    </row>
    <row r="544" spans="1:6" ht="24.95" customHeight="1" thickBot="1" x14ac:dyDescent="0.3">
      <c r="A544" s="25">
        <v>3237</v>
      </c>
      <c r="B544" s="99" t="s">
        <v>119</v>
      </c>
      <c r="C544" s="102">
        <v>20000</v>
      </c>
      <c r="D544" s="139">
        <v>-19000</v>
      </c>
      <c r="E544" s="48">
        <v>1000</v>
      </c>
      <c r="F544" s="1"/>
    </row>
    <row r="545" spans="1:6" ht="29.25" customHeight="1" thickBot="1" x14ac:dyDescent="0.3">
      <c r="A545" s="817" t="s">
        <v>326</v>
      </c>
      <c r="B545" s="818"/>
      <c r="C545" s="186">
        <v>20000</v>
      </c>
      <c r="D545" s="186">
        <v>-19000</v>
      </c>
      <c r="E545" s="169">
        <v>1000</v>
      </c>
      <c r="F545" s="1"/>
    </row>
    <row r="546" spans="1:6" ht="24.95" customHeight="1" thickBot="1" x14ac:dyDescent="0.3">
      <c r="A546" s="28">
        <v>42</v>
      </c>
      <c r="B546" s="98" t="s">
        <v>318</v>
      </c>
      <c r="C546" s="160">
        <v>220000</v>
      </c>
      <c r="D546" s="160">
        <v>0</v>
      </c>
      <c r="E546" s="309">
        <v>220000</v>
      </c>
      <c r="F546" s="1"/>
    </row>
    <row r="547" spans="1:6" ht="24.95" customHeight="1" thickBot="1" x14ac:dyDescent="0.3">
      <c r="A547" s="28">
        <v>426</v>
      </c>
      <c r="B547" s="98" t="s">
        <v>159</v>
      </c>
      <c r="C547" s="103">
        <v>220000</v>
      </c>
      <c r="D547" s="103">
        <v>0</v>
      </c>
      <c r="E547" s="163">
        <v>220000</v>
      </c>
      <c r="F547" s="1"/>
    </row>
    <row r="548" spans="1:6" ht="24.95" customHeight="1" thickBot="1" x14ac:dyDescent="0.3">
      <c r="A548" s="25">
        <v>4263</v>
      </c>
      <c r="B548" s="99" t="s">
        <v>327</v>
      </c>
      <c r="C548" s="102">
        <v>220000</v>
      </c>
      <c r="D548" s="138">
        <v>0</v>
      </c>
      <c r="E548" s="48">
        <v>220000</v>
      </c>
      <c r="F548" s="1"/>
    </row>
    <row r="549" spans="1:6" ht="27.75" customHeight="1" thickBot="1" x14ac:dyDescent="0.3">
      <c r="A549" s="817" t="s">
        <v>321</v>
      </c>
      <c r="B549" s="818"/>
      <c r="C549" s="186">
        <v>220000</v>
      </c>
      <c r="D549" s="186">
        <v>0</v>
      </c>
      <c r="E549" s="169">
        <v>220000</v>
      </c>
      <c r="F549" s="1"/>
    </row>
    <row r="550" spans="1:6" ht="24.95" customHeight="1" thickBot="1" x14ac:dyDescent="0.3">
      <c r="A550" s="28">
        <v>42</v>
      </c>
      <c r="B550" s="98" t="s">
        <v>318</v>
      </c>
      <c r="C550" s="103">
        <v>190000</v>
      </c>
      <c r="D550" s="103">
        <v>0</v>
      </c>
      <c r="E550" s="163">
        <v>190000</v>
      </c>
      <c r="F550" s="1"/>
    </row>
    <row r="551" spans="1:6" ht="24.95" customHeight="1" thickBot="1" x14ac:dyDescent="0.3">
      <c r="A551" s="28">
        <v>426</v>
      </c>
      <c r="B551" s="98" t="s">
        <v>159</v>
      </c>
      <c r="C551" s="103">
        <v>190000</v>
      </c>
      <c r="D551" s="103">
        <v>0</v>
      </c>
      <c r="E551" s="163">
        <v>190000</v>
      </c>
      <c r="F551" s="1"/>
    </row>
    <row r="552" spans="1:6" ht="24.95" customHeight="1" thickBot="1" x14ac:dyDescent="0.3">
      <c r="A552" s="24">
        <v>4263</v>
      </c>
      <c r="B552" s="150" t="s">
        <v>327</v>
      </c>
      <c r="C552" s="156">
        <v>190000</v>
      </c>
      <c r="D552" s="153">
        <v>0</v>
      </c>
      <c r="E552" s="48">
        <v>190000</v>
      </c>
      <c r="F552" s="1"/>
    </row>
    <row r="553" spans="1:6" ht="24.95" customHeight="1" thickBot="1" x14ac:dyDescent="0.3">
      <c r="A553" s="815" t="s">
        <v>309</v>
      </c>
      <c r="B553" s="816"/>
      <c r="C553" s="190">
        <v>190000</v>
      </c>
      <c r="D553" s="190">
        <v>0</v>
      </c>
      <c r="E553" s="169">
        <v>190000</v>
      </c>
      <c r="F553" s="1"/>
    </row>
    <row r="554" spans="1:6" ht="24.95" customHeight="1" x14ac:dyDescent="0.25">
      <c r="A554" s="826"/>
      <c r="B554" s="827"/>
      <c r="C554" s="827"/>
      <c r="D554" s="827"/>
      <c r="E554" s="828"/>
      <c r="F554" s="1"/>
    </row>
    <row r="555" spans="1:6" ht="24.95" customHeight="1" thickBot="1" x14ac:dyDescent="0.3">
      <c r="A555" s="829"/>
      <c r="B555" s="830"/>
      <c r="C555" s="830"/>
      <c r="D555" s="827"/>
      <c r="E555" s="828"/>
      <c r="F555" s="1"/>
    </row>
    <row r="556" spans="1:6" ht="37.5" customHeight="1" thickBot="1" x14ac:dyDescent="0.3">
      <c r="A556" s="197" t="s">
        <v>328</v>
      </c>
      <c r="B556" s="284" t="s">
        <v>329</v>
      </c>
      <c r="C556" s="162">
        <v>228300</v>
      </c>
      <c r="D556" s="162">
        <v>60000</v>
      </c>
      <c r="E556" s="132">
        <v>288300</v>
      </c>
      <c r="F556" s="297"/>
    </row>
    <row r="557" spans="1:6" ht="24.95" customHeight="1" x14ac:dyDescent="0.25">
      <c r="A557" s="767"/>
      <c r="B557" s="768"/>
      <c r="C557" s="768"/>
      <c r="D557" s="772"/>
      <c r="E557" s="769"/>
      <c r="F557" s="297"/>
    </row>
    <row r="558" spans="1:6" ht="24.95" customHeight="1" thickBot="1" x14ac:dyDescent="0.3">
      <c r="A558" s="770"/>
      <c r="B558" s="771"/>
      <c r="C558" s="771"/>
      <c r="D558" s="772"/>
      <c r="E558" s="769"/>
      <c r="F558" s="1"/>
    </row>
    <row r="559" spans="1:6" ht="24.95" customHeight="1" thickBot="1" x14ac:dyDescent="0.3">
      <c r="A559" s="28">
        <v>32</v>
      </c>
      <c r="B559" s="98" t="s">
        <v>284</v>
      </c>
      <c r="C559" s="103">
        <v>48300</v>
      </c>
      <c r="D559" s="103">
        <v>-20000</v>
      </c>
      <c r="E559" s="145">
        <v>28300</v>
      </c>
      <c r="F559" s="1"/>
    </row>
    <row r="560" spans="1:6" ht="24.95" customHeight="1" thickBot="1" x14ac:dyDescent="0.3">
      <c r="A560" s="28">
        <v>322</v>
      </c>
      <c r="B560" s="98" t="s">
        <v>106</v>
      </c>
      <c r="C560" s="103">
        <v>8300</v>
      </c>
      <c r="D560" s="103">
        <v>0</v>
      </c>
      <c r="E560" s="308">
        <v>8300</v>
      </c>
      <c r="F560" s="1"/>
    </row>
    <row r="561" spans="1:5" ht="24.95" customHeight="1" thickBot="1" x14ac:dyDescent="0.3">
      <c r="A561" s="25">
        <v>3224</v>
      </c>
      <c r="B561" s="99" t="s">
        <v>330</v>
      </c>
      <c r="C561" s="102">
        <v>4300</v>
      </c>
      <c r="D561" s="138">
        <v>0</v>
      </c>
      <c r="E561" s="35">
        <v>4300</v>
      </c>
    </row>
    <row r="562" spans="1:5" ht="24.95" customHeight="1" thickBot="1" x14ac:dyDescent="0.3">
      <c r="A562" s="25">
        <v>3225</v>
      </c>
      <c r="B562" s="99" t="s">
        <v>331</v>
      </c>
      <c r="C562" s="102">
        <v>4000</v>
      </c>
      <c r="D562" s="138">
        <v>0</v>
      </c>
      <c r="E562" s="48">
        <v>4000</v>
      </c>
    </row>
    <row r="563" spans="1:5" ht="24.95" customHeight="1" thickBot="1" x14ac:dyDescent="0.3">
      <c r="A563" s="28">
        <v>323</v>
      </c>
      <c r="B563" s="98" t="s">
        <v>113</v>
      </c>
      <c r="C563" s="103">
        <v>40000</v>
      </c>
      <c r="D563" s="103">
        <v>-20000</v>
      </c>
      <c r="E563" s="163">
        <v>20000</v>
      </c>
    </row>
    <row r="564" spans="1:5" ht="24.95" customHeight="1" thickBot="1" x14ac:dyDescent="0.3">
      <c r="A564" s="25">
        <v>3232</v>
      </c>
      <c r="B564" s="99" t="s">
        <v>301</v>
      </c>
      <c r="C564" s="102">
        <v>20000</v>
      </c>
      <c r="D564" s="139">
        <v>-20000</v>
      </c>
      <c r="E564" s="36">
        <v>0</v>
      </c>
    </row>
    <row r="565" spans="1:5" ht="24.95" customHeight="1" thickBot="1" x14ac:dyDescent="0.3">
      <c r="A565" s="25">
        <v>3234</v>
      </c>
      <c r="B565" s="99" t="s">
        <v>117</v>
      </c>
      <c r="C565" s="102">
        <v>20000</v>
      </c>
      <c r="D565" s="138">
        <v>0</v>
      </c>
      <c r="E565" s="48">
        <v>20000</v>
      </c>
    </row>
    <row r="566" spans="1:5" ht="24.95" customHeight="1" thickBot="1" x14ac:dyDescent="0.3">
      <c r="A566" s="805" t="s">
        <v>289</v>
      </c>
      <c r="B566" s="806"/>
      <c r="C566" s="173">
        <v>48300</v>
      </c>
      <c r="D566" s="173">
        <v>-20000</v>
      </c>
      <c r="E566" s="169">
        <v>28300</v>
      </c>
    </row>
    <row r="567" spans="1:5" ht="24.95" customHeight="1" thickBot="1" x14ac:dyDescent="0.3">
      <c r="A567" s="152">
        <v>32</v>
      </c>
      <c r="B567" s="158" t="s">
        <v>284</v>
      </c>
      <c r="C567" s="103">
        <v>140000</v>
      </c>
      <c r="D567" s="103">
        <v>50000</v>
      </c>
      <c r="E567" s="163">
        <v>190000</v>
      </c>
    </row>
    <row r="568" spans="1:5" ht="24.95" customHeight="1" thickBot="1" x14ac:dyDescent="0.3">
      <c r="A568" s="28">
        <v>322</v>
      </c>
      <c r="B568" s="98" t="s">
        <v>106</v>
      </c>
      <c r="C568" s="103">
        <v>60000</v>
      </c>
      <c r="D568" s="103">
        <v>0</v>
      </c>
      <c r="E568" s="163">
        <v>60000</v>
      </c>
    </row>
    <row r="569" spans="1:5" ht="24.95" customHeight="1" thickBot="1" x14ac:dyDescent="0.3">
      <c r="A569" s="25">
        <v>3223</v>
      </c>
      <c r="B569" s="99" t="s">
        <v>332</v>
      </c>
      <c r="C569" s="102">
        <v>60000</v>
      </c>
      <c r="D569" s="138">
        <v>0</v>
      </c>
      <c r="E569" s="48">
        <v>60000</v>
      </c>
    </row>
    <row r="570" spans="1:5" ht="24.95" customHeight="1" thickBot="1" x14ac:dyDescent="0.3">
      <c r="A570" s="28">
        <v>323</v>
      </c>
      <c r="B570" s="98" t="s">
        <v>113</v>
      </c>
      <c r="C570" s="103">
        <v>80000</v>
      </c>
      <c r="D570" s="103">
        <v>50000</v>
      </c>
      <c r="E570" s="163">
        <v>130000</v>
      </c>
    </row>
    <row r="571" spans="1:5" ht="24.95" customHeight="1" thickBot="1" x14ac:dyDescent="0.3">
      <c r="A571" s="25">
        <v>3232</v>
      </c>
      <c r="B571" s="99" t="s">
        <v>301</v>
      </c>
      <c r="C571" s="102">
        <v>80000</v>
      </c>
      <c r="D571" s="139">
        <v>50000</v>
      </c>
      <c r="E571" s="48">
        <v>130000</v>
      </c>
    </row>
    <row r="572" spans="1:5" ht="27.75" customHeight="1" thickBot="1" x14ac:dyDescent="0.3">
      <c r="A572" s="817" t="s">
        <v>321</v>
      </c>
      <c r="B572" s="818"/>
      <c r="C572" s="186">
        <v>140000</v>
      </c>
      <c r="D572" s="186">
        <v>50000</v>
      </c>
      <c r="E572" s="169">
        <v>190000</v>
      </c>
    </row>
    <row r="573" spans="1:5" ht="24.95" customHeight="1" thickBot="1" x14ac:dyDescent="0.3">
      <c r="A573" s="28">
        <v>42</v>
      </c>
      <c r="B573" s="98" t="s">
        <v>318</v>
      </c>
      <c r="C573" s="103">
        <v>40000</v>
      </c>
      <c r="D573" s="103">
        <v>30000</v>
      </c>
      <c r="E573" s="163">
        <v>70000</v>
      </c>
    </row>
    <row r="574" spans="1:5" ht="24.95" customHeight="1" thickBot="1" x14ac:dyDescent="0.3">
      <c r="A574" s="28">
        <v>421</v>
      </c>
      <c r="B574" s="98" t="s">
        <v>149</v>
      </c>
      <c r="C574" s="103">
        <v>40000</v>
      </c>
      <c r="D574" s="103">
        <v>30000</v>
      </c>
      <c r="E574" s="163">
        <v>70000</v>
      </c>
    </row>
    <row r="575" spans="1:5" ht="24.95" customHeight="1" thickBot="1" x14ac:dyDescent="0.3">
      <c r="A575" s="24">
        <v>4212</v>
      </c>
      <c r="B575" s="150" t="s">
        <v>333</v>
      </c>
      <c r="C575" s="156">
        <v>40000</v>
      </c>
      <c r="D575" s="168">
        <v>30000</v>
      </c>
      <c r="E575" s="48">
        <v>70000</v>
      </c>
    </row>
    <row r="576" spans="1:5" ht="30" customHeight="1" thickBot="1" x14ac:dyDescent="0.3">
      <c r="A576" s="815" t="s">
        <v>312</v>
      </c>
      <c r="B576" s="816"/>
      <c r="C576" s="190">
        <v>40000</v>
      </c>
      <c r="D576" s="190">
        <v>30000</v>
      </c>
      <c r="E576" s="169">
        <v>70000</v>
      </c>
    </row>
    <row r="577" spans="1:6" ht="24.95" customHeight="1" x14ac:dyDescent="0.25">
      <c r="A577" s="819"/>
      <c r="B577" s="775"/>
      <c r="C577" s="775"/>
      <c r="D577" s="775"/>
      <c r="E577" s="776"/>
      <c r="F577" s="1"/>
    </row>
    <row r="578" spans="1:6" ht="24.95" customHeight="1" thickBot="1" x14ac:dyDescent="0.3">
      <c r="A578" s="777"/>
      <c r="B578" s="778"/>
      <c r="C578" s="778"/>
      <c r="D578" s="775"/>
      <c r="E578" s="776"/>
      <c r="F578" s="1"/>
    </row>
    <row r="579" spans="1:6" ht="36" customHeight="1" thickBot="1" x14ac:dyDescent="0.3">
      <c r="A579" s="279" t="s">
        <v>334</v>
      </c>
      <c r="B579" s="285" t="s">
        <v>335</v>
      </c>
      <c r="C579" s="165">
        <v>1330000</v>
      </c>
      <c r="D579" s="165">
        <v>-680000</v>
      </c>
      <c r="E579" s="149">
        <v>650000</v>
      </c>
      <c r="F579" s="297"/>
    </row>
    <row r="580" spans="1:6" ht="24.95" customHeight="1" x14ac:dyDescent="0.25">
      <c r="A580" s="820"/>
      <c r="B580" s="821"/>
      <c r="C580" s="821"/>
      <c r="D580" s="822"/>
      <c r="E580" s="823"/>
      <c r="F580" s="1"/>
    </row>
    <row r="581" spans="1:6" ht="24.95" customHeight="1" thickBot="1" x14ac:dyDescent="0.3">
      <c r="A581" s="824"/>
      <c r="B581" s="825"/>
      <c r="C581" s="825"/>
      <c r="D581" s="822"/>
      <c r="E581" s="823"/>
      <c r="F581" s="1"/>
    </row>
    <row r="582" spans="1:6" ht="24.95" customHeight="1" thickBot="1" x14ac:dyDescent="0.3">
      <c r="A582" s="28">
        <v>32</v>
      </c>
      <c r="B582" s="98" t="s">
        <v>284</v>
      </c>
      <c r="C582" s="103">
        <v>20000</v>
      </c>
      <c r="D582" s="103">
        <v>-20000</v>
      </c>
      <c r="E582" s="163">
        <v>0</v>
      </c>
      <c r="F582" s="1"/>
    </row>
    <row r="583" spans="1:6" ht="24.95" customHeight="1" thickBot="1" x14ac:dyDescent="0.3">
      <c r="A583" s="28">
        <v>322</v>
      </c>
      <c r="B583" s="98" t="s">
        <v>106</v>
      </c>
      <c r="C583" s="103">
        <v>20000</v>
      </c>
      <c r="D583" s="103">
        <v>-20000</v>
      </c>
      <c r="E583" s="163">
        <v>0</v>
      </c>
      <c r="F583" s="1"/>
    </row>
    <row r="584" spans="1:6" ht="24.95" customHeight="1" thickBot="1" x14ac:dyDescent="0.3">
      <c r="A584" s="25">
        <v>3224</v>
      </c>
      <c r="B584" s="99" t="s">
        <v>317</v>
      </c>
      <c r="C584" s="102">
        <v>20000</v>
      </c>
      <c r="D584" s="168">
        <v>-20000</v>
      </c>
      <c r="E584" s="41">
        <v>0</v>
      </c>
      <c r="F584" s="1"/>
    </row>
    <row r="585" spans="1:6" ht="24.95" customHeight="1" thickBot="1" x14ac:dyDescent="0.3">
      <c r="A585" s="805" t="s">
        <v>289</v>
      </c>
      <c r="B585" s="806"/>
      <c r="C585" s="173">
        <v>20000</v>
      </c>
      <c r="D585" s="173">
        <v>-20000</v>
      </c>
      <c r="E585" s="169">
        <v>0</v>
      </c>
      <c r="F585" s="1"/>
    </row>
    <row r="586" spans="1:6" ht="24.95" customHeight="1" thickBot="1" x14ac:dyDescent="0.3">
      <c r="A586" s="167">
        <v>32</v>
      </c>
      <c r="B586" s="106" t="s">
        <v>284</v>
      </c>
      <c r="C586" s="103">
        <v>160000</v>
      </c>
      <c r="D586" s="103">
        <v>-10000</v>
      </c>
      <c r="E586" s="163">
        <v>150000</v>
      </c>
      <c r="F586" s="1"/>
    </row>
    <row r="587" spans="1:6" ht="24.95" customHeight="1" thickBot="1" x14ac:dyDescent="0.3">
      <c r="A587" s="28">
        <v>323</v>
      </c>
      <c r="B587" s="98" t="s">
        <v>113</v>
      </c>
      <c r="C587" s="103">
        <v>160000</v>
      </c>
      <c r="D587" s="103">
        <v>-10000</v>
      </c>
      <c r="E587" s="163">
        <v>150000</v>
      </c>
      <c r="F587" s="1"/>
    </row>
    <row r="588" spans="1:6" ht="24.95" customHeight="1" thickBot="1" x14ac:dyDescent="0.3">
      <c r="A588" s="25">
        <v>3232</v>
      </c>
      <c r="B588" s="99" t="s">
        <v>301</v>
      </c>
      <c r="C588" s="102">
        <v>40000</v>
      </c>
      <c r="D588" s="138">
        <v>0</v>
      </c>
      <c r="E588" s="35">
        <v>40000</v>
      </c>
      <c r="F588" s="1"/>
    </row>
    <row r="589" spans="1:6" ht="24.95" customHeight="1" thickBot="1" x14ac:dyDescent="0.3">
      <c r="A589" s="25">
        <v>3239</v>
      </c>
      <c r="B589" s="99" t="s">
        <v>121</v>
      </c>
      <c r="C589" s="102">
        <v>120000</v>
      </c>
      <c r="D589" s="139">
        <v>-10000</v>
      </c>
      <c r="E589" s="48">
        <v>110000</v>
      </c>
      <c r="F589" s="1"/>
    </row>
    <row r="590" spans="1:6" ht="24.95" customHeight="1" thickBot="1" x14ac:dyDescent="0.3">
      <c r="A590" s="28">
        <v>45</v>
      </c>
      <c r="B590" s="98" t="s">
        <v>336</v>
      </c>
      <c r="C590" s="103">
        <v>50000</v>
      </c>
      <c r="D590" s="103">
        <v>-50000</v>
      </c>
      <c r="E590" s="163">
        <v>0</v>
      </c>
      <c r="F590" s="1"/>
    </row>
    <row r="591" spans="1:6" ht="24.95" customHeight="1" thickBot="1" x14ac:dyDescent="0.3">
      <c r="A591" s="28">
        <v>451</v>
      </c>
      <c r="B591" s="98" t="s">
        <v>337</v>
      </c>
      <c r="C591" s="103">
        <v>50000</v>
      </c>
      <c r="D591" s="103">
        <v>-50000</v>
      </c>
      <c r="E591" s="163">
        <v>0</v>
      </c>
      <c r="F591" s="1"/>
    </row>
    <row r="592" spans="1:6" ht="24.95" customHeight="1" thickBot="1" x14ac:dyDescent="0.3">
      <c r="A592" s="25">
        <v>4511</v>
      </c>
      <c r="B592" s="99" t="s">
        <v>337</v>
      </c>
      <c r="C592" s="102">
        <v>50000</v>
      </c>
      <c r="D592" s="139">
        <v>-50000</v>
      </c>
      <c r="E592" s="41">
        <v>0</v>
      </c>
      <c r="F592" s="1"/>
    </row>
    <row r="593" spans="1:6" ht="24.95" customHeight="1" thickBot="1" x14ac:dyDescent="0.3">
      <c r="A593" s="817" t="s">
        <v>321</v>
      </c>
      <c r="B593" s="818"/>
      <c r="C593" s="186">
        <v>210000</v>
      </c>
      <c r="D593" s="186">
        <v>-60000</v>
      </c>
      <c r="E593" s="169">
        <v>150000</v>
      </c>
      <c r="F593" s="1"/>
    </row>
    <row r="594" spans="1:6" ht="24.95" customHeight="1" thickBot="1" x14ac:dyDescent="0.3">
      <c r="A594" s="28">
        <v>42</v>
      </c>
      <c r="B594" s="98" t="s">
        <v>318</v>
      </c>
      <c r="C594" s="103">
        <v>550000</v>
      </c>
      <c r="D594" s="103">
        <v>-50000</v>
      </c>
      <c r="E594" s="163">
        <v>500000</v>
      </c>
      <c r="F594" s="1"/>
    </row>
    <row r="595" spans="1:6" ht="24.95" customHeight="1" thickBot="1" x14ac:dyDescent="0.3">
      <c r="A595" s="28">
        <v>421</v>
      </c>
      <c r="B595" s="98" t="s">
        <v>149</v>
      </c>
      <c r="C595" s="103">
        <v>550000</v>
      </c>
      <c r="D595" s="103">
        <v>-50000</v>
      </c>
      <c r="E595" s="163">
        <v>500000</v>
      </c>
      <c r="F595" s="1"/>
    </row>
    <row r="596" spans="1:6" ht="24.95" customHeight="1" thickBot="1" x14ac:dyDescent="0.3">
      <c r="A596" s="25">
        <v>4214</v>
      </c>
      <c r="B596" s="99" t="s">
        <v>152</v>
      </c>
      <c r="C596" s="102">
        <v>550000</v>
      </c>
      <c r="D596" s="139">
        <v>-50000</v>
      </c>
      <c r="E596" s="48">
        <v>500000</v>
      </c>
      <c r="F596" s="1"/>
    </row>
    <row r="597" spans="1:6" ht="24.95" customHeight="1" thickBot="1" x14ac:dyDescent="0.3">
      <c r="A597" s="28">
        <v>45</v>
      </c>
      <c r="B597" s="98" t="s">
        <v>336</v>
      </c>
      <c r="C597" s="103">
        <v>550000</v>
      </c>
      <c r="D597" s="103">
        <v>-550000</v>
      </c>
      <c r="E597" s="163">
        <v>0</v>
      </c>
      <c r="F597" s="1"/>
    </row>
    <row r="598" spans="1:6" ht="24.95" customHeight="1" thickBot="1" x14ac:dyDescent="0.3">
      <c r="A598" s="28">
        <v>451</v>
      </c>
      <c r="B598" s="98" t="s">
        <v>337</v>
      </c>
      <c r="C598" s="103">
        <v>550000</v>
      </c>
      <c r="D598" s="103">
        <v>-550000</v>
      </c>
      <c r="E598" s="163">
        <v>0</v>
      </c>
      <c r="F598" s="1"/>
    </row>
    <row r="599" spans="1:6" ht="24.95" customHeight="1" thickBot="1" x14ac:dyDescent="0.3">
      <c r="A599" s="25">
        <v>4511</v>
      </c>
      <c r="B599" s="99" t="s">
        <v>337</v>
      </c>
      <c r="C599" s="102">
        <v>550000</v>
      </c>
      <c r="D599" s="166">
        <v>-550000</v>
      </c>
      <c r="E599" s="41">
        <v>0</v>
      </c>
      <c r="F599" s="1"/>
    </row>
    <row r="600" spans="1:6" ht="24.95" customHeight="1" thickBot="1" x14ac:dyDescent="0.3">
      <c r="A600" s="817" t="s">
        <v>309</v>
      </c>
      <c r="B600" s="818"/>
      <c r="C600" s="154">
        <v>1100000</v>
      </c>
      <c r="D600" s="169">
        <v>-600000</v>
      </c>
      <c r="E600" s="169">
        <v>500000</v>
      </c>
      <c r="F600" s="1"/>
    </row>
    <row r="601" spans="1:6" ht="24.95" customHeight="1" x14ac:dyDescent="0.25">
      <c r="A601" s="773"/>
      <c r="B601" s="774"/>
      <c r="C601" s="774"/>
      <c r="D601" s="775"/>
      <c r="E601" s="776"/>
      <c r="F601" s="1"/>
    </row>
    <row r="602" spans="1:6" ht="24.95" customHeight="1" thickBot="1" x14ac:dyDescent="0.3">
      <c r="A602" s="777"/>
      <c r="B602" s="778"/>
      <c r="C602" s="778"/>
      <c r="D602" s="775"/>
      <c r="E602" s="776"/>
      <c r="F602" s="1"/>
    </row>
    <row r="603" spans="1:6" ht="35.25" customHeight="1" thickBot="1" x14ac:dyDescent="0.3">
      <c r="A603" s="279" t="s">
        <v>338</v>
      </c>
      <c r="B603" s="285" t="s">
        <v>339</v>
      </c>
      <c r="C603" s="164">
        <v>760000</v>
      </c>
      <c r="D603" s="164">
        <v>0</v>
      </c>
      <c r="E603" s="147">
        <v>760000</v>
      </c>
      <c r="F603" s="297"/>
    </row>
    <row r="604" spans="1:6" ht="24.95" customHeight="1" x14ac:dyDescent="0.25">
      <c r="A604" s="820"/>
      <c r="B604" s="821"/>
      <c r="C604" s="821"/>
      <c r="D604" s="822"/>
      <c r="E604" s="823"/>
      <c r="F604" s="1"/>
    </row>
    <row r="605" spans="1:6" ht="24.95" customHeight="1" thickBot="1" x14ac:dyDescent="0.3">
      <c r="A605" s="824"/>
      <c r="B605" s="825"/>
      <c r="C605" s="825"/>
      <c r="D605" s="822"/>
      <c r="E605" s="823"/>
      <c r="F605" s="1"/>
    </row>
    <row r="606" spans="1:6" ht="24.95" customHeight="1" thickBot="1" x14ac:dyDescent="0.3">
      <c r="A606" s="28">
        <v>32</v>
      </c>
      <c r="B606" s="98" t="s">
        <v>284</v>
      </c>
      <c r="C606" s="103">
        <v>10000</v>
      </c>
      <c r="D606" s="103">
        <v>0</v>
      </c>
      <c r="E606" s="163">
        <v>10000</v>
      </c>
      <c r="F606" s="1"/>
    </row>
    <row r="607" spans="1:6" ht="24.95" customHeight="1" thickBot="1" x14ac:dyDescent="0.3">
      <c r="A607" s="28">
        <v>323</v>
      </c>
      <c r="B607" s="98" t="s">
        <v>113</v>
      </c>
      <c r="C607" s="103">
        <v>10000</v>
      </c>
      <c r="D607" s="103">
        <v>0</v>
      </c>
      <c r="E607" s="163">
        <v>10000</v>
      </c>
      <c r="F607" s="1"/>
    </row>
    <row r="608" spans="1:6" ht="24.95" customHeight="1" thickBot="1" x14ac:dyDescent="0.3">
      <c r="A608" s="25">
        <v>3232</v>
      </c>
      <c r="B608" s="99" t="s">
        <v>301</v>
      </c>
      <c r="C608" s="102">
        <v>10000</v>
      </c>
      <c r="D608" s="138">
        <v>0</v>
      </c>
      <c r="E608" s="48">
        <v>10000</v>
      </c>
      <c r="F608" s="1"/>
    </row>
    <row r="609" spans="1:6" ht="24.95" customHeight="1" thickBot="1" x14ac:dyDescent="0.3">
      <c r="A609" s="28">
        <v>42</v>
      </c>
      <c r="B609" s="98" t="s">
        <v>318</v>
      </c>
      <c r="C609" s="103">
        <v>750000</v>
      </c>
      <c r="D609" s="103">
        <v>0</v>
      </c>
      <c r="E609" s="163">
        <v>750000</v>
      </c>
      <c r="F609" s="1"/>
    </row>
    <row r="610" spans="1:6" ht="24.95" customHeight="1" thickBot="1" x14ac:dyDescent="0.3">
      <c r="A610" s="28">
        <v>421</v>
      </c>
      <c r="B610" s="98" t="s">
        <v>149</v>
      </c>
      <c r="C610" s="103">
        <v>500000</v>
      </c>
      <c r="D610" s="103">
        <v>0</v>
      </c>
      <c r="E610" s="163">
        <v>500000</v>
      </c>
      <c r="F610" s="1"/>
    </row>
    <row r="611" spans="1:6" ht="24.95" customHeight="1" thickBot="1" x14ac:dyDescent="0.3">
      <c r="A611" s="25">
        <v>4214</v>
      </c>
      <c r="B611" s="99" t="s">
        <v>152</v>
      </c>
      <c r="C611" s="102">
        <v>500000</v>
      </c>
      <c r="D611" s="138">
        <v>0</v>
      </c>
      <c r="E611" s="48">
        <v>500000</v>
      </c>
      <c r="F611" s="1"/>
    </row>
    <row r="612" spans="1:6" ht="24.95" customHeight="1" thickBot="1" x14ac:dyDescent="0.3">
      <c r="A612" s="28">
        <v>426</v>
      </c>
      <c r="B612" s="98" t="s">
        <v>159</v>
      </c>
      <c r="C612" s="103">
        <v>250000</v>
      </c>
      <c r="D612" s="103">
        <v>0</v>
      </c>
      <c r="E612" s="163">
        <v>250000</v>
      </c>
      <c r="F612" s="1"/>
    </row>
    <row r="613" spans="1:6" ht="24.95" customHeight="1" thickBot="1" x14ac:dyDescent="0.3">
      <c r="A613" s="25">
        <v>4263</v>
      </c>
      <c r="B613" s="99" t="s">
        <v>340</v>
      </c>
      <c r="C613" s="102">
        <v>250000</v>
      </c>
      <c r="D613" s="153">
        <v>0</v>
      </c>
      <c r="E613" s="35">
        <v>250000</v>
      </c>
      <c r="F613" s="1"/>
    </row>
    <row r="614" spans="1:6" ht="28.5" customHeight="1" thickBot="1" x14ac:dyDescent="0.3">
      <c r="A614" s="817" t="s">
        <v>321</v>
      </c>
      <c r="B614" s="818"/>
      <c r="C614" s="186">
        <v>760000</v>
      </c>
      <c r="D614" s="169">
        <v>0</v>
      </c>
      <c r="E614" s="194">
        <v>760000</v>
      </c>
      <c r="F614" s="1"/>
    </row>
    <row r="615" spans="1:6" ht="24.95" customHeight="1" x14ac:dyDescent="0.25">
      <c r="A615" s="773"/>
      <c r="B615" s="774"/>
      <c r="C615" s="774"/>
      <c r="D615" s="775"/>
      <c r="E615" s="843"/>
      <c r="F615" s="297"/>
    </row>
    <row r="616" spans="1:6" ht="24.95" customHeight="1" thickBot="1" x14ac:dyDescent="0.3">
      <c r="A616" s="777"/>
      <c r="B616" s="778"/>
      <c r="C616" s="778"/>
      <c r="D616" s="775"/>
      <c r="E616" s="776"/>
      <c r="F616" s="1"/>
    </row>
    <row r="617" spans="1:6" ht="33.75" customHeight="1" thickBot="1" x14ac:dyDescent="0.3">
      <c r="A617" s="141" t="s">
        <v>341</v>
      </c>
      <c r="B617" s="140" t="s">
        <v>342</v>
      </c>
      <c r="C617" s="127">
        <v>810750</v>
      </c>
      <c r="D617" s="127">
        <v>-309750</v>
      </c>
      <c r="E617" s="367">
        <v>501000</v>
      </c>
      <c r="F617" s="297"/>
    </row>
    <row r="618" spans="1:6" ht="24.95" customHeight="1" x14ac:dyDescent="0.25">
      <c r="A618" s="844"/>
      <c r="B618" s="845"/>
      <c r="C618" s="845"/>
      <c r="D618" s="845"/>
      <c r="E618" s="846"/>
      <c r="F618" s="297"/>
    </row>
    <row r="619" spans="1:6" ht="24.95" customHeight="1" thickBot="1" x14ac:dyDescent="0.3">
      <c r="A619" s="847"/>
      <c r="B619" s="848"/>
      <c r="C619" s="848"/>
      <c r="D619" s="848"/>
      <c r="E619" s="849"/>
      <c r="F619" s="1"/>
    </row>
    <row r="620" spans="1:6" ht="24.95" customHeight="1" thickBot="1" x14ac:dyDescent="0.3">
      <c r="A620" s="78">
        <v>32</v>
      </c>
      <c r="B620" s="79" t="s">
        <v>284</v>
      </c>
      <c r="C620" s="80">
        <v>0</v>
      </c>
      <c r="D620" s="349">
        <v>250</v>
      </c>
      <c r="E620" s="181">
        <v>250</v>
      </c>
      <c r="F620" s="297"/>
    </row>
    <row r="621" spans="1:6" ht="24.95" customHeight="1" thickBot="1" x14ac:dyDescent="0.3">
      <c r="A621" s="78">
        <v>322</v>
      </c>
      <c r="B621" s="79" t="s">
        <v>106</v>
      </c>
      <c r="C621" s="110">
        <v>0</v>
      </c>
      <c r="D621" s="350">
        <v>250</v>
      </c>
      <c r="E621" s="357">
        <v>250</v>
      </c>
      <c r="F621" s="297"/>
    </row>
    <row r="622" spans="1:6" ht="24.95" customHeight="1" thickBot="1" x14ac:dyDescent="0.3">
      <c r="A622" s="94">
        <v>3223</v>
      </c>
      <c r="B622" s="95" t="s">
        <v>109</v>
      </c>
      <c r="C622" s="112">
        <v>0</v>
      </c>
      <c r="D622" s="358">
        <v>250</v>
      </c>
      <c r="E622" s="96">
        <v>250</v>
      </c>
      <c r="F622" s="1"/>
    </row>
    <row r="623" spans="1:6" ht="27" customHeight="1" thickBot="1" x14ac:dyDescent="0.3">
      <c r="A623" s="841" t="s">
        <v>288</v>
      </c>
      <c r="B623" s="842"/>
      <c r="C623" s="195">
        <v>0</v>
      </c>
      <c r="D623" s="195">
        <v>250</v>
      </c>
      <c r="E623" s="195">
        <v>250</v>
      </c>
      <c r="F623" s="1"/>
    </row>
    <row r="624" spans="1:6" ht="24.95" customHeight="1" thickBot="1" x14ac:dyDescent="0.3">
      <c r="A624" s="152">
        <v>32</v>
      </c>
      <c r="B624" s="158" t="s">
        <v>284</v>
      </c>
      <c r="C624" s="145">
        <v>8000</v>
      </c>
      <c r="D624" s="145">
        <v>0</v>
      </c>
      <c r="E624" s="145">
        <v>8000</v>
      </c>
      <c r="F624" s="1"/>
    </row>
    <row r="625" spans="1:5" ht="24.95" customHeight="1" thickBot="1" x14ac:dyDescent="0.3">
      <c r="A625" s="28">
        <v>323</v>
      </c>
      <c r="B625" s="98" t="s">
        <v>113</v>
      </c>
      <c r="C625" s="170">
        <v>8000</v>
      </c>
      <c r="D625" s="170">
        <v>0</v>
      </c>
      <c r="E625" s="170">
        <v>8000</v>
      </c>
    </row>
    <row r="626" spans="1:5" ht="24.95" customHeight="1" thickBot="1" x14ac:dyDescent="0.3">
      <c r="A626" s="25">
        <v>3231</v>
      </c>
      <c r="B626" s="99" t="s">
        <v>343</v>
      </c>
      <c r="C626" s="171">
        <v>3000</v>
      </c>
      <c r="D626" s="36">
        <v>0</v>
      </c>
      <c r="E626" s="35">
        <v>3000</v>
      </c>
    </row>
    <row r="627" spans="1:5" ht="24.95" customHeight="1" thickBot="1" x14ac:dyDescent="0.3">
      <c r="A627" s="25">
        <v>3232</v>
      </c>
      <c r="B627" s="99" t="s">
        <v>115</v>
      </c>
      <c r="C627" s="172">
        <v>5000</v>
      </c>
      <c r="D627" s="36">
        <v>0</v>
      </c>
      <c r="E627" s="48">
        <v>5000</v>
      </c>
    </row>
    <row r="628" spans="1:5" ht="26.25" customHeight="1" thickBot="1" x14ac:dyDescent="0.3">
      <c r="A628" s="805" t="s">
        <v>289</v>
      </c>
      <c r="B628" s="840"/>
      <c r="C628" s="154">
        <v>8000</v>
      </c>
      <c r="D628" s="154">
        <v>0</v>
      </c>
      <c r="E628" s="169">
        <v>8000</v>
      </c>
    </row>
    <row r="629" spans="1:5" ht="24.95" customHeight="1" thickBot="1" x14ac:dyDescent="0.3">
      <c r="A629" s="152">
        <v>32</v>
      </c>
      <c r="B629" s="158" t="s">
        <v>284</v>
      </c>
      <c r="C629" s="103">
        <v>252750</v>
      </c>
      <c r="D629" s="103">
        <v>0</v>
      </c>
      <c r="E629" s="163">
        <v>252750</v>
      </c>
    </row>
    <row r="630" spans="1:5" ht="24.95" customHeight="1" thickBot="1" x14ac:dyDescent="0.3">
      <c r="A630" s="28">
        <v>322</v>
      </c>
      <c r="B630" s="98" t="s">
        <v>106</v>
      </c>
      <c r="C630" s="103">
        <v>48750</v>
      </c>
      <c r="D630" s="103">
        <v>0</v>
      </c>
      <c r="E630" s="163">
        <v>48750</v>
      </c>
    </row>
    <row r="631" spans="1:5" ht="24.95" customHeight="1" thickBot="1" x14ac:dyDescent="0.3">
      <c r="A631" s="25">
        <v>3223</v>
      </c>
      <c r="B631" s="99" t="s">
        <v>109</v>
      </c>
      <c r="C631" s="102">
        <v>8750</v>
      </c>
      <c r="D631" s="138">
        <v>0</v>
      </c>
      <c r="E631" s="35">
        <v>8750</v>
      </c>
    </row>
    <row r="632" spans="1:5" ht="24.95" customHeight="1" thickBot="1" x14ac:dyDescent="0.3">
      <c r="A632" s="25">
        <v>3224</v>
      </c>
      <c r="B632" s="99" t="s">
        <v>344</v>
      </c>
      <c r="C632" s="102">
        <v>40000</v>
      </c>
      <c r="D632" s="138">
        <v>0</v>
      </c>
      <c r="E632" s="48">
        <v>40000</v>
      </c>
    </row>
    <row r="633" spans="1:5" ht="24.95" customHeight="1" thickBot="1" x14ac:dyDescent="0.3">
      <c r="A633" s="28">
        <v>323</v>
      </c>
      <c r="B633" s="98" t="s">
        <v>113</v>
      </c>
      <c r="C633" s="103">
        <v>204000</v>
      </c>
      <c r="D633" s="103">
        <v>0</v>
      </c>
      <c r="E633" s="163">
        <v>204000</v>
      </c>
    </row>
    <row r="634" spans="1:5" ht="24.95" customHeight="1" thickBot="1" x14ac:dyDescent="0.3">
      <c r="A634" s="25">
        <v>3232</v>
      </c>
      <c r="B634" s="99" t="s">
        <v>115</v>
      </c>
      <c r="C634" s="102">
        <v>30000</v>
      </c>
      <c r="D634" s="138">
        <v>0</v>
      </c>
      <c r="E634" s="35">
        <v>30000</v>
      </c>
    </row>
    <row r="635" spans="1:5" ht="24.95" customHeight="1" thickBot="1" x14ac:dyDescent="0.3">
      <c r="A635" s="25">
        <v>3234</v>
      </c>
      <c r="B635" s="99" t="s">
        <v>117</v>
      </c>
      <c r="C635" s="102">
        <v>170000</v>
      </c>
      <c r="D635" s="138">
        <v>0</v>
      </c>
      <c r="E635" s="35">
        <v>170000</v>
      </c>
    </row>
    <row r="636" spans="1:5" ht="24.95" customHeight="1" thickBot="1" x14ac:dyDescent="0.3">
      <c r="A636" s="25">
        <v>3239</v>
      </c>
      <c r="B636" s="99" t="s">
        <v>121</v>
      </c>
      <c r="C636" s="102">
        <v>4000</v>
      </c>
      <c r="D636" s="138">
        <v>0</v>
      </c>
      <c r="E636" s="48">
        <v>4000</v>
      </c>
    </row>
    <row r="637" spans="1:5" ht="24.95" customHeight="1" thickBot="1" x14ac:dyDescent="0.3">
      <c r="A637" s="817" t="s">
        <v>321</v>
      </c>
      <c r="B637" s="818"/>
      <c r="C637" s="186">
        <v>252750</v>
      </c>
      <c r="D637" s="186">
        <v>0</v>
      </c>
      <c r="E637" s="169">
        <v>252750</v>
      </c>
    </row>
    <row r="638" spans="1:5" ht="24.95" customHeight="1" thickBot="1" x14ac:dyDescent="0.3">
      <c r="A638" s="28">
        <v>42</v>
      </c>
      <c r="B638" s="98" t="s">
        <v>318</v>
      </c>
      <c r="C638" s="103">
        <v>450000</v>
      </c>
      <c r="D638" s="103">
        <v>-260000</v>
      </c>
      <c r="E638" s="163">
        <v>190000</v>
      </c>
    </row>
    <row r="639" spans="1:5" ht="24.95" customHeight="1" thickBot="1" x14ac:dyDescent="0.3">
      <c r="A639" s="28">
        <v>421</v>
      </c>
      <c r="B639" s="98" t="s">
        <v>149</v>
      </c>
      <c r="C639" s="103">
        <v>450000</v>
      </c>
      <c r="D639" s="103">
        <v>-260000</v>
      </c>
      <c r="E639" s="163">
        <v>190000</v>
      </c>
    </row>
    <row r="640" spans="1:5" ht="24.95" customHeight="1" thickBot="1" x14ac:dyDescent="0.3">
      <c r="A640" s="25">
        <v>4214</v>
      </c>
      <c r="B640" s="99" t="s">
        <v>152</v>
      </c>
      <c r="C640" s="102">
        <v>450000</v>
      </c>
      <c r="D640" s="139">
        <v>-260000</v>
      </c>
      <c r="E640" s="48">
        <v>190000</v>
      </c>
    </row>
    <row r="641" spans="1:6" ht="24.95" customHeight="1" thickBot="1" x14ac:dyDescent="0.3">
      <c r="A641" s="805" t="s">
        <v>309</v>
      </c>
      <c r="B641" s="806"/>
      <c r="C641" s="173">
        <v>450000</v>
      </c>
      <c r="D641" s="173">
        <v>-260000</v>
      </c>
      <c r="E641" s="169">
        <v>190000</v>
      </c>
      <c r="F641" s="1"/>
    </row>
    <row r="642" spans="1:6" ht="24.95" customHeight="1" thickBot="1" x14ac:dyDescent="0.3">
      <c r="A642" s="152">
        <v>42</v>
      </c>
      <c r="B642" s="158" t="s">
        <v>318</v>
      </c>
      <c r="C642" s="103">
        <v>100000</v>
      </c>
      <c r="D642" s="103">
        <v>-50000</v>
      </c>
      <c r="E642" s="163">
        <v>50000</v>
      </c>
      <c r="F642" s="1"/>
    </row>
    <row r="643" spans="1:6" ht="24.95" customHeight="1" thickBot="1" x14ac:dyDescent="0.3">
      <c r="A643" s="28">
        <v>421</v>
      </c>
      <c r="B643" s="98" t="s">
        <v>149</v>
      </c>
      <c r="C643" s="103">
        <v>100000</v>
      </c>
      <c r="D643" s="103">
        <v>-50000</v>
      </c>
      <c r="E643" s="163">
        <v>50000</v>
      </c>
      <c r="F643" s="1"/>
    </row>
    <row r="644" spans="1:6" ht="24.95" customHeight="1" thickBot="1" x14ac:dyDescent="0.3">
      <c r="A644" s="25">
        <v>4214</v>
      </c>
      <c r="B644" s="99" t="s">
        <v>152</v>
      </c>
      <c r="C644" s="102">
        <v>100000</v>
      </c>
      <c r="D644" s="139">
        <v>-50000</v>
      </c>
      <c r="E644" s="48">
        <v>50000</v>
      </c>
      <c r="F644" s="1"/>
    </row>
    <row r="645" spans="1:6" ht="29.25" customHeight="1" thickBot="1" x14ac:dyDescent="0.3">
      <c r="A645" s="817" t="s">
        <v>345</v>
      </c>
      <c r="B645" s="818"/>
      <c r="C645" s="186">
        <v>100000</v>
      </c>
      <c r="D645" s="186">
        <v>-50000</v>
      </c>
      <c r="E645" s="169">
        <v>50000</v>
      </c>
      <c r="F645" s="1"/>
    </row>
    <row r="646" spans="1:6" ht="24.95" customHeight="1" x14ac:dyDescent="0.25">
      <c r="A646" s="820"/>
      <c r="B646" s="821"/>
      <c r="C646" s="821"/>
      <c r="D646" s="822"/>
      <c r="E646" s="823"/>
      <c r="F646" s="1"/>
    </row>
    <row r="647" spans="1:6" ht="24.95" customHeight="1" thickBot="1" x14ac:dyDescent="0.3">
      <c r="A647" s="824"/>
      <c r="B647" s="825"/>
      <c r="C647" s="825"/>
      <c r="D647" s="825"/>
      <c r="E647" s="823"/>
      <c r="F647" s="1"/>
    </row>
    <row r="648" spans="1:6" ht="30.75" customHeight="1" thickBot="1" x14ac:dyDescent="0.3">
      <c r="A648" s="202" t="s">
        <v>346</v>
      </c>
      <c r="B648" s="140" t="s">
        <v>347</v>
      </c>
      <c r="C648" s="127">
        <v>164700</v>
      </c>
      <c r="D648" s="127">
        <v>-150000</v>
      </c>
      <c r="E648" s="142">
        <v>14700</v>
      </c>
      <c r="F648" s="297"/>
    </row>
    <row r="649" spans="1:6" ht="24.95" customHeight="1" x14ac:dyDescent="0.25">
      <c r="A649" s="820"/>
      <c r="B649" s="821"/>
      <c r="C649" s="821"/>
      <c r="D649" s="821"/>
      <c r="E649" s="823"/>
      <c r="F649" s="1"/>
    </row>
    <row r="650" spans="1:6" ht="24.95" customHeight="1" thickBot="1" x14ac:dyDescent="0.3">
      <c r="A650" s="824"/>
      <c r="B650" s="825"/>
      <c r="C650" s="825"/>
      <c r="D650" s="822"/>
      <c r="E650" s="823"/>
      <c r="F650" s="1"/>
    </row>
    <row r="651" spans="1:6" ht="24.95" customHeight="1" thickBot="1" x14ac:dyDescent="0.3">
      <c r="A651" s="28">
        <v>32</v>
      </c>
      <c r="B651" s="98" t="s">
        <v>284</v>
      </c>
      <c r="C651" s="103">
        <v>14700</v>
      </c>
      <c r="D651" s="103">
        <v>0</v>
      </c>
      <c r="E651" s="163">
        <v>14700</v>
      </c>
      <c r="F651" s="1"/>
    </row>
    <row r="652" spans="1:6" ht="24.95" customHeight="1" thickBot="1" x14ac:dyDescent="0.3">
      <c r="A652" s="28">
        <v>322</v>
      </c>
      <c r="B652" s="98" t="s">
        <v>106</v>
      </c>
      <c r="C652" s="103">
        <v>4700</v>
      </c>
      <c r="D652" s="137">
        <v>0</v>
      </c>
      <c r="E652" s="39">
        <v>4700</v>
      </c>
      <c r="F652" s="1"/>
    </row>
    <row r="653" spans="1:6" ht="24.95" customHeight="1" thickBot="1" x14ac:dyDescent="0.3">
      <c r="A653" s="25">
        <v>3224</v>
      </c>
      <c r="B653" s="99" t="s">
        <v>317</v>
      </c>
      <c r="C653" s="102">
        <v>4700</v>
      </c>
      <c r="D653" s="138">
        <v>0</v>
      </c>
      <c r="E653" s="48">
        <v>4700</v>
      </c>
      <c r="F653" s="1"/>
    </row>
    <row r="654" spans="1:6" ht="24.95" customHeight="1" thickBot="1" x14ac:dyDescent="0.3">
      <c r="A654" s="28">
        <v>323</v>
      </c>
      <c r="B654" s="98" t="s">
        <v>113</v>
      </c>
      <c r="C654" s="103">
        <v>10000</v>
      </c>
      <c r="D654" s="103">
        <v>0</v>
      </c>
      <c r="E654" s="163">
        <v>10000</v>
      </c>
      <c r="F654" s="1"/>
    </row>
    <row r="655" spans="1:6" ht="24.95" customHeight="1" thickBot="1" x14ac:dyDescent="0.3">
      <c r="A655" s="25">
        <v>3232</v>
      </c>
      <c r="B655" s="99" t="s">
        <v>115</v>
      </c>
      <c r="C655" s="102">
        <v>10000</v>
      </c>
      <c r="D655" s="138">
        <v>0</v>
      </c>
      <c r="E655" s="48">
        <v>10000</v>
      </c>
      <c r="F655" s="1"/>
    </row>
    <row r="656" spans="1:6" ht="24.95" customHeight="1" thickBot="1" x14ac:dyDescent="0.3">
      <c r="A656" s="28">
        <v>42</v>
      </c>
      <c r="B656" s="98" t="s">
        <v>318</v>
      </c>
      <c r="C656" s="103">
        <v>50000</v>
      </c>
      <c r="D656" s="103">
        <v>-50000</v>
      </c>
      <c r="E656" s="163">
        <v>0</v>
      </c>
      <c r="F656" s="1"/>
    </row>
    <row r="657" spans="1:6" ht="24.95" customHeight="1" thickBot="1" x14ac:dyDescent="0.3">
      <c r="A657" s="28">
        <v>421</v>
      </c>
      <c r="B657" s="98" t="s">
        <v>149</v>
      </c>
      <c r="C657" s="103">
        <v>50000</v>
      </c>
      <c r="D657" s="103">
        <v>-50000</v>
      </c>
      <c r="E657" s="163">
        <v>0</v>
      </c>
      <c r="F657" s="1"/>
    </row>
    <row r="658" spans="1:6" ht="24.95" customHeight="1" thickBot="1" x14ac:dyDescent="0.3">
      <c r="A658" s="25">
        <v>4214</v>
      </c>
      <c r="B658" s="99" t="s">
        <v>152</v>
      </c>
      <c r="C658" s="102">
        <v>50000</v>
      </c>
      <c r="D658" s="139">
        <v>-50000</v>
      </c>
      <c r="E658" s="41">
        <v>0</v>
      </c>
      <c r="F658" s="1"/>
    </row>
    <row r="659" spans="1:6" ht="28.5" customHeight="1" thickBot="1" x14ac:dyDescent="0.3">
      <c r="A659" s="805" t="s">
        <v>321</v>
      </c>
      <c r="B659" s="806"/>
      <c r="C659" s="173">
        <v>64700</v>
      </c>
      <c r="D659" s="173">
        <v>-50000</v>
      </c>
      <c r="E659" s="347">
        <v>14700</v>
      </c>
      <c r="F659" s="189"/>
    </row>
    <row r="660" spans="1:6" ht="24.95" customHeight="1" thickBot="1" x14ac:dyDescent="0.3">
      <c r="A660" s="368">
        <v>42</v>
      </c>
      <c r="B660" s="369" t="s">
        <v>318</v>
      </c>
      <c r="C660" s="370">
        <v>100000</v>
      </c>
      <c r="D660" s="370">
        <v>-100000</v>
      </c>
      <c r="E660" s="163">
        <v>0</v>
      </c>
      <c r="F660" s="1"/>
    </row>
    <row r="661" spans="1:6" ht="24.95" customHeight="1" thickBot="1" x14ac:dyDescent="0.3">
      <c r="A661" s="368">
        <v>421</v>
      </c>
      <c r="B661" s="369" t="s">
        <v>149</v>
      </c>
      <c r="C661" s="370">
        <v>100000</v>
      </c>
      <c r="D661" s="370">
        <v>-100000</v>
      </c>
      <c r="E661" s="163">
        <v>0</v>
      </c>
      <c r="F661" s="1"/>
    </row>
    <row r="662" spans="1:6" ht="24.95" customHeight="1" thickBot="1" x14ac:dyDescent="0.3">
      <c r="A662" s="25">
        <v>4214</v>
      </c>
      <c r="B662" s="371" t="s">
        <v>152</v>
      </c>
      <c r="C662" s="157">
        <v>100000</v>
      </c>
      <c r="D662" s="166">
        <v>-100000</v>
      </c>
      <c r="E662" s="41">
        <v>0</v>
      </c>
      <c r="F662" s="1"/>
    </row>
    <row r="663" spans="1:6" ht="24.95" customHeight="1" thickBot="1" x14ac:dyDescent="0.3">
      <c r="A663" s="817" t="s">
        <v>309</v>
      </c>
      <c r="B663" s="818"/>
      <c r="C663" s="173">
        <v>100000</v>
      </c>
      <c r="D663" s="173">
        <v>-100000</v>
      </c>
      <c r="E663" s="169">
        <v>0</v>
      </c>
      <c r="F663" s="1"/>
    </row>
    <row r="664" spans="1:6" ht="24.95" customHeight="1" x14ac:dyDescent="0.25">
      <c r="A664" s="773"/>
      <c r="B664" s="774"/>
      <c r="C664" s="774"/>
      <c r="D664" s="774"/>
      <c r="E664" s="776"/>
      <c r="F664" s="1"/>
    </row>
    <row r="665" spans="1:6" ht="24.95" customHeight="1" x14ac:dyDescent="0.25">
      <c r="A665" s="819"/>
      <c r="B665" s="775"/>
      <c r="C665" s="775"/>
      <c r="D665" s="775"/>
      <c r="E665" s="776"/>
      <c r="F665" s="1"/>
    </row>
    <row r="666" spans="1:6" ht="24.95" customHeight="1" thickBot="1" x14ac:dyDescent="0.3">
      <c r="A666" s="777"/>
      <c r="B666" s="778"/>
      <c r="C666" s="778"/>
      <c r="D666" s="778"/>
      <c r="E666" s="776"/>
      <c r="F666" s="1"/>
    </row>
    <row r="667" spans="1:6" ht="32.25" customHeight="1" thickBot="1" x14ac:dyDescent="0.3">
      <c r="A667" s="174" t="s">
        <v>348</v>
      </c>
      <c r="B667" s="286" t="s">
        <v>349</v>
      </c>
      <c r="C667" s="175">
        <v>418000</v>
      </c>
      <c r="D667" s="175">
        <v>53000</v>
      </c>
      <c r="E667" s="330">
        <v>471000</v>
      </c>
      <c r="F667" s="297"/>
    </row>
    <row r="668" spans="1:6" ht="24.95" customHeight="1" x14ac:dyDescent="0.25">
      <c r="A668" s="850"/>
      <c r="B668" s="851"/>
      <c r="C668" s="851"/>
      <c r="D668" s="851"/>
      <c r="E668" s="852"/>
      <c r="F668" s="1"/>
    </row>
    <row r="669" spans="1:6" ht="24.95" customHeight="1" thickBot="1" x14ac:dyDescent="0.3">
      <c r="A669" s="853"/>
      <c r="B669" s="854"/>
      <c r="C669" s="854"/>
      <c r="D669" s="855"/>
      <c r="E669" s="852"/>
      <c r="F669" s="1"/>
    </row>
    <row r="670" spans="1:6" ht="36" customHeight="1" thickBot="1" x14ac:dyDescent="0.3">
      <c r="A670" s="279" t="s">
        <v>350</v>
      </c>
      <c r="B670" s="285" t="s">
        <v>351</v>
      </c>
      <c r="C670" s="164">
        <v>320000</v>
      </c>
      <c r="D670" s="164">
        <v>50000</v>
      </c>
      <c r="E670" s="147">
        <v>370000</v>
      </c>
      <c r="F670" s="297"/>
    </row>
    <row r="671" spans="1:6" ht="24.95" customHeight="1" x14ac:dyDescent="0.25">
      <c r="A671" s="820"/>
      <c r="B671" s="821"/>
      <c r="C671" s="821"/>
      <c r="D671" s="822"/>
      <c r="E671" s="823"/>
      <c r="F671" s="1"/>
    </row>
    <row r="672" spans="1:6" ht="24.95" customHeight="1" thickBot="1" x14ac:dyDescent="0.3">
      <c r="A672" s="824"/>
      <c r="B672" s="825"/>
      <c r="C672" s="825"/>
      <c r="D672" s="822"/>
      <c r="E672" s="823"/>
      <c r="F672" s="1"/>
    </row>
    <row r="673" spans="1:6" ht="24.95" customHeight="1" thickBot="1" x14ac:dyDescent="0.3">
      <c r="A673" s="28">
        <v>32</v>
      </c>
      <c r="B673" s="98" t="s">
        <v>284</v>
      </c>
      <c r="C673" s="103">
        <v>320000</v>
      </c>
      <c r="D673" s="103">
        <v>0</v>
      </c>
      <c r="E673" s="163">
        <v>320000</v>
      </c>
      <c r="F673" s="1"/>
    </row>
    <row r="674" spans="1:6" ht="24.95" customHeight="1" thickBot="1" x14ac:dyDescent="0.3">
      <c r="A674" s="28">
        <v>323</v>
      </c>
      <c r="B674" s="98" t="s">
        <v>113</v>
      </c>
      <c r="C674" s="103">
        <v>320000</v>
      </c>
      <c r="D674" s="103">
        <v>0</v>
      </c>
      <c r="E674" s="163">
        <v>320000</v>
      </c>
      <c r="F674" s="1"/>
    </row>
    <row r="675" spans="1:6" ht="24.95" customHeight="1" thickBot="1" x14ac:dyDescent="0.3">
      <c r="A675" s="25">
        <v>3232</v>
      </c>
      <c r="B675" s="99" t="s">
        <v>115</v>
      </c>
      <c r="C675" s="102">
        <v>20000</v>
      </c>
      <c r="D675" s="138">
        <v>0</v>
      </c>
      <c r="E675" s="35">
        <v>20000</v>
      </c>
      <c r="F675" s="1"/>
    </row>
    <row r="676" spans="1:6" ht="24.95" customHeight="1" thickBot="1" x14ac:dyDescent="0.3">
      <c r="A676" s="25">
        <v>3234</v>
      </c>
      <c r="B676" s="99" t="s">
        <v>117</v>
      </c>
      <c r="C676" s="102">
        <v>300000</v>
      </c>
      <c r="D676" s="138">
        <v>0</v>
      </c>
      <c r="E676" s="48">
        <v>300000</v>
      </c>
      <c r="F676" s="1"/>
    </row>
    <row r="677" spans="1:6" ht="24.95" customHeight="1" thickBot="1" x14ac:dyDescent="0.3">
      <c r="A677" s="28">
        <v>42</v>
      </c>
      <c r="B677" s="98" t="s">
        <v>318</v>
      </c>
      <c r="C677" s="104">
        <v>0</v>
      </c>
      <c r="D677" s="103">
        <v>50000</v>
      </c>
      <c r="E677" s="163">
        <v>50000</v>
      </c>
      <c r="F677" s="1"/>
    </row>
    <row r="678" spans="1:6" ht="24.95" customHeight="1" thickBot="1" x14ac:dyDescent="0.3">
      <c r="A678" s="28">
        <v>422</v>
      </c>
      <c r="B678" s="98" t="s">
        <v>153</v>
      </c>
      <c r="C678" s="104">
        <v>0</v>
      </c>
      <c r="D678" s="104">
        <v>50000</v>
      </c>
      <c r="E678" s="159">
        <v>50000</v>
      </c>
      <c r="F678" s="1"/>
    </row>
    <row r="679" spans="1:6" ht="24.95" customHeight="1" thickBot="1" x14ac:dyDescent="0.3">
      <c r="A679" s="25">
        <v>4227</v>
      </c>
      <c r="B679" s="99" t="s">
        <v>352</v>
      </c>
      <c r="C679" s="105">
        <v>0</v>
      </c>
      <c r="D679" s="139">
        <v>50000</v>
      </c>
      <c r="E679" s="48">
        <v>50000</v>
      </c>
      <c r="F679" s="1"/>
    </row>
    <row r="680" spans="1:6" ht="27.75" customHeight="1" thickBot="1" x14ac:dyDescent="0.3">
      <c r="A680" s="817" t="s">
        <v>321</v>
      </c>
      <c r="B680" s="818"/>
      <c r="C680" s="186">
        <v>320000</v>
      </c>
      <c r="D680" s="186">
        <v>50000</v>
      </c>
      <c r="E680" s="169">
        <v>370000</v>
      </c>
      <c r="F680" s="1"/>
    </row>
    <row r="681" spans="1:6" ht="24.95" customHeight="1" x14ac:dyDescent="0.25">
      <c r="A681" s="773"/>
      <c r="B681" s="774"/>
      <c r="C681" s="774"/>
      <c r="D681" s="775"/>
      <c r="E681" s="776"/>
      <c r="F681" s="1"/>
    </row>
    <row r="682" spans="1:6" ht="24.95" customHeight="1" thickBot="1" x14ac:dyDescent="0.3">
      <c r="A682" s="777"/>
      <c r="B682" s="778"/>
      <c r="C682" s="778"/>
      <c r="D682" s="778"/>
      <c r="E682" s="776"/>
      <c r="F682" s="1"/>
    </row>
    <row r="683" spans="1:6" ht="31.5" customHeight="1" thickBot="1" x14ac:dyDescent="0.3">
      <c r="A683" s="202" t="s">
        <v>353</v>
      </c>
      <c r="B683" s="140" t="s">
        <v>354</v>
      </c>
      <c r="C683" s="127">
        <v>18000</v>
      </c>
      <c r="D683" s="127">
        <v>0</v>
      </c>
      <c r="E683" s="142">
        <v>18000</v>
      </c>
      <c r="F683" s="297"/>
    </row>
    <row r="684" spans="1:6" ht="24.95" customHeight="1" x14ac:dyDescent="0.25">
      <c r="A684" s="820"/>
      <c r="B684" s="821"/>
      <c r="C684" s="821"/>
      <c r="D684" s="821"/>
      <c r="E684" s="823"/>
      <c r="F684" s="1"/>
    </row>
    <row r="685" spans="1:6" ht="24.95" customHeight="1" thickBot="1" x14ac:dyDescent="0.3">
      <c r="A685" s="824"/>
      <c r="B685" s="825"/>
      <c r="C685" s="825"/>
      <c r="D685" s="822"/>
      <c r="E685" s="823"/>
      <c r="F685" s="1"/>
    </row>
    <row r="686" spans="1:6" ht="24.95" customHeight="1" thickBot="1" x14ac:dyDescent="0.3">
      <c r="A686" s="28">
        <v>32</v>
      </c>
      <c r="B686" s="98" t="s">
        <v>284</v>
      </c>
      <c r="C686" s="103">
        <v>18000</v>
      </c>
      <c r="D686" s="103">
        <v>0</v>
      </c>
      <c r="E686" s="163">
        <v>18000</v>
      </c>
      <c r="F686" s="1"/>
    </row>
    <row r="687" spans="1:6" ht="24.95" customHeight="1" thickBot="1" x14ac:dyDescent="0.3">
      <c r="A687" s="28">
        <v>323</v>
      </c>
      <c r="B687" s="98" t="s">
        <v>113</v>
      </c>
      <c r="C687" s="103">
        <v>18000</v>
      </c>
      <c r="D687" s="103">
        <v>0</v>
      </c>
      <c r="E687" s="163">
        <v>18000</v>
      </c>
      <c r="F687" s="1"/>
    </row>
    <row r="688" spans="1:6" ht="24.95" customHeight="1" thickBot="1" x14ac:dyDescent="0.3">
      <c r="A688" s="25">
        <v>3234</v>
      </c>
      <c r="B688" s="99" t="s">
        <v>117</v>
      </c>
      <c r="C688" s="102">
        <v>18000</v>
      </c>
      <c r="D688" s="144">
        <v>0</v>
      </c>
      <c r="E688" s="48">
        <v>18000</v>
      </c>
      <c r="F688" s="1"/>
    </row>
    <row r="689" spans="1:6" ht="24.95" customHeight="1" thickBot="1" x14ac:dyDescent="0.3">
      <c r="A689" s="817" t="s">
        <v>289</v>
      </c>
      <c r="B689" s="818"/>
      <c r="C689" s="173">
        <v>18000</v>
      </c>
      <c r="D689" s="173">
        <v>0</v>
      </c>
      <c r="E689" s="169">
        <v>18000</v>
      </c>
      <c r="F689" s="1"/>
    </row>
    <row r="690" spans="1:6" ht="24.95" customHeight="1" x14ac:dyDescent="0.25">
      <c r="A690" s="773"/>
      <c r="B690" s="774"/>
      <c r="C690" s="774"/>
      <c r="D690" s="774"/>
      <c r="E690" s="776"/>
      <c r="F690" s="1"/>
    </row>
    <row r="691" spans="1:6" ht="24.95" customHeight="1" thickBot="1" x14ac:dyDescent="0.3">
      <c r="A691" s="777"/>
      <c r="B691" s="778"/>
      <c r="C691" s="778"/>
      <c r="D691" s="778"/>
      <c r="E691" s="776"/>
      <c r="F691" s="1"/>
    </row>
    <row r="692" spans="1:6" ht="31.5" customHeight="1" thickBot="1" x14ac:dyDescent="0.3">
      <c r="A692" s="287" t="s">
        <v>355</v>
      </c>
      <c r="B692" s="288" t="s">
        <v>356</v>
      </c>
      <c r="C692" s="193">
        <v>80000</v>
      </c>
      <c r="D692" s="193">
        <v>3000</v>
      </c>
      <c r="E692" s="147">
        <v>83000</v>
      </c>
      <c r="F692" s="297"/>
    </row>
    <row r="693" spans="1:6" ht="24.95" customHeight="1" x14ac:dyDescent="0.25">
      <c r="A693" s="820"/>
      <c r="B693" s="821"/>
      <c r="C693" s="821"/>
      <c r="D693" s="821"/>
      <c r="E693" s="823"/>
      <c r="F693" s="297"/>
    </row>
    <row r="694" spans="1:6" ht="24.95" customHeight="1" thickBot="1" x14ac:dyDescent="0.3">
      <c r="A694" s="824"/>
      <c r="B694" s="825"/>
      <c r="C694" s="825"/>
      <c r="D694" s="822"/>
      <c r="E694" s="823"/>
      <c r="F694" s="297"/>
    </row>
    <row r="695" spans="1:6" ht="24.95" customHeight="1" thickBot="1" x14ac:dyDescent="0.3">
      <c r="A695" s="28">
        <v>32</v>
      </c>
      <c r="B695" s="98" t="s">
        <v>284</v>
      </c>
      <c r="C695" s="111">
        <v>0</v>
      </c>
      <c r="D695" s="107">
        <v>23000</v>
      </c>
      <c r="E695" s="310">
        <v>23000</v>
      </c>
      <c r="F695" s="1"/>
    </row>
    <row r="696" spans="1:6" ht="24.95" customHeight="1" thickBot="1" x14ac:dyDescent="0.3">
      <c r="A696" s="28">
        <v>329</v>
      </c>
      <c r="B696" s="98" t="s">
        <v>287</v>
      </c>
      <c r="C696" s="104">
        <v>0</v>
      </c>
      <c r="D696" s="104">
        <v>23000</v>
      </c>
      <c r="E696" s="159">
        <v>23000</v>
      </c>
      <c r="F696" s="1"/>
    </row>
    <row r="697" spans="1:6" ht="24.95" customHeight="1" thickBot="1" x14ac:dyDescent="0.3">
      <c r="A697" s="25">
        <v>3295</v>
      </c>
      <c r="B697" s="99" t="s">
        <v>357</v>
      </c>
      <c r="C697" s="105">
        <v>0</v>
      </c>
      <c r="D697" s="166">
        <v>23000</v>
      </c>
      <c r="E697" s="48">
        <v>23000</v>
      </c>
      <c r="F697" s="1"/>
    </row>
    <row r="698" spans="1:6" ht="24.95" customHeight="1" thickBot="1" x14ac:dyDescent="0.3">
      <c r="A698" s="805" t="s">
        <v>358</v>
      </c>
      <c r="B698" s="806"/>
      <c r="C698" s="176">
        <v>0</v>
      </c>
      <c r="D698" s="173">
        <v>23000</v>
      </c>
      <c r="E698" s="169">
        <v>23000</v>
      </c>
      <c r="F698" s="1"/>
    </row>
    <row r="699" spans="1:6" ht="24.95" customHeight="1" thickBot="1" x14ac:dyDescent="0.3">
      <c r="A699" s="152">
        <v>32</v>
      </c>
      <c r="B699" s="158" t="s">
        <v>284</v>
      </c>
      <c r="C699" s="103">
        <v>20000</v>
      </c>
      <c r="D699" s="103">
        <v>0</v>
      </c>
      <c r="E699" s="163">
        <v>20000</v>
      </c>
      <c r="F699" s="1"/>
    </row>
    <row r="700" spans="1:6" ht="24.95" customHeight="1" thickBot="1" x14ac:dyDescent="0.3">
      <c r="A700" s="199">
        <v>323</v>
      </c>
      <c r="B700" s="345" t="s">
        <v>113</v>
      </c>
      <c r="C700" s="366">
        <v>20000</v>
      </c>
      <c r="D700" s="366">
        <v>0</v>
      </c>
      <c r="E700" s="163">
        <v>20000</v>
      </c>
      <c r="F700" s="1"/>
    </row>
    <row r="701" spans="1:6" ht="24.95" customHeight="1" thickBot="1" x14ac:dyDescent="0.3">
      <c r="A701" s="82">
        <v>3234</v>
      </c>
      <c r="B701" s="360" t="s">
        <v>117</v>
      </c>
      <c r="C701" s="361">
        <v>20000</v>
      </c>
      <c r="D701" s="362">
        <v>0</v>
      </c>
      <c r="E701" s="363">
        <v>20000</v>
      </c>
      <c r="F701" s="1"/>
    </row>
    <row r="702" spans="1:6" ht="24.95" customHeight="1" thickBot="1" x14ac:dyDescent="0.3">
      <c r="A702" s="815" t="s">
        <v>289</v>
      </c>
      <c r="B702" s="816"/>
      <c r="C702" s="190">
        <v>20000</v>
      </c>
      <c r="D702" s="190">
        <v>0</v>
      </c>
      <c r="E702" s="169">
        <v>20000</v>
      </c>
      <c r="F702" s="1"/>
    </row>
    <row r="703" spans="1:6" ht="24.95" customHeight="1" thickBot="1" x14ac:dyDescent="0.3">
      <c r="A703" s="372">
        <v>32</v>
      </c>
      <c r="B703" s="346" t="s">
        <v>284</v>
      </c>
      <c r="C703" s="283">
        <v>60000</v>
      </c>
      <c r="D703" s="283">
        <v>-20000</v>
      </c>
      <c r="E703" s="359">
        <v>40000</v>
      </c>
      <c r="F703" s="1"/>
    </row>
    <row r="704" spans="1:6" ht="24.95" customHeight="1" thickBot="1" x14ac:dyDescent="0.3">
      <c r="A704" s="28">
        <v>323</v>
      </c>
      <c r="B704" s="98" t="s">
        <v>113</v>
      </c>
      <c r="C704" s="103">
        <v>60000</v>
      </c>
      <c r="D704" s="103">
        <v>-20000</v>
      </c>
      <c r="E704" s="163">
        <v>40000</v>
      </c>
      <c r="F704" s="1"/>
    </row>
    <row r="705" spans="1:6" ht="24.95" customHeight="1" thickBot="1" x14ac:dyDescent="0.3">
      <c r="A705" s="25">
        <v>3234</v>
      </c>
      <c r="B705" s="99" t="s">
        <v>117</v>
      </c>
      <c r="C705" s="102">
        <v>60000</v>
      </c>
      <c r="D705" s="139">
        <v>-20000</v>
      </c>
      <c r="E705" s="48">
        <v>40000</v>
      </c>
      <c r="F705" s="1"/>
    </row>
    <row r="706" spans="1:6" ht="28.5" customHeight="1" thickBot="1" x14ac:dyDescent="0.3">
      <c r="A706" s="817" t="s">
        <v>321</v>
      </c>
      <c r="B706" s="818"/>
      <c r="C706" s="107">
        <v>60000</v>
      </c>
      <c r="D706" s="107">
        <v>-20000</v>
      </c>
      <c r="E706" s="310">
        <v>40000</v>
      </c>
      <c r="F706" s="1"/>
    </row>
    <row r="707" spans="1:6" ht="24.95" customHeight="1" x14ac:dyDescent="0.25">
      <c r="A707" s="773"/>
      <c r="B707" s="774"/>
      <c r="C707" s="774"/>
      <c r="D707" s="775"/>
      <c r="E707" s="776"/>
      <c r="F707" s="1"/>
    </row>
    <row r="708" spans="1:6" ht="24.95" customHeight="1" thickBot="1" x14ac:dyDescent="0.3">
      <c r="A708" s="777"/>
      <c r="B708" s="778"/>
      <c r="C708" s="778"/>
      <c r="D708" s="778"/>
      <c r="E708" s="776"/>
      <c r="F708" s="1"/>
    </row>
    <row r="709" spans="1:6" ht="33" customHeight="1" thickBot="1" x14ac:dyDescent="0.3">
      <c r="A709" s="146" t="s">
        <v>359</v>
      </c>
      <c r="B709" s="286" t="s">
        <v>360</v>
      </c>
      <c r="C709" s="127">
        <v>1950000</v>
      </c>
      <c r="D709" s="127">
        <v>-723000</v>
      </c>
      <c r="E709" s="142">
        <v>1227000</v>
      </c>
      <c r="F709" s="297"/>
    </row>
    <row r="710" spans="1:6" ht="24.95" customHeight="1" x14ac:dyDescent="0.25">
      <c r="A710" s="856"/>
      <c r="B710" s="857"/>
      <c r="C710" s="857"/>
      <c r="D710" s="857"/>
      <c r="E710" s="793"/>
      <c r="F710" s="1"/>
    </row>
    <row r="711" spans="1:6" ht="24.95" customHeight="1" thickBot="1" x14ac:dyDescent="0.3">
      <c r="A711" s="858"/>
      <c r="B711" s="859"/>
      <c r="C711" s="859"/>
      <c r="D711" s="792"/>
      <c r="E711" s="793"/>
      <c r="F711" s="1"/>
    </row>
    <row r="712" spans="1:6" ht="33" customHeight="1" thickBot="1" x14ac:dyDescent="0.3">
      <c r="A712" s="279" t="s">
        <v>361</v>
      </c>
      <c r="B712" s="285" t="s">
        <v>362</v>
      </c>
      <c r="C712" s="164">
        <v>26000</v>
      </c>
      <c r="D712" s="164">
        <v>2000</v>
      </c>
      <c r="E712" s="147">
        <v>28000</v>
      </c>
      <c r="F712" s="297"/>
    </row>
    <row r="713" spans="1:6" ht="24.95" customHeight="1" x14ac:dyDescent="0.25">
      <c r="A713" s="820"/>
      <c r="B713" s="821"/>
      <c r="C713" s="821"/>
      <c r="D713" s="822"/>
      <c r="E713" s="823"/>
      <c r="F713" s="1"/>
    </row>
    <row r="714" spans="1:6" ht="24.95" customHeight="1" thickBot="1" x14ac:dyDescent="0.3">
      <c r="A714" s="824"/>
      <c r="B714" s="825"/>
      <c r="C714" s="825"/>
      <c r="D714" s="822"/>
      <c r="E714" s="823"/>
      <c r="F714" s="1"/>
    </row>
    <row r="715" spans="1:6" ht="24.95" customHeight="1" thickBot="1" x14ac:dyDescent="0.3">
      <c r="A715" s="28">
        <v>32</v>
      </c>
      <c r="B715" s="98" t="s">
        <v>284</v>
      </c>
      <c r="C715" s="104">
        <v>0</v>
      </c>
      <c r="D715" s="103">
        <v>18000</v>
      </c>
      <c r="E715" s="163">
        <v>18000</v>
      </c>
      <c r="F715" s="1"/>
    </row>
    <row r="716" spans="1:6" ht="24.95" customHeight="1" thickBot="1" x14ac:dyDescent="0.3">
      <c r="A716" s="28">
        <v>329</v>
      </c>
      <c r="B716" s="98" t="s">
        <v>287</v>
      </c>
      <c r="C716" s="104">
        <v>0</v>
      </c>
      <c r="D716" s="103">
        <v>18000</v>
      </c>
      <c r="E716" s="163">
        <v>18000</v>
      </c>
      <c r="F716" s="1"/>
    </row>
    <row r="717" spans="1:6" ht="24.95" customHeight="1" thickBot="1" x14ac:dyDescent="0.3">
      <c r="A717" s="25">
        <v>3294</v>
      </c>
      <c r="B717" s="99" t="s">
        <v>363</v>
      </c>
      <c r="C717" s="105">
        <v>0</v>
      </c>
      <c r="D717" s="139">
        <v>18000</v>
      </c>
      <c r="E717" s="48">
        <v>18000</v>
      </c>
      <c r="F717" s="1"/>
    </row>
    <row r="718" spans="1:6" ht="24.95" customHeight="1" thickBot="1" x14ac:dyDescent="0.3">
      <c r="A718" s="28">
        <v>38</v>
      </c>
      <c r="B718" s="98" t="s">
        <v>364</v>
      </c>
      <c r="C718" s="103">
        <v>26000</v>
      </c>
      <c r="D718" s="103">
        <v>-16000</v>
      </c>
      <c r="E718" s="163">
        <v>10000</v>
      </c>
      <c r="F718" s="1"/>
    </row>
    <row r="719" spans="1:6" ht="24.95" customHeight="1" thickBot="1" x14ac:dyDescent="0.3">
      <c r="A719" s="28">
        <v>381</v>
      </c>
      <c r="B719" s="98" t="s">
        <v>73</v>
      </c>
      <c r="C719" s="103">
        <v>26000</v>
      </c>
      <c r="D719" s="103">
        <v>-16000</v>
      </c>
      <c r="E719" s="163">
        <v>10000</v>
      </c>
      <c r="F719" s="1"/>
    </row>
    <row r="720" spans="1:6" ht="24.95" customHeight="1" thickBot="1" x14ac:dyDescent="0.3">
      <c r="A720" s="25">
        <v>3811</v>
      </c>
      <c r="B720" s="99" t="s">
        <v>146</v>
      </c>
      <c r="C720" s="102">
        <v>26000</v>
      </c>
      <c r="D720" s="166">
        <v>-16000</v>
      </c>
      <c r="E720" s="48">
        <v>10000</v>
      </c>
      <c r="F720" s="1"/>
    </row>
    <row r="721" spans="1:6" ht="27.75" customHeight="1" thickBot="1" x14ac:dyDescent="0.3">
      <c r="A721" s="817" t="s">
        <v>358</v>
      </c>
      <c r="B721" s="818"/>
      <c r="C721" s="173">
        <v>26000</v>
      </c>
      <c r="D721" s="173">
        <v>2000</v>
      </c>
      <c r="E721" s="169">
        <v>28000</v>
      </c>
      <c r="F721" s="1"/>
    </row>
    <row r="722" spans="1:6" ht="24.95" customHeight="1" x14ac:dyDescent="0.25">
      <c r="A722" s="773"/>
      <c r="B722" s="774"/>
      <c r="C722" s="774"/>
      <c r="D722" s="774"/>
      <c r="E722" s="776"/>
      <c r="F722" s="1"/>
    </row>
    <row r="723" spans="1:6" ht="24.95" customHeight="1" thickBot="1" x14ac:dyDescent="0.3">
      <c r="A723" s="777"/>
      <c r="B723" s="778"/>
      <c r="C723" s="778"/>
      <c r="D723" s="778"/>
      <c r="E723" s="776"/>
      <c r="F723" s="1"/>
    </row>
    <row r="724" spans="1:6" ht="33.75" customHeight="1" thickBot="1" x14ac:dyDescent="0.3">
      <c r="A724" s="287" t="s">
        <v>365</v>
      </c>
      <c r="B724" s="288" t="s">
        <v>366</v>
      </c>
      <c r="C724" s="193">
        <v>38000</v>
      </c>
      <c r="D724" s="193">
        <v>-15000</v>
      </c>
      <c r="E724" s="147">
        <v>23000</v>
      </c>
      <c r="F724" s="1"/>
    </row>
    <row r="725" spans="1:6" ht="24.95" customHeight="1" x14ac:dyDescent="0.25">
      <c r="A725" s="820"/>
      <c r="B725" s="821"/>
      <c r="C725" s="821"/>
      <c r="D725" s="821"/>
      <c r="E725" s="823"/>
      <c r="F725" s="1"/>
    </row>
    <row r="726" spans="1:6" ht="24.95" customHeight="1" thickBot="1" x14ac:dyDescent="0.3">
      <c r="A726" s="824"/>
      <c r="B726" s="825"/>
      <c r="C726" s="825"/>
      <c r="D726" s="822"/>
      <c r="E726" s="823"/>
      <c r="F726" s="1"/>
    </row>
    <row r="727" spans="1:6" ht="24.95" customHeight="1" thickBot="1" x14ac:dyDescent="0.3">
      <c r="A727" s="28">
        <v>38</v>
      </c>
      <c r="B727" s="98" t="s">
        <v>364</v>
      </c>
      <c r="C727" s="103">
        <v>38000</v>
      </c>
      <c r="D727" s="103">
        <v>-15000</v>
      </c>
      <c r="E727" s="145">
        <v>23000</v>
      </c>
      <c r="F727" s="1"/>
    </row>
    <row r="728" spans="1:6" ht="24.95" customHeight="1" thickBot="1" x14ac:dyDescent="0.3">
      <c r="A728" s="28">
        <v>381</v>
      </c>
      <c r="B728" s="98" t="s">
        <v>73</v>
      </c>
      <c r="C728" s="103">
        <v>38000</v>
      </c>
      <c r="D728" s="103">
        <v>-15000</v>
      </c>
      <c r="E728" s="308">
        <v>23000</v>
      </c>
      <c r="F728" s="1"/>
    </row>
    <row r="729" spans="1:6" ht="24.95" customHeight="1" thickBot="1" x14ac:dyDescent="0.3">
      <c r="A729" s="25">
        <v>3811</v>
      </c>
      <c r="B729" s="99" t="s">
        <v>146</v>
      </c>
      <c r="C729" s="102">
        <v>38000</v>
      </c>
      <c r="D729" s="166">
        <v>-15000</v>
      </c>
      <c r="E729" s="48">
        <v>23000</v>
      </c>
      <c r="F729" s="1"/>
    </row>
    <row r="730" spans="1:6" ht="27.75" customHeight="1" thickBot="1" x14ac:dyDescent="0.3">
      <c r="A730" s="817" t="s">
        <v>358</v>
      </c>
      <c r="B730" s="818"/>
      <c r="C730" s="173">
        <v>38000</v>
      </c>
      <c r="D730" s="173">
        <v>-15000</v>
      </c>
      <c r="E730" s="169">
        <v>23000</v>
      </c>
      <c r="F730" s="1"/>
    </row>
    <row r="731" spans="1:6" ht="24.95" customHeight="1" x14ac:dyDescent="0.25">
      <c r="A731" s="831"/>
      <c r="B731" s="832"/>
      <c r="C731" s="832"/>
      <c r="D731" s="832"/>
      <c r="E731" s="834"/>
      <c r="F731" s="297"/>
    </row>
    <row r="732" spans="1:6" ht="24.95" customHeight="1" thickBot="1" x14ac:dyDescent="0.3">
      <c r="A732" s="835"/>
      <c r="B732" s="836"/>
      <c r="C732" s="836"/>
      <c r="D732" s="833"/>
      <c r="E732" s="834"/>
      <c r="F732" s="1"/>
    </row>
    <row r="733" spans="1:6" ht="34.5" customHeight="1" thickBot="1" x14ac:dyDescent="0.3">
      <c r="A733" s="197" t="s">
        <v>367</v>
      </c>
      <c r="B733" s="284" t="s">
        <v>368</v>
      </c>
      <c r="C733" s="161">
        <v>385000</v>
      </c>
      <c r="D733" s="161">
        <v>-150000</v>
      </c>
      <c r="E733" s="142">
        <v>235000</v>
      </c>
      <c r="F733" s="297"/>
    </row>
    <row r="734" spans="1:6" ht="24.95" customHeight="1" x14ac:dyDescent="0.25">
      <c r="A734" s="820"/>
      <c r="B734" s="821"/>
      <c r="C734" s="821"/>
      <c r="D734" s="822"/>
      <c r="E734" s="823"/>
      <c r="F734" s="1"/>
    </row>
    <row r="735" spans="1:6" ht="24.95" customHeight="1" thickBot="1" x14ac:dyDescent="0.3">
      <c r="A735" s="824"/>
      <c r="B735" s="825"/>
      <c r="C735" s="825"/>
      <c r="D735" s="822"/>
      <c r="E735" s="823"/>
      <c r="F735" s="1"/>
    </row>
    <row r="736" spans="1:6" ht="24.95" customHeight="1" thickBot="1" x14ac:dyDescent="0.3">
      <c r="A736" s="28">
        <v>38</v>
      </c>
      <c r="B736" s="98" t="s">
        <v>364</v>
      </c>
      <c r="C736" s="103">
        <v>5000</v>
      </c>
      <c r="D736" s="103">
        <v>0</v>
      </c>
      <c r="E736" s="163">
        <v>5000</v>
      </c>
      <c r="F736" s="1"/>
    </row>
    <row r="737" spans="1:6" ht="24.95" customHeight="1" thickBot="1" x14ac:dyDescent="0.3">
      <c r="A737" s="28">
        <v>381</v>
      </c>
      <c r="B737" s="98" t="s">
        <v>73</v>
      </c>
      <c r="C737" s="103">
        <v>5000</v>
      </c>
      <c r="D737" s="103">
        <v>0</v>
      </c>
      <c r="E737" s="163">
        <v>5000</v>
      </c>
      <c r="F737" s="1"/>
    </row>
    <row r="738" spans="1:6" ht="24.95" customHeight="1" thickBot="1" x14ac:dyDescent="0.3">
      <c r="A738" s="25">
        <v>3811</v>
      </c>
      <c r="B738" s="99" t="s">
        <v>146</v>
      </c>
      <c r="C738" s="102">
        <v>5000</v>
      </c>
      <c r="D738" s="138">
        <v>0</v>
      </c>
      <c r="E738" s="48">
        <v>5000</v>
      </c>
      <c r="F738" s="1"/>
    </row>
    <row r="739" spans="1:6" ht="24.95" customHeight="1" thickBot="1" x14ac:dyDescent="0.3">
      <c r="A739" s="805" t="s">
        <v>358</v>
      </c>
      <c r="B739" s="806"/>
      <c r="C739" s="173">
        <v>5000</v>
      </c>
      <c r="D739" s="173">
        <v>0</v>
      </c>
      <c r="E739" s="169">
        <v>5000</v>
      </c>
      <c r="F739" s="311"/>
    </row>
    <row r="740" spans="1:6" ht="24.95" customHeight="1" thickBot="1" x14ac:dyDescent="0.3">
      <c r="A740" s="152">
        <v>32</v>
      </c>
      <c r="B740" s="158" t="s">
        <v>284</v>
      </c>
      <c r="C740" s="103">
        <v>80000</v>
      </c>
      <c r="D740" s="103">
        <v>0</v>
      </c>
      <c r="E740" s="163">
        <v>80000</v>
      </c>
      <c r="F740" s="1"/>
    </row>
    <row r="741" spans="1:6" ht="24.95" customHeight="1" thickBot="1" x14ac:dyDescent="0.3">
      <c r="A741" s="199">
        <v>323</v>
      </c>
      <c r="B741" s="345" t="s">
        <v>113</v>
      </c>
      <c r="C741" s="366">
        <v>80000</v>
      </c>
      <c r="D741" s="366">
        <v>0</v>
      </c>
      <c r="E741" s="163">
        <v>80000</v>
      </c>
      <c r="F741" s="1"/>
    </row>
    <row r="742" spans="1:6" ht="24.95" customHeight="1" thickBot="1" x14ac:dyDescent="0.3">
      <c r="A742" s="82">
        <v>3232</v>
      </c>
      <c r="B742" s="360" t="s">
        <v>115</v>
      </c>
      <c r="C742" s="361">
        <v>80000</v>
      </c>
      <c r="D742" s="362">
        <v>0</v>
      </c>
      <c r="E742" s="363">
        <v>80000</v>
      </c>
      <c r="F742" s="1"/>
    </row>
    <row r="743" spans="1:6" ht="24.95" customHeight="1" thickBot="1" x14ac:dyDescent="0.3">
      <c r="A743" s="368">
        <v>42</v>
      </c>
      <c r="B743" s="369" t="s">
        <v>318</v>
      </c>
      <c r="C743" s="370">
        <v>300000</v>
      </c>
      <c r="D743" s="370">
        <v>-150000</v>
      </c>
      <c r="E743" s="163">
        <v>150000</v>
      </c>
      <c r="F743" s="1"/>
    </row>
    <row r="744" spans="1:6" ht="24.95" customHeight="1" thickBot="1" x14ac:dyDescent="0.3">
      <c r="A744" s="28">
        <v>421</v>
      </c>
      <c r="B744" s="114" t="s">
        <v>149</v>
      </c>
      <c r="C744" s="283">
        <v>300000</v>
      </c>
      <c r="D744" s="283">
        <v>-150000</v>
      </c>
      <c r="E744" s="163">
        <v>150000</v>
      </c>
      <c r="F744" s="1"/>
    </row>
    <row r="745" spans="1:6" ht="24.95" customHeight="1" thickBot="1" x14ac:dyDescent="0.3">
      <c r="A745" s="25">
        <v>4212</v>
      </c>
      <c r="B745" s="99" t="s">
        <v>333</v>
      </c>
      <c r="C745" s="102">
        <v>300000</v>
      </c>
      <c r="D745" s="166">
        <v>-150000</v>
      </c>
      <c r="E745" s="48">
        <v>150000</v>
      </c>
      <c r="F745" s="1"/>
    </row>
    <row r="746" spans="1:6" ht="24.95" customHeight="1" thickBot="1" x14ac:dyDescent="0.3">
      <c r="A746" s="817" t="s">
        <v>309</v>
      </c>
      <c r="B746" s="818"/>
      <c r="C746" s="173">
        <v>380000</v>
      </c>
      <c r="D746" s="173">
        <v>-150000</v>
      </c>
      <c r="E746" s="169">
        <v>230000</v>
      </c>
      <c r="F746" s="1"/>
    </row>
    <row r="747" spans="1:6" ht="24.95" customHeight="1" x14ac:dyDescent="0.25">
      <c r="A747" s="773"/>
      <c r="B747" s="774"/>
      <c r="C747" s="774"/>
      <c r="D747" s="774"/>
      <c r="E747" s="776"/>
      <c r="F747" s="1"/>
    </row>
    <row r="748" spans="1:6" ht="24.95" customHeight="1" thickBot="1" x14ac:dyDescent="0.3">
      <c r="A748" s="777"/>
      <c r="B748" s="778"/>
      <c r="C748" s="778"/>
      <c r="D748" s="775"/>
      <c r="E748" s="776"/>
      <c r="F748" s="1"/>
    </row>
    <row r="749" spans="1:6" ht="34.5" customHeight="1" thickBot="1" x14ac:dyDescent="0.3">
      <c r="A749" s="279" t="s">
        <v>369</v>
      </c>
      <c r="B749" s="285" t="s">
        <v>370</v>
      </c>
      <c r="C749" s="164">
        <v>230000</v>
      </c>
      <c r="D749" s="164">
        <v>0</v>
      </c>
      <c r="E749" s="147">
        <v>230000</v>
      </c>
      <c r="F749" s="297"/>
    </row>
    <row r="750" spans="1:6" ht="24.95" customHeight="1" x14ac:dyDescent="0.25">
      <c r="A750" s="820"/>
      <c r="B750" s="821"/>
      <c r="C750" s="821"/>
      <c r="D750" s="822"/>
      <c r="E750" s="823"/>
      <c r="F750" s="1"/>
    </row>
    <row r="751" spans="1:6" ht="24.95" customHeight="1" thickBot="1" x14ac:dyDescent="0.3">
      <c r="A751" s="824"/>
      <c r="B751" s="825"/>
      <c r="C751" s="825"/>
      <c r="D751" s="822"/>
      <c r="E751" s="823"/>
      <c r="F751" s="1"/>
    </row>
    <row r="752" spans="1:6" ht="24.95" customHeight="1" thickBot="1" x14ac:dyDescent="0.3">
      <c r="A752" s="28">
        <v>38</v>
      </c>
      <c r="B752" s="98" t="s">
        <v>364</v>
      </c>
      <c r="C752" s="103">
        <v>230000</v>
      </c>
      <c r="D752" s="103">
        <v>0</v>
      </c>
      <c r="E752" s="163">
        <v>230000</v>
      </c>
      <c r="F752" s="1"/>
    </row>
    <row r="753" spans="1:6" ht="24.95" customHeight="1" thickBot="1" x14ac:dyDescent="0.3">
      <c r="A753" s="28">
        <v>381</v>
      </c>
      <c r="B753" s="98" t="s">
        <v>73</v>
      </c>
      <c r="C753" s="103">
        <v>230000</v>
      </c>
      <c r="D753" s="103">
        <v>0</v>
      </c>
      <c r="E753" s="163">
        <v>230000</v>
      </c>
      <c r="F753" s="1"/>
    </row>
    <row r="754" spans="1:6" ht="24.95" customHeight="1" thickBot="1" x14ac:dyDescent="0.3">
      <c r="A754" s="25">
        <v>3811</v>
      </c>
      <c r="B754" s="99" t="s">
        <v>146</v>
      </c>
      <c r="C754" s="102">
        <v>230000</v>
      </c>
      <c r="D754" s="153">
        <v>0</v>
      </c>
      <c r="E754" s="48">
        <v>230000</v>
      </c>
      <c r="F754" s="1"/>
    </row>
    <row r="755" spans="1:6" ht="24.95" customHeight="1" thickBot="1" x14ac:dyDescent="0.3">
      <c r="A755" s="817" t="s">
        <v>358</v>
      </c>
      <c r="B755" s="818"/>
      <c r="C755" s="173">
        <v>230000</v>
      </c>
      <c r="D755" s="169">
        <v>0</v>
      </c>
      <c r="E755" s="169">
        <v>230000</v>
      </c>
      <c r="F755" s="1"/>
    </row>
    <row r="756" spans="1:6" ht="24.95" customHeight="1" x14ac:dyDescent="0.25">
      <c r="A756" s="773"/>
      <c r="B756" s="774"/>
      <c r="C756" s="774"/>
      <c r="D756" s="775"/>
      <c r="E756" s="776"/>
      <c r="F756" s="1"/>
    </row>
    <row r="757" spans="1:6" ht="24.95" customHeight="1" thickBot="1" x14ac:dyDescent="0.3">
      <c r="A757" s="777"/>
      <c r="B757" s="778"/>
      <c r="C757" s="778"/>
      <c r="D757" s="778"/>
      <c r="E757" s="776"/>
      <c r="F757" s="1"/>
    </row>
    <row r="758" spans="1:6" ht="31.5" customHeight="1" thickBot="1" x14ac:dyDescent="0.3">
      <c r="A758" s="287" t="s">
        <v>371</v>
      </c>
      <c r="B758" s="288" t="s">
        <v>372</v>
      </c>
      <c r="C758" s="193">
        <v>120000</v>
      </c>
      <c r="D758" s="193">
        <v>-50000</v>
      </c>
      <c r="E758" s="147">
        <v>70000</v>
      </c>
      <c r="F758" s="297"/>
    </row>
    <row r="759" spans="1:6" ht="24.95" customHeight="1" x14ac:dyDescent="0.25">
      <c r="A759" s="820"/>
      <c r="B759" s="821"/>
      <c r="C759" s="821"/>
      <c r="D759" s="821"/>
      <c r="E759" s="823"/>
      <c r="F759" s="1"/>
    </row>
    <row r="760" spans="1:6" ht="24.95" customHeight="1" thickBot="1" x14ac:dyDescent="0.3">
      <c r="A760" s="824"/>
      <c r="B760" s="825"/>
      <c r="C760" s="825"/>
      <c r="D760" s="822"/>
      <c r="E760" s="823"/>
      <c r="F760" s="1"/>
    </row>
    <row r="761" spans="1:6" ht="24.95" customHeight="1" thickBot="1" x14ac:dyDescent="0.3">
      <c r="A761" s="28">
        <v>32</v>
      </c>
      <c r="B761" s="98" t="s">
        <v>284</v>
      </c>
      <c r="C761" s="103">
        <v>20000</v>
      </c>
      <c r="D761" s="103">
        <v>0</v>
      </c>
      <c r="E761" s="163">
        <v>20000</v>
      </c>
      <c r="F761" s="1"/>
    </row>
    <row r="762" spans="1:6" ht="24.95" customHeight="1" thickBot="1" x14ac:dyDescent="0.3">
      <c r="A762" s="28">
        <v>323</v>
      </c>
      <c r="B762" s="98" t="s">
        <v>113</v>
      </c>
      <c r="C762" s="103">
        <v>20000</v>
      </c>
      <c r="D762" s="103">
        <v>0</v>
      </c>
      <c r="E762" s="163">
        <v>20000</v>
      </c>
      <c r="F762" s="1"/>
    </row>
    <row r="763" spans="1:6" ht="24.95" customHeight="1" thickBot="1" x14ac:dyDescent="0.3">
      <c r="A763" s="25">
        <v>3232</v>
      </c>
      <c r="B763" s="99" t="s">
        <v>373</v>
      </c>
      <c r="C763" s="102">
        <v>20000</v>
      </c>
      <c r="D763" s="138">
        <v>0</v>
      </c>
      <c r="E763" s="48">
        <v>20000</v>
      </c>
      <c r="F763" s="1"/>
    </row>
    <row r="764" spans="1:6" ht="24.95" customHeight="1" thickBot="1" x14ac:dyDescent="0.3">
      <c r="A764" s="817" t="s">
        <v>321</v>
      </c>
      <c r="B764" s="818"/>
      <c r="C764" s="186">
        <v>20000</v>
      </c>
      <c r="D764" s="186">
        <v>0</v>
      </c>
      <c r="E764" s="169">
        <v>20000</v>
      </c>
      <c r="F764" s="1"/>
    </row>
    <row r="765" spans="1:6" ht="24.95" customHeight="1" thickBot="1" x14ac:dyDescent="0.3">
      <c r="A765" s="28">
        <v>32</v>
      </c>
      <c r="B765" s="98" t="s">
        <v>284</v>
      </c>
      <c r="C765" s="103">
        <v>80000</v>
      </c>
      <c r="D765" s="103">
        <v>-50000</v>
      </c>
      <c r="E765" s="163">
        <v>30000</v>
      </c>
      <c r="F765" s="1"/>
    </row>
    <row r="766" spans="1:6" ht="24.95" customHeight="1" thickBot="1" x14ac:dyDescent="0.3">
      <c r="A766" s="28">
        <v>323</v>
      </c>
      <c r="B766" s="98" t="s">
        <v>113</v>
      </c>
      <c r="C766" s="103">
        <v>80000</v>
      </c>
      <c r="D766" s="103">
        <v>-50000</v>
      </c>
      <c r="E766" s="163">
        <v>30000</v>
      </c>
      <c r="F766" s="1"/>
    </row>
    <row r="767" spans="1:6" ht="24.95" customHeight="1" thickBot="1" x14ac:dyDescent="0.3">
      <c r="A767" s="25">
        <v>3232</v>
      </c>
      <c r="B767" s="99" t="s">
        <v>373</v>
      </c>
      <c r="C767" s="102">
        <v>80000</v>
      </c>
      <c r="D767" s="139">
        <v>-50000</v>
      </c>
      <c r="E767" s="48">
        <v>30000</v>
      </c>
      <c r="F767" s="1"/>
    </row>
    <row r="768" spans="1:6" ht="24.95" customHeight="1" thickBot="1" x14ac:dyDescent="0.3">
      <c r="A768" s="28">
        <v>38</v>
      </c>
      <c r="B768" s="98" t="s">
        <v>364</v>
      </c>
      <c r="C768" s="103">
        <v>10000</v>
      </c>
      <c r="D768" s="103">
        <v>0</v>
      </c>
      <c r="E768" s="163">
        <v>10000</v>
      </c>
      <c r="F768" s="1"/>
    </row>
    <row r="769" spans="1:6" ht="24.95" customHeight="1" thickBot="1" x14ac:dyDescent="0.3">
      <c r="A769" s="28">
        <v>381</v>
      </c>
      <c r="B769" s="98" t="s">
        <v>73</v>
      </c>
      <c r="C769" s="103">
        <v>10000</v>
      </c>
      <c r="D769" s="103">
        <v>0</v>
      </c>
      <c r="E769" s="163">
        <v>10000</v>
      </c>
      <c r="F769" s="1"/>
    </row>
    <row r="770" spans="1:6" ht="24.95" customHeight="1" thickBot="1" x14ac:dyDescent="0.3">
      <c r="A770" s="25">
        <v>3811</v>
      </c>
      <c r="B770" s="99" t="s">
        <v>146</v>
      </c>
      <c r="C770" s="102">
        <v>10000</v>
      </c>
      <c r="D770" s="138">
        <v>0</v>
      </c>
      <c r="E770" s="48">
        <v>10000</v>
      </c>
      <c r="F770" s="1"/>
    </row>
    <row r="771" spans="1:6" ht="24.95" customHeight="1" thickBot="1" x14ac:dyDescent="0.3">
      <c r="A771" s="805" t="s">
        <v>309</v>
      </c>
      <c r="B771" s="806"/>
      <c r="C771" s="173">
        <v>90000</v>
      </c>
      <c r="D771" s="173">
        <v>-50000</v>
      </c>
      <c r="E771" s="169">
        <v>40000</v>
      </c>
      <c r="F771" s="1"/>
    </row>
    <row r="772" spans="1:6" ht="24.95" customHeight="1" thickBot="1" x14ac:dyDescent="0.3">
      <c r="A772" s="152">
        <v>38</v>
      </c>
      <c r="B772" s="158" t="s">
        <v>364</v>
      </c>
      <c r="C772" s="103">
        <v>10000</v>
      </c>
      <c r="D772" s="103">
        <v>0</v>
      </c>
      <c r="E772" s="163">
        <v>10000</v>
      </c>
      <c r="F772" s="1"/>
    </row>
    <row r="773" spans="1:6" ht="24.95" customHeight="1" thickBot="1" x14ac:dyDescent="0.3">
      <c r="A773" s="28">
        <v>381</v>
      </c>
      <c r="B773" s="98" t="s">
        <v>73</v>
      </c>
      <c r="C773" s="103">
        <v>10000</v>
      </c>
      <c r="D773" s="103">
        <v>0</v>
      </c>
      <c r="E773" s="163">
        <v>10000</v>
      </c>
      <c r="F773" s="1"/>
    </row>
    <row r="774" spans="1:6" ht="24.95" customHeight="1" thickBot="1" x14ac:dyDescent="0.3">
      <c r="A774" s="25">
        <v>3811</v>
      </c>
      <c r="B774" s="99" t="s">
        <v>146</v>
      </c>
      <c r="C774" s="102">
        <v>10000</v>
      </c>
      <c r="D774" s="153">
        <v>0</v>
      </c>
      <c r="E774" s="48">
        <v>10000</v>
      </c>
      <c r="F774" s="1"/>
    </row>
    <row r="775" spans="1:6" ht="27.75" customHeight="1" thickBot="1" x14ac:dyDescent="0.3">
      <c r="A775" s="817" t="s">
        <v>358</v>
      </c>
      <c r="B775" s="818"/>
      <c r="C775" s="173">
        <v>10000</v>
      </c>
      <c r="D775" s="169">
        <v>0</v>
      </c>
      <c r="E775" s="169">
        <v>10000</v>
      </c>
      <c r="F775" s="1"/>
    </row>
    <row r="776" spans="1:6" ht="24.95" customHeight="1" x14ac:dyDescent="0.25">
      <c r="A776" s="773"/>
      <c r="B776" s="774"/>
      <c r="C776" s="774"/>
      <c r="D776" s="775"/>
      <c r="E776" s="776"/>
      <c r="F776" s="1"/>
    </row>
    <row r="777" spans="1:6" ht="24.95" customHeight="1" thickBot="1" x14ac:dyDescent="0.3">
      <c r="A777" s="777"/>
      <c r="B777" s="778"/>
      <c r="C777" s="778"/>
      <c r="D777" s="775"/>
      <c r="E777" s="776"/>
      <c r="F777" s="1"/>
    </row>
    <row r="778" spans="1:6" ht="33" customHeight="1" thickBot="1" x14ac:dyDescent="0.3">
      <c r="A778" s="197" t="s">
        <v>374</v>
      </c>
      <c r="B778" s="284" t="s">
        <v>375</v>
      </c>
      <c r="C778" s="161">
        <v>110000</v>
      </c>
      <c r="D778" s="161">
        <v>-30000</v>
      </c>
      <c r="E778" s="142">
        <v>80000</v>
      </c>
      <c r="F778" s="297"/>
    </row>
    <row r="779" spans="1:6" ht="24.95" customHeight="1" x14ac:dyDescent="0.25">
      <c r="A779" s="880"/>
      <c r="B779" s="881"/>
      <c r="C779" s="881"/>
      <c r="D779" s="882"/>
      <c r="E779" s="883"/>
      <c r="F779" s="1"/>
    </row>
    <row r="780" spans="1:6" ht="24.95" customHeight="1" thickBot="1" x14ac:dyDescent="0.3">
      <c r="A780" s="884"/>
      <c r="B780" s="885"/>
      <c r="C780" s="885"/>
      <c r="D780" s="882"/>
      <c r="E780" s="883"/>
      <c r="F780" s="1"/>
    </row>
    <row r="781" spans="1:6" ht="24.95" customHeight="1" thickBot="1" x14ac:dyDescent="0.3">
      <c r="A781" s="28">
        <v>38</v>
      </c>
      <c r="B781" s="98" t="s">
        <v>364</v>
      </c>
      <c r="C781" s="103">
        <v>110000</v>
      </c>
      <c r="D781" s="103">
        <v>-30000</v>
      </c>
      <c r="E781" s="163">
        <v>80000</v>
      </c>
      <c r="F781" s="1"/>
    </row>
    <row r="782" spans="1:6" ht="24.95" customHeight="1" thickBot="1" x14ac:dyDescent="0.3">
      <c r="A782" s="28">
        <v>381</v>
      </c>
      <c r="B782" s="98" t="s">
        <v>73</v>
      </c>
      <c r="C782" s="103">
        <v>110000</v>
      </c>
      <c r="D782" s="103">
        <v>-30000</v>
      </c>
      <c r="E782" s="163">
        <v>80000</v>
      </c>
      <c r="F782" s="1"/>
    </row>
    <row r="783" spans="1:6" ht="24.95" customHeight="1" thickBot="1" x14ac:dyDescent="0.3">
      <c r="A783" s="24">
        <v>3811</v>
      </c>
      <c r="B783" s="150" t="s">
        <v>146</v>
      </c>
      <c r="C783" s="156">
        <v>110000</v>
      </c>
      <c r="D783" s="168">
        <v>-30000</v>
      </c>
      <c r="E783" s="48">
        <v>80000</v>
      </c>
      <c r="F783" s="1"/>
    </row>
    <row r="784" spans="1:6" ht="24.95" customHeight="1" thickBot="1" x14ac:dyDescent="0.3">
      <c r="A784" s="815" t="s">
        <v>358</v>
      </c>
      <c r="B784" s="816"/>
      <c r="C784" s="190">
        <v>110000</v>
      </c>
      <c r="D784" s="190">
        <v>-30000</v>
      </c>
      <c r="E784" s="169">
        <v>80000</v>
      </c>
      <c r="F784" s="1"/>
    </row>
    <row r="785" spans="1:6" ht="24.95" customHeight="1" x14ac:dyDescent="0.25">
      <c r="A785" s="785"/>
      <c r="B785" s="786"/>
      <c r="C785" s="786"/>
      <c r="D785" s="786"/>
      <c r="E785" s="787"/>
      <c r="F785" s="1"/>
    </row>
    <row r="786" spans="1:6" ht="24.95" customHeight="1" thickBot="1" x14ac:dyDescent="0.3">
      <c r="A786" s="788"/>
      <c r="B786" s="789"/>
      <c r="C786" s="789"/>
      <c r="D786" s="789"/>
      <c r="E786" s="790"/>
      <c r="F786" s="1"/>
    </row>
    <row r="787" spans="1:6" ht="32.25" customHeight="1" thickBot="1" x14ac:dyDescent="0.3">
      <c r="A787" s="141" t="s">
        <v>376</v>
      </c>
      <c r="B787" s="294" t="s">
        <v>377</v>
      </c>
      <c r="C787" s="188">
        <v>493000</v>
      </c>
      <c r="D787" s="188">
        <v>-330000</v>
      </c>
      <c r="E787" s="373">
        <v>163000</v>
      </c>
      <c r="F787" s="297"/>
    </row>
    <row r="788" spans="1:6" ht="24.95" customHeight="1" x14ac:dyDescent="0.25">
      <c r="A788" s="820"/>
      <c r="B788" s="821"/>
      <c r="C788" s="821"/>
      <c r="D788" s="821"/>
      <c r="E788" s="823"/>
      <c r="F788" s="297"/>
    </row>
    <row r="789" spans="1:6" ht="24.95" customHeight="1" thickBot="1" x14ac:dyDescent="0.3">
      <c r="A789" s="824"/>
      <c r="B789" s="825"/>
      <c r="C789" s="825"/>
      <c r="D789" s="822"/>
      <c r="E789" s="823"/>
      <c r="F789" s="1"/>
    </row>
    <row r="790" spans="1:6" ht="24.95" customHeight="1" thickBot="1" x14ac:dyDescent="0.3">
      <c r="A790" s="28">
        <v>38</v>
      </c>
      <c r="B790" s="98" t="s">
        <v>364</v>
      </c>
      <c r="C790" s="103">
        <v>243000</v>
      </c>
      <c r="D790" s="103">
        <v>-80000</v>
      </c>
      <c r="E790" s="163">
        <v>163000</v>
      </c>
      <c r="F790" s="1"/>
    </row>
    <row r="791" spans="1:6" ht="24.95" customHeight="1" thickBot="1" x14ac:dyDescent="0.3">
      <c r="A791" s="28">
        <v>381</v>
      </c>
      <c r="B791" s="98" t="s">
        <v>73</v>
      </c>
      <c r="C791" s="103">
        <v>243000</v>
      </c>
      <c r="D791" s="103">
        <v>-80000</v>
      </c>
      <c r="E791" s="163">
        <v>163000</v>
      </c>
      <c r="F791" s="1"/>
    </row>
    <row r="792" spans="1:6" ht="24.95" customHeight="1" thickBot="1" x14ac:dyDescent="0.3">
      <c r="A792" s="25">
        <v>3811</v>
      </c>
      <c r="B792" s="99" t="s">
        <v>146</v>
      </c>
      <c r="C792" s="102">
        <v>243000</v>
      </c>
      <c r="D792" s="139">
        <v>-80000</v>
      </c>
      <c r="E792" s="48">
        <v>163000</v>
      </c>
      <c r="F792" s="1"/>
    </row>
    <row r="793" spans="1:6" ht="24.95" customHeight="1" thickBot="1" x14ac:dyDescent="0.3">
      <c r="A793" s="805" t="s">
        <v>358</v>
      </c>
      <c r="B793" s="806"/>
      <c r="C793" s="173">
        <v>243000</v>
      </c>
      <c r="D793" s="173">
        <v>-80000</v>
      </c>
      <c r="E793" s="169">
        <v>163000</v>
      </c>
      <c r="F793" s="1"/>
    </row>
    <row r="794" spans="1:6" ht="24.95" customHeight="1" thickBot="1" x14ac:dyDescent="0.3">
      <c r="A794" s="152">
        <v>45</v>
      </c>
      <c r="B794" s="158" t="s">
        <v>336</v>
      </c>
      <c r="C794" s="103">
        <v>140000</v>
      </c>
      <c r="D794" s="103">
        <v>-140000</v>
      </c>
      <c r="E794" s="163">
        <v>0</v>
      </c>
      <c r="F794" s="1"/>
    </row>
    <row r="795" spans="1:6" ht="24.95" customHeight="1" thickBot="1" x14ac:dyDescent="0.3">
      <c r="A795" s="28">
        <v>451</v>
      </c>
      <c r="B795" s="98" t="s">
        <v>337</v>
      </c>
      <c r="C795" s="103">
        <v>140000</v>
      </c>
      <c r="D795" s="103">
        <v>-140000</v>
      </c>
      <c r="E795" s="163">
        <v>0</v>
      </c>
      <c r="F795" s="1"/>
    </row>
    <row r="796" spans="1:6" ht="24.95" customHeight="1" thickBot="1" x14ac:dyDescent="0.3">
      <c r="A796" s="25">
        <v>4511</v>
      </c>
      <c r="B796" s="99" t="s">
        <v>337</v>
      </c>
      <c r="C796" s="102">
        <v>140000</v>
      </c>
      <c r="D796" s="168">
        <v>-140000</v>
      </c>
      <c r="E796" s="41">
        <v>0</v>
      </c>
      <c r="F796" s="1"/>
    </row>
    <row r="797" spans="1:6" ht="24.95" customHeight="1" thickBot="1" x14ac:dyDescent="0.3">
      <c r="A797" s="805" t="s">
        <v>309</v>
      </c>
      <c r="B797" s="806"/>
      <c r="C797" s="173">
        <v>140000</v>
      </c>
      <c r="D797" s="173">
        <v>-140000</v>
      </c>
      <c r="E797" s="169">
        <v>0</v>
      </c>
      <c r="F797" s="1"/>
    </row>
    <row r="798" spans="1:6" ht="24.95" customHeight="1" thickBot="1" x14ac:dyDescent="0.3">
      <c r="A798" s="152">
        <v>45</v>
      </c>
      <c r="B798" s="158" t="s">
        <v>336</v>
      </c>
      <c r="C798" s="103">
        <v>110000</v>
      </c>
      <c r="D798" s="103">
        <v>-110000</v>
      </c>
      <c r="E798" s="163">
        <v>0</v>
      </c>
      <c r="F798" s="1"/>
    </row>
    <row r="799" spans="1:6" ht="24.95" customHeight="1" thickBot="1" x14ac:dyDescent="0.3">
      <c r="A799" s="28">
        <v>451</v>
      </c>
      <c r="B799" s="98" t="s">
        <v>337</v>
      </c>
      <c r="C799" s="103">
        <v>110000</v>
      </c>
      <c r="D799" s="103">
        <v>-110000</v>
      </c>
      <c r="E799" s="163">
        <v>0</v>
      </c>
      <c r="F799" s="1"/>
    </row>
    <row r="800" spans="1:6" ht="24.95" customHeight="1" thickBot="1" x14ac:dyDescent="0.3">
      <c r="A800" s="25">
        <v>4511</v>
      </c>
      <c r="B800" s="99" t="s">
        <v>337</v>
      </c>
      <c r="C800" s="102">
        <v>110000</v>
      </c>
      <c r="D800" s="139">
        <v>-110000</v>
      </c>
      <c r="E800" s="41">
        <v>0</v>
      </c>
      <c r="F800" s="1"/>
    </row>
    <row r="801" spans="1:6" ht="30.75" customHeight="1" thickBot="1" x14ac:dyDescent="0.3">
      <c r="A801" s="817" t="s">
        <v>345</v>
      </c>
      <c r="B801" s="818"/>
      <c r="C801" s="186">
        <v>110000</v>
      </c>
      <c r="D801" s="186">
        <v>-110000</v>
      </c>
      <c r="E801" s="169">
        <v>0</v>
      </c>
      <c r="F801" s="1"/>
    </row>
    <row r="802" spans="1:6" ht="24.95" customHeight="1" x14ac:dyDescent="0.25">
      <c r="A802" s="773"/>
      <c r="B802" s="774"/>
      <c r="C802" s="774"/>
      <c r="D802" s="775"/>
      <c r="E802" s="776"/>
      <c r="F802" s="1"/>
    </row>
    <row r="803" spans="1:6" ht="24.95" customHeight="1" thickBot="1" x14ac:dyDescent="0.3">
      <c r="A803" s="777"/>
      <c r="B803" s="778"/>
      <c r="C803" s="778"/>
      <c r="D803" s="778"/>
      <c r="E803" s="776"/>
      <c r="F803" s="1"/>
    </row>
    <row r="804" spans="1:6" ht="33.75" customHeight="1" thickBot="1" x14ac:dyDescent="0.3">
      <c r="A804" s="202" t="s">
        <v>378</v>
      </c>
      <c r="B804" s="140" t="s">
        <v>379</v>
      </c>
      <c r="C804" s="127">
        <v>40000</v>
      </c>
      <c r="D804" s="127">
        <v>0</v>
      </c>
      <c r="E804" s="142">
        <v>40000</v>
      </c>
      <c r="F804" s="297"/>
    </row>
    <row r="805" spans="1:6" ht="24.95" customHeight="1" thickBot="1" x14ac:dyDescent="0.3">
      <c r="A805" s="912"/>
      <c r="B805" s="913"/>
      <c r="C805" s="913"/>
      <c r="D805" s="821"/>
      <c r="E805" s="823"/>
      <c r="F805" s="1"/>
    </row>
    <row r="806" spans="1:6" ht="24.95" customHeight="1" thickBot="1" x14ac:dyDescent="0.3">
      <c r="A806" s="28">
        <v>38</v>
      </c>
      <c r="B806" s="98" t="s">
        <v>380</v>
      </c>
      <c r="C806" s="103">
        <v>40000</v>
      </c>
      <c r="D806" s="103">
        <v>0</v>
      </c>
      <c r="E806" s="163">
        <v>40000</v>
      </c>
      <c r="F806" s="1"/>
    </row>
    <row r="807" spans="1:6" ht="24.95" customHeight="1" thickBot="1" x14ac:dyDescent="0.3">
      <c r="A807" s="28">
        <v>381</v>
      </c>
      <c r="B807" s="98" t="s">
        <v>73</v>
      </c>
      <c r="C807" s="103">
        <v>40000</v>
      </c>
      <c r="D807" s="103">
        <v>0</v>
      </c>
      <c r="E807" s="163">
        <v>40000</v>
      </c>
      <c r="F807" s="1"/>
    </row>
    <row r="808" spans="1:6" ht="24.95" customHeight="1" thickBot="1" x14ac:dyDescent="0.3">
      <c r="A808" s="25">
        <v>3811</v>
      </c>
      <c r="B808" s="99" t="s">
        <v>146</v>
      </c>
      <c r="C808" s="102">
        <v>40000</v>
      </c>
      <c r="D808" s="144">
        <v>0</v>
      </c>
      <c r="E808" s="48">
        <v>40000</v>
      </c>
      <c r="F808" s="1"/>
    </row>
    <row r="809" spans="1:6" ht="29.25" customHeight="1" thickBot="1" x14ac:dyDescent="0.3">
      <c r="A809" s="817" t="s">
        <v>358</v>
      </c>
      <c r="B809" s="818"/>
      <c r="C809" s="173">
        <v>40000</v>
      </c>
      <c r="D809" s="173">
        <v>0</v>
      </c>
      <c r="E809" s="169">
        <v>40000</v>
      </c>
      <c r="F809" s="1"/>
    </row>
    <row r="810" spans="1:6" ht="24.95" customHeight="1" x14ac:dyDescent="0.25">
      <c r="A810" s="773"/>
      <c r="B810" s="774"/>
      <c r="C810" s="774"/>
      <c r="D810" s="774"/>
      <c r="E810" s="776"/>
      <c r="F810" s="1"/>
    </row>
    <row r="811" spans="1:6" ht="24.95" customHeight="1" thickBot="1" x14ac:dyDescent="0.3">
      <c r="A811" s="777"/>
      <c r="B811" s="778"/>
      <c r="C811" s="778"/>
      <c r="D811" s="778"/>
      <c r="E811" s="776"/>
      <c r="F811" s="1"/>
    </row>
    <row r="812" spans="1:6" ht="33" customHeight="1" thickBot="1" x14ac:dyDescent="0.3">
      <c r="A812" s="202" t="s">
        <v>381</v>
      </c>
      <c r="B812" s="140" t="s">
        <v>382</v>
      </c>
      <c r="C812" s="127">
        <v>70000</v>
      </c>
      <c r="D812" s="127">
        <v>-20000</v>
      </c>
      <c r="E812" s="142">
        <v>50000</v>
      </c>
      <c r="F812" s="297"/>
    </row>
    <row r="813" spans="1:6" ht="24.95" customHeight="1" x14ac:dyDescent="0.25">
      <c r="A813" s="820"/>
      <c r="B813" s="821"/>
      <c r="C813" s="821"/>
      <c r="D813" s="821"/>
      <c r="E813" s="823"/>
      <c r="F813" s="1"/>
    </row>
    <row r="814" spans="1:6" ht="24.95" customHeight="1" thickBot="1" x14ac:dyDescent="0.3">
      <c r="A814" s="824"/>
      <c r="B814" s="825"/>
      <c r="C814" s="825"/>
      <c r="D814" s="822"/>
      <c r="E814" s="823"/>
      <c r="F814" s="1"/>
    </row>
    <row r="815" spans="1:6" ht="24.95" customHeight="1" thickBot="1" x14ac:dyDescent="0.3">
      <c r="A815" s="28">
        <v>35</v>
      </c>
      <c r="B815" s="98" t="s">
        <v>383</v>
      </c>
      <c r="C815" s="103">
        <v>70000</v>
      </c>
      <c r="D815" s="103">
        <v>-20000</v>
      </c>
      <c r="E815" s="163">
        <v>50000</v>
      </c>
      <c r="F815" s="1"/>
    </row>
    <row r="816" spans="1:6" ht="24.95" customHeight="1" thickBot="1" x14ac:dyDescent="0.3">
      <c r="A816" s="28">
        <v>352</v>
      </c>
      <c r="B816" s="98" t="s">
        <v>384</v>
      </c>
      <c r="C816" s="103">
        <v>70000</v>
      </c>
      <c r="D816" s="103">
        <v>-20000</v>
      </c>
      <c r="E816" s="163">
        <v>50000</v>
      </c>
      <c r="F816" s="1"/>
    </row>
    <row r="817" spans="1:6" ht="24.95" customHeight="1" thickBot="1" x14ac:dyDescent="0.3">
      <c r="A817" s="25">
        <v>3522</v>
      </c>
      <c r="B817" s="99" t="s">
        <v>385</v>
      </c>
      <c r="C817" s="102">
        <v>70000</v>
      </c>
      <c r="D817" s="139">
        <v>-20000</v>
      </c>
      <c r="E817" s="48">
        <v>50000</v>
      </c>
      <c r="F817" s="1"/>
    </row>
    <row r="818" spans="1:6" ht="24.95" customHeight="1" thickBot="1" x14ac:dyDescent="0.3">
      <c r="A818" s="817" t="s">
        <v>321</v>
      </c>
      <c r="B818" s="818"/>
      <c r="C818" s="186">
        <v>70000</v>
      </c>
      <c r="D818" s="186">
        <v>-20000</v>
      </c>
      <c r="E818" s="169">
        <v>50000</v>
      </c>
      <c r="F818" s="1"/>
    </row>
    <row r="819" spans="1:6" ht="24.95" customHeight="1" x14ac:dyDescent="0.25">
      <c r="A819" s="773"/>
      <c r="B819" s="774"/>
      <c r="C819" s="774"/>
      <c r="D819" s="775"/>
      <c r="E819" s="776"/>
      <c r="F819" s="1"/>
    </row>
    <row r="820" spans="1:6" ht="24.95" customHeight="1" thickBot="1" x14ac:dyDescent="0.3">
      <c r="A820" s="777"/>
      <c r="B820" s="778"/>
      <c r="C820" s="778"/>
      <c r="D820" s="775"/>
      <c r="E820" s="776"/>
      <c r="F820" s="1"/>
    </row>
    <row r="821" spans="1:6" ht="33.75" customHeight="1" thickBot="1" x14ac:dyDescent="0.3">
      <c r="A821" s="279" t="s">
        <v>386</v>
      </c>
      <c r="B821" s="285" t="s">
        <v>387</v>
      </c>
      <c r="C821" s="164">
        <v>182000</v>
      </c>
      <c r="D821" s="164">
        <v>-100000</v>
      </c>
      <c r="E821" s="147">
        <v>82000</v>
      </c>
      <c r="F821" s="297"/>
    </row>
    <row r="822" spans="1:6" ht="24.95" customHeight="1" x14ac:dyDescent="0.25">
      <c r="A822" s="820"/>
      <c r="B822" s="821"/>
      <c r="C822" s="821"/>
      <c r="D822" s="822"/>
      <c r="E822" s="823"/>
      <c r="F822" s="1"/>
    </row>
    <row r="823" spans="1:6" ht="24.95" customHeight="1" thickBot="1" x14ac:dyDescent="0.3">
      <c r="A823" s="824"/>
      <c r="B823" s="825"/>
      <c r="C823" s="825"/>
      <c r="D823" s="822"/>
      <c r="E823" s="823"/>
      <c r="F823" s="1"/>
    </row>
    <row r="824" spans="1:6" ht="24.95" customHeight="1" thickBot="1" x14ac:dyDescent="0.3">
      <c r="A824" s="78">
        <v>38</v>
      </c>
      <c r="B824" s="100" t="s">
        <v>364</v>
      </c>
      <c r="C824" s="108">
        <v>182000</v>
      </c>
      <c r="D824" s="108">
        <v>-100000</v>
      </c>
      <c r="E824" s="312">
        <v>82000</v>
      </c>
      <c r="F824" s="1"/>
    </row>
    <row r="825" spans="1:6" ht="24.95" customHeight="1" thickBot="1" x14ac:dyDescent="0.3">
      <c r="A825" s="374">
        <v>381</v>
      </c>
      <c r="B825" s="375" t="s">
        <v>73</v>
      </c>
      <c r="C825" s="376">
        <v>182000</v>
      </c>
      <c r="D825" s="376">
        <v>-100000</v>
      </c>
      <c r="E825" s="312">
        <v>82000</v>
      </c>
      <c r="F825" s="1"/>
    </row>
    <row r="826" spans="1:6" ht="24.95" customHeight="1" thickBot="1" x14ac:dyDescent="0.3">
      <c r="A826" s="377">
        <v>3811</v>
      </c>
      <c r="B826" s="378" t="s">
        <v>146</v>
      </c>
      <c r="C826" s="379">
        <v>182000</v>
      </c>
      <c r="D826" s="380">
        <v>-100000</v>
      </c>
      <c r="E826" s="381">
        <v>82000</v>
      </c>
      <c r="F826" s="1"/>
    </row>
    <row r="827" spans="1:6" ht="27.75" customHeight="1" thickBot="1" x14ac:dyDescent="0.3">
      <c r="A827" s="910" t="s">
        <v>358</v>
      </c>
      <c r="B827" s="911"/>
      <c r="C827" s="382">
        <v>182000</v>
      </c>
      <c r="D827" s="382">
        <v>-100000</v>
      </c>
      <c r="E827" s="314">
        <v>82000</v>
      </c>
      <c r="F827" s="1"/>
    </row>
    <row r="828" spans="1:6" ht="24.95" customHeight="1" x14ac:dyDescent="0.25">
      <c r="A828" s="908"/>
      <c r="B828" s="909"/>
      <c r="C828" s="909"/>
      <c r="D828" s="909"/>
      <c r="E828" s="905"/>
      <c r="F828" s="1"/>
    </row>
    <row r="829" spans="1:6" ht="24.95" customHeight="1" thickBot="1" x14ac:dyDescent="0.3">
      <c r="A829" s="906"/>
      <c r="B829" s="907"/>
      <c r="C829" s="907"/>
      <c r="D829" s="907"/>
      <c r="E829" s="905"/>
      <c r="F829" s="1"/>
    </row>
    <row r="830" spans="1:6" ht="31.5" customHeight="1" thickBot="1" x14ac:dyDescent="0.3">
      <c r="A830" s="202" t="s">
        <v>388</v>
      </c>
      <c r="B830" s="140" t="s">
        <v>389</v>
      </c>
      <c r="C830" s="127">
        <v>3000</v>
      </c>
      <c r="D830" s="127">
        <v>0</v>
      </c>
      <c r="E830" s="142">
        <v>3000</v>
      </c>
      <c r="F830" s="297"/>
    </row>
    <row r="831" spans="1:6" ht="24.95" customHeight="1" x14ac:dyDescent="0.25">
      <c r="A831" s="820"/>
      <c r="B831" s="821"/>
      <c r="C831" s="821"/>
      <c r="D831" s="821"/>
      <c r="E831" s="823"/>
      <c r="F831" s="1"/>
    </row>
    <row r="832" spans="1:6" ht="24.95" customHeight="1" thickBot="1" x14ac:dyDescent="0.3">
      <c r="A832" s="824"/>
      <c r="B832" s="825"/>
      <c r="C832" s="825"/>
      <c r="D832" s="822"/>
      <c r="E832" s="823"/>
      <c r="F832" s="1"/>
    </row>
    <row r="833" spans="1:6" ht="24.95" customHeight="1" thickBot="1" x14ac:dyDescent="0.3">
      <c r="A833" s="78">
        <v>38</v>
      </c>
      <c r="B833" s="100" t="s">
        <v>364</v>
      </c>
      <c r="C833" s="108">
        <v>3000</v>
      </c>
      <c r="D833" s="108">
        <v>0</v>
      </c>
      <c r="E833" s="312">
        <v>3000</v>
      </c>
      <c r="F833" s="1"/>
    </row>
    <row r="834" spans="1:6" ht="24.95" customHeight="1" thickBot="1" x14ac:dyDescent="0.3">
      <c r="A834" s="78">
        <v>381</v>
      </c>
      <c r="B834" s="100" t="s">
        <v>73</v>
      </c>
      <c r="C834" s="108">
        <v>3000</v>
      </c>
      <c r="D834" s="108">
        <v>0</v>
      </c>
      <c r="E834" s="312">
        <v>3000</v>
      </c>
      <c r="F834" s="1"/>
    </row>
    <row r="835" spans="1:6" ht="24.95" customHeight="1" thickBot="1" x14ac:dyDescent="0.3">
      <c r="A835" s="94">
        <v>3811</v>
      </c>
      <c r="B835" s="101" t="s">
        <v>146</v>
      </c>
      <c r="C835" s="109">
        <v>3000</v>
      </c>
      <c r="D835" s="182">
        <v>0</v>
      </c>
      <c r="E835" s="313">
        <v>3000</v>
      </c>
      <c r="F835" s="1"/>
    </row>
    <row r="836" spans="1:6" ht="29.25" customHeight="1" thickBot="1" x14ac:dyDescent="0.3">
      <c r="A836" s="888" t="s">
        <v>358</v>
      </c>
      <c r="B836" s="889"/>
      <c r="C836" s="180">
        <v>3000</v>
      </c>
      <c r="D836" s="180">
        <v>0</v>
      </c>
      <c r="E836" s="314">
        <v>3000</v>
      </c>
      <c r="F836" s="1"/>
    </row>
    <row r="837" spans="1:6" ht="24.95" customHeight="1" x14ac:dyDescent="0.25">
      <c r="A837" s="903"/>
      <c r="B837" s="904"/>
      <c r="C837" s="904"/>
      <c r="D837" s="904"/>
      <c r="E837" s="905"/>
      <c r="F837" s="1"/>
    </row>
    <row r="838" spans="1:6" ht="24.95" customHeight="1" thickBot="1" x14ac:dyDescent="0.3">
      <c r="A838" s="906"/>
      <c r="B838" s="907"/>
      <c r="C838" s="907"/>
      <c r="D838" s="907"/>
      <c r="E838" s="905"/>
      <c r="F838" s="1"/>
    </row>
    <row r="839" spans="1:6" ht="36" customHeight="1" thickBot="1" x14ac:dyDescent="0.3">
      <c r="A839" s="202" t="s">
        <v>390</v>
      </c>
      <c r="B839" s="140" t="s">
        <v>391</v>
      </c>
      <c r="C839" s="127">
        <v>108000</v>
      </c>
      <c r="D839" s="127">
        <v>-30000</v>
      </c>
      <c r="E839" s="142">
        <v>78000</v>
      </c>
      <c r="F839" s="297"/>
    </row>
    <row r="840" spans="1:6" ht="24.95" customHeight="1" x14ac:dyDescent="0.25">
      <c r="A840" s="820"/>
      <c r="B840" s="821"/>
      <c r="C840" s="821"/>
      <c r="D840" s="821"/>
      <c r="E840" s="823"/>
      <c r="F840" s="1"/>
    </row>
    <row r="841" spans="1:6" ht="24.95" customHeight="1" thickBot="1" x14ac:dyDescent="0.3">
      <c r="A841" s="824"/>
      <c r="B841" s="825"/>
      <c r="C841" s="825"/>
      <c r="D841" s="822"/>
      <c r="E841" s="823"/>
      <c r="F841" s="1"/>
    </row>
    <row r="842" spans="1:6" ht="24.95" customHeight="1" thickBot="1" x14ac:dyDescent="0.3">
      <c r="A842" s="78">
        <v>37</v>
      </c>
      <c r="B842" s="100" t="s">
        <v>392</v>
      </c>
      <c r="C842" s="108">
        <v>108000</v>
      </c>
      <c r="D842" s="108">
        <v>-30000</v>
      </c>
      <c r="E842" s="312">
        <v>78000</v>
      </c>
      <c r="F842" s="1"/>
    </row>
    <row r="843" spans="1:6" ht="24.95" customHeight="1" thickBot="1" x14ac:dyDescent="0.3">
      <c r="A843" s="78">
        <v>372</v>
      </c>
      <c r="B843" s="100" t="s">
        <v>393</v>
      </c>
      <c r="C843" s="108">
        <v>108000</v>
      </c>
      <c r="D843" s="108">
        <v>-30000</v>
      </c>
      <c r="E843" s="312">
        <v>78000</v>
      </c>
      <c r="F843" s="1"/>
    </row>
    <row r="844" spans="1:6" ht="24.95" customHeight="1" thickBot="1" x14ac:dyDescent="0.3">
      <c r="A844" s="94">
        <v>3721</v>
      </c>
      <c r="B844" s="101" t="s">
        <v>394</v>
      </c>
      <c r="C844" s="109">
        <v>108000</v>
      </c>
      <c r="D844" s="179">
        <v>-30000</v>
      </c>
      <c r="E844" s="313">
        <v>78000</v>
      </c>
      <c r="F844" s="1"/>
    </row>
    <row r="845" spans="1:6" ht="29.25" customHeight="1" thickBot="1" x14ac:dyDescent="0.3">
      <c r="A845" s="888" t="s">
        <v>358</v>
      </c>
      <c r="B845" s="889"/>
      <c r="C845" s="180">
        <v>108000</v>
      </c>
      <c r="D845" s="180">
        <v>-30000</v>
      </c>
      <c r="E845" s="314">
        <v>78000</v>
      </c>
      <c r="F845" s="1"/>
    </row>
    <row r="846" spans="1:6" ht="24.95" customHeight="1" x14ac:dyDescent="0.25">
      <c r="A846" s="903"/>
      <c r="B846" s="904"/>
      <c r="C846" s="904"/>
      <c r="D846" s="904"/>
      <c r="E846" s="905"/>
      <c r="F846" s="1"/>
    </row>
    <row r="847" spans="1:6" ht="24.95" customHeight="1" thickBot="1" x14ac:dyDescent="0.3">
      <c r="A847" s="906"/>
      <c r="B847" s="907"/>
      <c r="C847" s="907"/>
      <c r="D847" s="907"/>
      <c r="E847" s="905"/>
      <c r="F847" s="1"/>
    </row>
    <row r="848" spans="1:6" ht="33" customHeight="1" thickBot="1" x14ac:dyDescent="0.3">
      <c r="A848" s="202" t="s">
        <v>395</v>
      </c>
      <c r="B848" s="140" t="s">
        <v>396</v>
      </c>
      <c r="C848" s="127">
        <v>145000</v>
      </c>
      <c r="D848" s="127">
        <v>0</v>
      </c>
      <c r="E848" s="142">
        <v>145000</v>
      </c>
      <c r="F848" s="297"/>
    </row>
    <row r="849" spans="1:6" ht="24.95" customHeight="1" x14ac:dyDescent="0.25">
      <c r="A849" s="820"/>
      <c r="B849" s="821"/>
      <c r="C849" s="821"/>
      <c r="D849" s="821"/>
      <c r="E849" s="823"/>
      <c r="F849" s="1"/>
    </row>
    <row r="850" spans="1:6" ht="24.95" customHeight="1" thickBot="1" x14ac:dyDescent="0.3">
      <c r="A850" s="824"/>
      <c r="B850" s="825"/>
      <c r="C850" s="825"/>
      <c r="D850" s="822"/>
      <c r="E850" s="823"/>
      <c r="F850" s="1"/>
    </row>
    <row r="851" spans="1:6" ht="24.95" customHeight="1" thickBot="1" x14ac:dyDescent="0.3">
      <c r="A851" s="78">
        <v>37</v>
      </c>
      <c r="B851" s="100" t="s">
        <v>397</v>
      </c>
      <c r="C851" s="108">
        <v>145000</v>
      </c>
      <c r="D851" s="108">
        <v>0</v>
      </c>
      <c r="E851" s="312">
        <v>145000</v>
      </c>
      <c r="F851" s="1"/>
    </row>
    <row r="852" spans="1:6" ht="24.95" customHeight="1" thickBot="1" x14ac:dyDescent="0.3">
      <c r="A852" s="78">
        <v>372</v>
      </c>
      <c r="B852" s="100" t="s">
        <v>393</v>
      </c>
      <c r="C852" s="108">
        <v>145000</v>
      </c>
      <c r="D852" s="108">
        <v>0</v>
      </c>
      <c r="E852" s="312">
        <v>145000</v>
      </c>
      <c r="F852" s="1"/>
    </row>
    <row r="853" spans="1:6" ht="24.95" customHeight="1" thickBot="1" x14ac:dyDescent="0.3">
      <c r="A853" s="94">
        <v>3721</v>
      </c>
      <c r="B853" s="101" t="s">
        <v>394</v>
      </c>
      <c r="C853" s="109">
        <v>100000</v>
      </c>
      <c r="D853" s="183">
        <v>0</v>
      </c>
      <c r="E853" s="97">
        <v>100000</v>
      </c>
      <c r="F853" s="1"/>
    </row>
    <row r="854" spans="1:6" ht="24.95" customHeight="1" thickBot="1" x14ac:dyDescent="0.3">
      <c r="A854" s="94">
        <v>3722</v>
      </c>
      <c r="B854" s="101" t="s">
        <v>398</v>
      </c>
      <c r="C854" s="109">
        <v>45000</v>
      </c>
      <c r="D854" s="182">
        <v>0</v>
      </c>
      <c r="E854" s="313">
        <v>45000</v>
      </c>
      <c r="F854" s="1"/>
    </row>
    <row r="855" spans="1:6" ht="29.25" customHeight="1" thickBot="1" x14ac:dyDescent="0.3">
      <c r="A855" s="888" t="s">
        <v>358</v>
      </c>
      <c r="B855" s="889"/>
      <c r="C855" s="180">
        <v>145000</v>
      </c>
      <c r="D855" s="180">
        <v>0</v>
      </c>
      <c r="E855" s="314">
        <v>145000</v>
      </c>
      <c r="F855" s="1"/>
    </row>
    <row r="856" spans="1:6" ht="24.95" customHeight="1" x14ac:dyDescent="0.25">
      <c r="A856" s="890"/>
      <c r="B856" s="891"/>
      <c r="C856" s="891"/>
      <c r="D856" s="891"/>
      <c r="E856" s="892"/>
      <c r="F856" s="1"/>
    </row>
    <row r="857" spans="1:6" ht="24.95" customHeight="1" x14ac:dyDescent="0.25">
      <c r="A857" s="893"/>
      <c r="B857" s="894"/>
      <c r="C857" s="894"/>
      <c r="D857" s="894"/>
      <c r="E857" s="892"/>
      <c r="F857" s="1"/>
    </row>
    <row r="858" spans="1:6" ht="24.95" customHeight="1" thickBot="1" x14ac:dyDescent="0.3">
      <c r="A858" s="895"/>
      <c r="B858" s="896"/>
      <c r="C858" s="896"/>
      <c r="D858" s="894"/>
      <c r="E858" s="892"/>
      <c r="F858" s="1"/>
    </row>
    <row r="859" spans="1:6" ht="37.5" customHeight="1" thickBot="1" x14ac:dyDescent="0.3">
      <c r="A859" s="289" t="s">
        <v>399</v>
      </c>
      <c r="B859" s="290" t="s">
        <v>400</v>
      </c>
      <c r="C859" s="184">
        <v>1751100</v>
      </c>
      <c r="D859" s="329">
        <v>20000</v>
      </c>
      <c r="E859" s="329">
        <v>1771100</v>
      </c>
      <c r="F859" s="297"/>
    </row>
    <row r="860" spans="1:6" ht="24.95" customHeight="1" x14ac:dyDescent="0.25">
      <c r="A860" s="831"/>
      <c r="B860" s="832"/>
      <c r="C860" s="832"/>
      <c r="D860" s="833"/>
      <c r="E860" s="834"/>
      <c r="F860" s="1"/>
    </row>
    <row r="861" spans="1:6" ht="24.95" customHeight="1" x14ac:dyDescent="0.25">
      <c r="A861" s="862"/>
      <c r="B861" s="833"/>
      <c r="C861" s="833"/>
      <c r="D861" s="833"/>
      <c r="E861" s="834"/>
      <c r="F861" s="1"/>
    </row>
    <row r="862" spans="1:6" ht="24.95" customHeight="1" thickBot="1" x14ac:dyDescent="0.3">
      <c r="A862" s="835"/>
      <c r="B862" s="836"/>
      <c r="C862" s="836"/>
      <c r="D862" s="836"/>
      <c r="E862" s="834"/>
      <c r="F862" s="1"/>
    </row>
    <row r="863" spans="1:6" ht="31.5" customHeight="1" thickBot="1" x14ac:dyDescent="0.3">
      <c r="A863" s="146" t="s">
        <v>401</v>
      </c>
      <c r="B863" s="286" t="s">
        <v>400</v>
      </c>
      <c r="C863" s="185">
        <v>1751100</v>
      </c>
      <c r="D863" s="185">
        <v>20000</v>
      </c>
      <c r="E863" s="328">
        <v>1771100</v>
      </c>
      <c r="F863" s="297"/>
    </row>
    <row r="864" spans="1:6" ht="24.95" customHeight="1" x14ac:dyDescent="0.25">
      <c r="A864" s="856"/>
      <c r="B864" s="857"/>
      <c r="C864" s="857"/>
      <c r="D864" s="857"/>
      <c r="E864" s="793"/>
      <c r="F864" s="1"/>
    </row>
    <row r="865" spans="1:6" ht="24.95" customHeight="1" thickBot="1" x14ac:dyDescent="0.3">
      <c r="A865" s="858"/>
      <c r="B865" s="859"/>
      <c r="C865" s="859"/>
      <c r="D865" s="792"/>
      <c r="E865" s="793"/>
      <c r="F865" s="1"/>
    </row>
    <row r="866" spans="1:6" ht="34.5" customHeight="1" thickBot="1" x14ac:dyDescent="0.3">
      <c r="A866" s="383" t="s">
        <v>402</v>
      </c>
      <c r="B866" s="288" t="s">
        <v>403</v>
      </c>
      <c r="C866" s="384">
        <v>1325800</v>
      </c>
      <c r="D866" s="384">
        <v>0</v>
      </c>
      <c r="E866" s="385">
        <v>1325800</v>
      </c>
      <c r="F866" s="297"/>
    </row>
    <row r="867" spans="1:6" ht="24.95" customHeight="1" x14ac:dyDescent="0.25">
      <c r="A867" s="897"/>
      <c r="B867" s="898"/>
      <c r="C867" s="898"/>
      <c r="D867" s="898"/>
      <c r="E867" s="899"/>
      <c r="F867" s="1"/>
    </row>
    <row r="868" spans="1:6" ht="24.95" customHeight="1" thickBot="1" x14ac:dyDescent="0.3">
      <c r="A868" s="900"/>
      <c r="B868" s="901"/>
      <c r="C868" s="901"/>
      <c r="D868" s="901"/>
      <c r="E868" s="902"/>
      <c r="F868" s="1"/>
    </row>
    <row r="869" spans="1:6" ht="24.95" customHeight="1" thickBot="1" x14ac:dyDescent="0.3">
      <c r="A869" s="368">
        <v>31</v>
      </c>
      <c r="B869" s="369" t="s">
        <v>283</v>
      </c>
      <c r="C869" s="370">
        <v>1218000</v>
      </c>
      <c r="D869" s="370">
        <v>0</v>
      </c>
      <c r="E869" s="163">
        <v>1218000</v>
      </c>
      <c r="F869" s="1"/>
    </row>
    <row r="870" spans="1:6" ht="24.95" customHeight="1" thickBot="1" x14ac:dyDescent="0.3">
      <c r="A870" s="28">
        <v>311</v>
      </c>
      <c r="B870" s="114" t="s">
        <v>90</v>
      </c>
      <c r="C870" s="283">
        <v>1047000</v>
      </c>
      <c r="D870" s="283">
        <v>0</v>
      </c>
      <c r="E870" s="163">
        <v>1047000</v>
      </c>
      <c r="F870" s="1"/>
    </row>
    <row r="871" spans="1:6" ht="24.95" customHeight="1" thickBot="1" x14ac:dyDescent="0.3">
      <c r="A871" s="25">
        <v>3111</v>
      </c>
      <c r="B871" s="99" t="s">
        <v>292</v>
      </c>
      <c r="C871" s="102">
        <v>1047000</v>
      </c>
      <c r="D871" s="138">
        <v>0</v>
      </c>
      <c r="E871" s="48">
        <v>1047000</v>
      </c>
      <c r="F871" s="1"/>
    </row>
    <row r="872" spans="1:6" ht="24.95" customHeight="1" thickBot="1" x14ac:dyDescent="0.3">
      <c r="A872" s="28">
        <v>312</v>
      </c>
      <c r="B872" s="98" t="s">
        <v>93</v>
      </c>
      <c r="C872" s="103">
        <v>15000</v>
      </c>
      <c r="D872" s="103">
        <v>0</v>
      </c>
      <c r="E872" s="163">
        <v>15000</v>
      </c>
      <c r="F872" s="1"/>
    </row>
    <row r="873" spans="1:6" ht="24.95" customHeight="1" thickBot="1" x14ac:dyDescent="0.3">
      <c r="A873" s="25">
        <v>3121</v>
      </c>
      <c r="B873" s="99" t="s">
        <v>93</v>
      </c>
      <c r="C873" s="102">
        <v>15000</v>
      </c>
      <c r="D873" s="138">
        <v>0</v>
      </c>
      <c r="E873" s="48">
        <v>15000</v>
      </c>
      <c r="F873" s="1"/>
    </row>
    <row r="874" spans="1:6" ht="24.95" customHeight="1" thickBot="1" x14ac:dyDescent="0.3">
      <c r="A874" s="28">
        <v>313</v>
      </c>
      <c r="B874" s="98" t="s">
        <v>97</v>
      </c>
      <c r="C874" s="103">
        <v>156000</v>
      </c>
      <c r="D874" s="103">
        <v>0</v>
      </c>
      <c r="E874" s="163">
        <v>156000</v>
      </c>
      <c r="F874" s="1"/>
    </row>
    <row r="875" spans="1:6" ht="24.95" customHeight="1" thickBot="1" x14ac:dyDescent="0.3">
      <c r="A875" s="25">
        <v>3132</v>
      </c>
      <c r="B875" s="99" t="s">
        <v>404</v>
      </c>
      <c r="C875" s="102">
        <v>156000</v>
      </c>
      <c r="D875" s="138">
        <v>0</v>
      </c>
      <c r="E875" s="48">
        <v>156000</v>
      </c>
      <c r="F875" s="1"/>
    </row>
    <row r="876" spans="1:6" ht="24.95" customHeight="1" thickBot="1" x14ac:dyDescent="0.3">
      <c r="A876" s="28">
        <v>32</v>
      </c>
      <c r="B876" s="98" t="s">
        <v>284</v>
      </c>
      <c r="C876" s="103">
        <v>15000</v>
      </c>
      <c r="D876" s="103">
        <v>0</v>
      </c>
      <c r="E876" s="163">
        <v>15000</v>
      </c>
      <c r="F876" s="1"/>
    </row>
    <row r="877" spans="1:6" ht="24.95" customHeight="1" thickBot="1" x14ac:dyDescent="0.3">
      <c r="A877" s="28">
        <v>321</v>
      </c>
      <c r="B877" s="98" t="s">
        <v>296</v>
      </c>
      <c r="C877" s="103">
        <v>15000</v>
      </c>
      <c r="D877" s="103">
        <v>0</v>
      </c>
      <c r="E877" s="163">
        <v>15000</v>
      </c>
      <c r="F877" s="1"/>
    </row>
    <row r="878" spans="1:6" ht="24.95" customHeight="1" thickBot="1" x14ac:dyDescent="0.3">
      <c r="A878" s="25">
        <v>3212</v>
      </c>
      <c r="B878" s="99" t="s">
        <v>405</v>
      </c>
      <c r="C878" s="102">
        <v>15000</v>
      </c>
      <c r="D878" s="144">
        <v>0</v>
      </c>
      <c r="E878" s="48">
        <v>15000</v>
      </c>
      <c r="F878" s="1"/>
    </row>
    <row r="879" spans="1:6" ht="27" customHeight="1" thickBot="1" x14ac:dyDescent="0.3">
      <c r="A879" s="805" t="s">
        <v>358</v>
      </c>
      <c r="B879" s="806"/>
      <c r="C879" s="173">
        <v>1233000</v>
      </c>
      <c r="D879" s="173">
        <v>0</v>
      </c>
      <c r="E879" s="169">
        <v>1233000</v>
      </c>
      <c r="F879" s="1"/>
    </row>
    <row r="880" spans="1:6" ht="24.95" customHeight="1" thickBot="1" x14ac:dyDescent="0.3">
      <c r="A880" s="152">
        <v>32</v>
      </c>
      <c r="B880" s="158" t="s">
        <v>284</v>
      </c>
      <c r="C880" s="103">
        <v>87800</v>
      </c>
      <c r="D880" s="103">
        <v>0</v>
      </c>
      <c r="E880" s="163">
        <v>87800</v>
      </c>
      <c r="F880" s="297"/>
    </row>
    <row r="881" spans="1:5" ht="24.95" customHeight="1" thickBot="1" x14ac:dyDescent="0.3">
      <c r="A881" s="28">
        <v>321</v>
      </c>
      <c r="B881" s="98" t="s">
        <v>296</v>
      </c>
      <c r="C881" s="103">
        <v>14000</v>
      </c>
      <c r="D881" s="103">
        <v>0</v>
      </c>
      <c r="E881" s="163">
        <v>14000</v>
      </c>
    </row>
    <row r="882" spans="1:5" ht="24.95" customHeight="1" thickBot="1" x14ac:dyDescent="0.3">
      <c r="A882" s="25">
        <v>3211</v>
      </c>
      <c r="B882" s="99" t="s">
        <v>102</v>
      </c>
      <c r="C882" s="102">
        <v>4000</v>
      </c>
      <c r="D882" s="138">
        <v>0</v>
      </c>
      <c r="E882" s="35">
        <v>4000</v>
      </c>
    </row>
    <row r="883" spans="1:5" ht="24.95" customHeight="1" thickBot="1" x14ac:dyDescent="0.3">
      <c r="A883" s="25">
        <v>3213</v>
      </c>
      <c r="B883" s="99" t="s">
        <v>104</v>
      </c>
      <c r="C883" s="102">
        <v>10000</v>
      </c>
      <c r="D883" s="138">
        <v>0</v>
      </c>
      <c r="E883" s="48">
        <v>10000</v>
      </c>
    </row>
    <row r="884" spans="1:5" ht="24.95" customHeight="1" thickBot="1" x14ac:dyDescent="0.3">
      <c r="A884" s="28">
        <v>322</v>
      </c>
      <c r="B884" s="98" t="s">
        <v>106</v>
      </c>
      <c r="C884" s="103">
        <v>17000</v>
      </c>
      <c r="D884" s="103">
        <v>0</v>
      </c>
      <c r="E884" s="163">
        <v>17000</v>
      </c>
    </row>
    <row r="885" spans="1:5" ht="24.95" customHeight="1" thickBot="1" x14ac:dyDescent="0.3">
      <c r="A885" s="25">
        <v>3221</v>
      </c>
      <c r="B885" s="99" t="s">
        <v>306</v>
      </c>
      <c r="C885" s="102">
        <v>14000</v>
      </c>
      <c r="D885" s="138">
        <v>0</v>
      </c>
      <c r="E885" s="35">
        <v>14000</v>
      </c>
    </row>
    <row r="886" spans="1:5" ht="24.95" customHeight="1" thickBot="1" x14ac:dyDescent="0.3">
      <c r="A886" s="25">
        <v>3227</v>
      </c>
      <c r="B886" s="99" t="s">
        <v>406</v>
      </c>
      <c r="C886" s="102">
        <v>3000</v>
      </c>
      <c r="D886" s="138">
        <v>0</v>
      </c>
      <c r="E886" s="48">
        <v>3000</v>
      </c>
    </row>
    <row r="887" spans="1:5" ht="24.95" customHeight="1" thickBot="1" x14ac:dyDescent="0.3">
      <c r="A887" s="28">
        <v>323</v>
      </c>
      <c r="B887" s="98" t="s">
        <v>113</v>
      </c>
      <c r="C887" s="103">
        <v>55000</v>
      </c>
      <c r="D887" s="103">
        <v>0</v>
      </c>
      <c r="E887" s="163">
        <v>55000</v>
      </c>
    </row>
    <row r="888" spans="1:5" ht="24.95" customHeight="1" thickBot="1" x14ac:dyDescent="0.3">
      <c r="A888" s="25">
        <v>3231</v>
      </c>
      <c r="B888" s="99" t="s">
        <v>307</v>
      </c>
      <c r="C888" s="102">
        <v>8000</v>
      </c>
      <c r="D888" s="138">
        <v>0</v>
      </c>
      <c r="E888" s="35">
        <v>8000</v>
      </c>
    </row>
    <row r="889" spans="1:5" ht="24.95" customHeight="1" thickBot="1" x14ac:dyDescent="0.3">
      <c r="A889" s="25">
        <v>3236</v>
      </c>
      <c r="B889" s="99" t="s">
        <v>302</v>
      </c>
      <c r="C889" s="102">
        <v>16000</v>
      </c>
      <c r="D889" s="138">
        <v>0</v>
      </c>
      <c r="E889" s="35">
        <v>16000</v>
      </c>
    </row>
    <row r="890" spans="1:5" ht="24.95" customHeight="1" thickBot="1" x14ac:dyDescent="0.3">
      <c r="A890" s="25">
        <v>3237</v>
      </c>
      <c r="B890" s="99" t="s">
        <v>119</v>
      </c>
      <c r="C890" s="102">
        <v>30000</v>
      </c>
      <c r="D890" s="138">
        <v>0</v>
      </c>
      <c r="E890" s="35">
        <v>30000</v>
      </c>
    </row>
    <row r="891" spans="1:5" ht="24.95" customHeight="1" thickBot="1" x14ac:dyDescent="0.3">
      <c r="A891" s="25">
        <v>3238</v>
      </c>
      <c r="B891" s="99" t="s">
        <v>120</v>
      </c>
      <c r="C891" s="102">
        <v>1000</v>
      </c>
      <c r="D891" s="138">
        <v>0</v>
      </c>
      <c r="E891" s="48">
        <v>1000</v>
      </c>
    </row>
    <row r="892" spans="1:5" ht="24.95" customHeight="1" thickBot="1" x14ac:dyDescent="0.3">
      <c r="A892" s="28">
        <v>329</v>
      </c>
      <c r="B892" s="98" t="s">
        <v>122</v>
      </c>
      <c r="C892" s="103">
        <v>1800</v>
      </c>
      <c r="D892" s="103">
        <v>0</v>
      </c>
      <c r="E892" s="163">
        <v>1800</v>
      </c>
    </row>
    <row r="893" spans="1:5" ht="24.95" customHeight="1" thickBot="1" x14ac:dyDescent="0.3">
      <c r="A893" s="25">
        <v>3293</v>
      </c>
      <c r="B893" s="99" t="s">
        <v>125</v>
      </c>
      <c r="C893" s="102">
        <v>1000</v>
      </c>
      <c r="D893" s="138">
        <v>0</v>
      </c>
      <c r="E893" s="35">
        <v>1000</v>
      </c>
    </row>
    <row r="894" spans="1:5" ht="24.95" customHeight="1" thickBot="1" x14ac:dyDescent="0.3">
      <c r="A894" s="25">
        <v>3294</v>
      </c>
      <c r="B894" s="99" t="s">
        <v>126</v>
      </c>
      <c r="C894" s="105">
        <v>500</v>
      </c>
      <c r="D894" s="138">
        <v>0</v>
      </c>
      <c r="E894" s="36">
        <v>500</v>
      </c>
    </row>
    <row r="895" spans="1:5" ht="24.95" customHeight="1" thickBot="1" x14ac:dyDescent="0.3">
      <c r="A895" s="25">
        <v>3295</v>
      </c>
      <c r="B895" s="99" t="s">
        <v>127</v>
      </c>
      <c r="C895" s="105">
        <v>300</v>
      </c>
      <c r="D895" s="138">
        <v>0</v>
      </c>
      <c r="E895" s="41">
        <v>300</v>
      </c>
    </row>
    <row r="896" spans="1:5" ht="24.95" customHeight="1" thickBot="1" x14ac:dyDescent="0.3">
      <c r="A896" s="28">
        <v>34</v>
      </c>
      <c r="B896" s="98" t="s">
        <v>303</v>
      </c>
      <c r="C896" s="103">
        <v>4950</v>
      </c>
      <c r="D896" s="103">
        <v>0</v>
      </c>
      <c r="E896" s="163">
        <v>4950</v>
      </c>
    </row>
    <row r="897" spans="1:6" ht="24.95" customHeight="1" thickBot="1" x14ac:dyDescent="0.3">
      <c r="A897" s="28">
        <v>343</v>
      </c>
      <c r="B897" s="98" t="s">
        <v>131</v>
      </c>
      <c r="C897" s="103">
        <v>4950</v>
      </c>
      <c r="D897" s="103">
        <v>0</v>
      </c>
      <c r="E897" s="163">
        <v>4950</v>
      </c>
      <c r="F897" s="1"/>
    </row>
    <row r="898" spans="1:6" ht="24.95" customHeight="1" thickBot="1" x14ac:dyDescent="0.3">
      <c r="A898" s="25">
        <v>3431</v>
      </c>
      <c r="B898" s="99" t="s">
        <v>407</v>
      </c>
      <c r="C898" s="102">
        <v>3450</v>
      </c>
      <c r="D898" s="138">
        <v>0</v>
      </c>
      <c r="E898" s="35">
        <v>3450</v>
      </c>
      <c r="F898" s="1"/>
    </row>
    <row r="899" spans="1:6" ht="24.95" customHeight="1" thickBot="1" x14ac:dyDescent="0.3">
      <c r="A899" s="25">
        <v>3434</v>
      </c>
      <c r="B899" s="99" t="s">
        <v>408</v>
      </c>
      <c r="C899" s="102">
        <v>1500</v>
      </c>
      <c r="D899" s="138">
        <v>0</v>
      </c>
      <c r="E899" s="48">
        <v>1500</v>
      </c>
      <c r="F899" s="1"/>
    </row>
    <row r="900" spans="1:6" ht="29.25" customHeight="1" thickBot="1" x14ac:dyDescent="0.3">
      <c r="A900" s="817" t="s">
        <v>321</v>
      </c>
      <c r="B900" s="818"/>
      <c r="C900" s="186">
        <v>92750</v>
      </c>
      <c r="D900" s="186">
        <v>0</v>
      </c>
      <c r="E900" s="169">
        <v>92750</v>
      </c>
      <c r="F900" s="297"/>
    </row>
    <row r="901" spans="1:6" ht="24.95" customHeight="1" thickBot="1" x14ac:dyDescent="0.3">
      <c r="A901" s="28">
        <v>34</v>
      </c>
      <c r="B901" s="98" t="s">
        <v>303</v>
      </c>
      <c r="C901" s="104">
        <v>50</v>
      </c>
      <c r="D901" s="104">
        <v>0</v>
      </c>
      <c r="E901" s="159">
        <v>50</v>
      </c>
      <c r="F901" s="1"/>
    </row>
    <row r="902" spans="1:6" ht="24.95" customHeight="1" thickBot="1" x14ac:dyDescent="0.3">
      <c r="A902" s="28">
        <v>343</v>
      </c>
      <c r="B902" s="98" t="s">
        <v>131</v>
      </c>
      <c r="C902" s="104">
        <v>50</v>
      </c>
      <c r="D902" s="104">
        <v>0</v>
      </c>
      <c r="E902" s="159">
        <v>50</v>
      </c>
      <c r="F902" s="1"/>
    </row>
    <row r="903" spans="1:6" ht="24.95" customHeight="1" thickBot="1" x14ac:dyDescent="0.3">
      <c r="A903" s="25">
        <v>3431</v>
      </c>
      <c r="B903" s="99" t="s">
        <v>407</v>
      </c>
      <c r="C903" s="105">
        <v>50</v>
      </c>
      <c r="D903" s="144">
        <v>0</v>
      </c>
      <c r="E903" s="41">
        <v>50</v>
      </c>
      <c r="F903" s="1"/>
    </row>
    <row r="904" spans="1:6" ht="27" customHeight="1" thickBot="1" x14ac:dyDescent="0.3">
      <c r="A904" s="817" t="s">
        <v>289</v>
      </c>
      <c r="B904" s="818"/>
      <c r="C904" s="176">
        <v>50</v>
      </c>
      <c r="D904" s="176">
        <v>0</v>
      </c>
      <c r="E904" s="155">
        <v>50</v>
      </c>
      <c r="F904" s="1"/>
    </row>
    <row r="905" spans="1:6" ht="24.95" customHeight="1" x14ac:dyDescent="0.25">
      <c r="A905" s="773"/>
      <c r="B905" s="774"/>
      <c r="C905" s="774"/>
      <c r="D905" s="774"/>
      <c r="E905" s="776"/>
      <c r="F905" s="1"/>
    </row>
    <row r="906" spans="1:6" ht="24.95" customHeight="1" thickBot="1" x14ac:dyDescent="0.3">
      <c r="A906" s="777"/>
      <c r="B906" s="778"/>
      <c r="C906" s="778"/>
      <c r="D906" s="775"/>
      <c r="E906" s="776"/>
      <c r="F906" s="1"/>
    </row>
    <row r="907" spans="1:6" ht="34.5" customHeight="1" thickBot="1" x14ac:dyDescent="0.3">
      <c r="A907" s="197" t="s">
        <v>409</v>
      </c>
      <c r="B907" s="284" t="s">
        <v>410</v>
      </c>
      <c r="C907" s="161">
        <v>268000</v>
      </c>
      <c r="D907" s="161">
        <v>20000</v>
      </c>
      <c r="E907" s="142">
        <v>288000</v>
      </c>
      <c r="F907" s="297"/>
    </row>
    <row r="908" spans="1:6" ht="24.95" customHeight="1" x14ac:dyDescent="0.25">
      <c r="A908" s="820"/>
      <c r="B908" s="821"/>
      <c r="C908" s="821"/>
      <c r="D908" s="822"/>
      <c r="E908" s="823"/>
      <c r="F908" s="1"/>
    </row>
    <row r="909" spans="1:6" ht="24.95" customHeight="1" thickBot="1" x14ac:dyDescent="0.3">
      <c r="A909" s="824"/>
      <c r="B909" s="825"/>
      <c r="C909" s="825"/>
      <c r="D909" s="822"/>
      <c r="E909" s="823"/>
      <c r="F909" s="1"/>
    </row>
    <row r="910" spans="1:6" ht="24.95" customHeight="1" thickBot="1" x14ac:dyDescent="0.3">
      <c r="A910" s="28">
        <v>32</v>
      </c>
      <c r="B910" s="98" t="s">
        <v>284</v>
      </c>
      <c r="C910" s="160">
        <v>80000</v>
      </c>
      <c r="D910" s="160">
        <v>40000</v>
      </c>
      <c r="E910" s="315">
        <v>120000</v>
      </c>
      <c r="F910" s="1"/>
    </row>
    <row r="911" spans="1:6" ht="24.95" customHeight="1" thickBot="1" x14ac:dyDescent="0.3">
      <c r="A911" s="199">
        <v>322</v>
      </c>
      <c r="B911" s="345" t="s">
        <v>106</v>
      </c>
      <c r="C911" s="366">
        <v>80000</v>
      </c>
      <c r="D911" s="366">
        <v>40000</v>
      </c>
      <c r="E911" s="386">
        <v>120000</v>
      </c>
      <c r="F911" s="1"/>
    </row>
    <row r="912" spans="1:6" ht="24.95" customHeight="1" thickBot="1" x14ac:dyDescent="0.3">
      <c r="A912" s="82">
        <v>3221</v>
      </c>
      <c r="B912" s="360" t="s">
        <v>306</v>
      </c>
      <c r="C912" s="361">
        <v>40000</v>
      </c>
      <c r="D912" s="387">
        <v>20000</v>
      </c>
      <c r="E912" s="363">
        <v>60000</v>
      </c>
      <c r="F912" s="1"/>
    </row>
    <row r="913" spans="1:5" ht="24.95" customHeight="1" thickBot="1" x14ac:dyDescent="0.3">
      <c r="A913" s="82">
        <v>3222</v>
      </c>
      <c r="B913" s="360" t="s">
        <v>108</v>
      </c>
      <c r="C913" s="361">
        <v>40000</v>
      </c>
      <c r="D913" s="387">
        <v>20000</v>
      </c>
      <c r="E913" s="363">
        <v>60000</v>
      </c>
    </row>
    <row r="914" spans="1:5" ht="29.25" customHeight="1" thickBot="1" x14ac:dyDescent="0.3">
      <c r="A914" s="886" t="s">
        <v>358</v>
      </c>
      <c r="B914" s="887"/>
      <c r="C914" s="154">
        <v>80000</v>
      </c>
      <c r="D914" s="154">
        <v>40000</v>
      </c>
      <c r="E914" s="348">
        <v>120000</v>
      </c>
    </row>
    <row r="915" spans="1:5" ht="24.95" customHeight="1" thickBot="1" x14ac:dyDescent="0.3">
      <c r="A915" s="152">
        <v>32</v>
      </c>
      <c r="B915" s="158" t="s">
        <v>284</v>
      </c>
      <c r="C915" s="103">
        <v>178000</v>
      </c>
      <c r="D915" s="103">
        <v>-20000</v>
      </c>
      <c r="E915" s="163">
        <v>158000</v>
      </c>
    </row>
    <row r="916" spans="1:5" ht="24.95" customHeight="1" thickBot="1" x14ac:dyDescent="0.3">
      <c r="A916" s="28">
        <v>322</v>
      </c>
      <c r="B916" s="98" t="s">
        <v>106</v>
      </c>
      <c r="C916" s="103">
        <v>166000</v>
      </c>
      <c r="D916" s="103">
        <v>-20000</v>
      </c>
      <c r="E916" s="163">
        <v>146000</v>
      </c>
    </row>
    <row r="917" spans="1:5" ht="24.95" customHeight="1" thickBot="1" x14ac:dyDescent="0.3">
      <c r="A917" s="25">
        <v>3221</v>
      </c>
      <c r="B917" s="99" t="s">
        <v>306</v>
      </c>
      <c r="C917" s="102">
        <v>56000</v>
      </c>
      <c r="D917" s="138">
        <v>0</v>
      </c>
      <c r="E917" s="35">
        <v>56000</v>
      </c>
    </row>
    <row r="918" spans="1:5" ht="24.95" customHeight="1" thickBot="1" x14ac:dyDescent="0.3">
      <c r="A918" s="25">
        <v>3222</v>
      </c>
      <c r="B918" s="99" t="s">
        <v>108</v>
      </c>
      <c r="C918" s="102">
        <v>110000</v>
      </c>
      <c r="D918" s="139">
        <v>-20000</v>
      </c>
      <c r="E918" s="48">
        <v>90000</v>
      </c>
    </row>
    <row r="919" spans="1:5" ht="24.95" customHeight="1" thickBot="1" x14ac:dyDescent="0.3">
      <c r="A919" s="28">
        <v>323</v>
      </c>
      <c r="B919" s="98" t="s">
        <v>411</v>
      </c>
      <c r="C919" s="103">
        <v>12000</v>
      </c>
      <c r="D919" s="103">
        <v>0</v>
      </c>
      <c r="E919" s="163">
        <v>12000</v>
      </c>
    </row>
    <row r="920" spans="1:5" ht="24.95" customHeight="1" thickBot="1" x14ac:dyDescent="0.3">
      <c r="A920" s="25">
        <v>3237</v>
      </c>
      <c r="B920" s="99" t="s">
        <v>119</v>
      </c>
      <c r="C920" s="102">
        <v>10000</v>
      </c>
      <c r="D920" s="138">
        <v>0</v>
      </c>
      <c r="E920" s="35">
        <v>10000</v>
      </c>
    </row>
    <row r="921" spans="1:5" ht="24.95" customHeight="1" thickBot="1" x14ac:dyDescent="0.3">
      <c r="A921" s="25">
        <v>3239</v>
      </c>
      <c r="B921" s="99" t="s">
        <v>121</v>
      </c>
      <c r="C921" s="102">
        <v>2000</v>
      </c>
      <c r="D921" s="138">
        <v>0</v>
      </c>
      <c r="E921" s="48">
        <v>2000</v>
      </c>
    </row>
    <row r="922" spans="1:5" ht="29.25" customHeight="1" thickBot="1" x14ac:dyDescent="0.3">
      <c r="A922" s="817" t="s">
        <v>321</v>
      </c>
      <c r="B922" s="818"/>
      <c r="C922" s="186">
        <v>178000</v>
      </c>
      <c r="D922" s="186">
        <v>-20000</v>
      </c>
      <c r="E922" s="169">
        <v>158000</v>
      </c>
    </row>
    <row r="923" spans="1:5" ht="24.95" customHeight="1" thickBot="1" x14ac:dyDescent="0.3">
      <c r="A923" s="28">
        <v>32</v>
      </c>
      <c r="B923" s="98" t="s">
        <v>284</v>
      </c>
      <c r="C923" s="103">
        <v>10000</v>
      </c>
      <c r="D923" s="103">
        <v>0</v>
      </c>
      <c r="E923" s="145">
        <v>10000</v>
      </c>
    </row>
    <row r="924" spans="1:5" ht="24.95" customHeight="1" thickBot="1" x14ac:dyDescent="0.3">
      <c r="A924" s="28">
        <v>322</v>
      </c>
      <c r="B924" s="98" t="s">
        <v>106</v>
      </c>
      <c r="C924" s="102">
        <v>10000</v>
      </c>
      <c r="D924" s="102">
        <v>0</v>
      </c>
      <c r="E924" s="172">
        <v>10000</v>
      </c>
    </row>
    <row r="925" spans="1:5" ht="24.95" customHeight="1" thickBot="1" x14ac:dyDescent="0.3">
      <c r="A925" s="25">
        <v>3221</v>
      </c>
      <c r="B925" s="99" t="s">
        <v>306</v>
      </c>
      <c r="C925" s="102">
        <v>10000</v>
      </c>
      <c r="D925" s="153">
        <v>0</v>
      </c>
      <c r="E925" s="48">
        <v>10000</v>
      </c>
    </row>
    <row r="926" spans="1:5" ht="28.5" customHeight="1" thickBot="1" x14ac:dyDescent="0.3">
      <c r="A926" s="817" t="s">
        <v>309</v>
      </c>
      <c r="B926" s="818"/>
      <c r="C926" s="173">
        <v>10000</v>
      </c>
      <c r="D926" s="305">
        <v>0</v>
      </c>
      <c r="E926" s="278">
        <v>10000</v>
      </c>
    </row>
    <row r="927" spans="1:5" ht="24.95" customHeight="1" x14ac:dyDescent="0.25">
      <c r="A927" s="773"/>
      <c r="B927" s="774"/>
      <c r="C927" s="774"/>
      <c r="D927" s="775"/>
      <c r="E927" s="776"/>
    </row>
    <row r="928" spans="1:5" ht="24.95" customHeight="1" thickBot="1" x14ac:dyDescent="0.3">
      <c r="A928" s="777"/>
      <c r="B928" s="778"/>
      <c r="C928" s="778"/>
      <c r="D928" s="775"/>
      <c r="E928" s="776"/>
    </row>
    <row r="929" spans="1:6" ht="35.25" customHeight="1" thickBot="1" x14ac:dyDescent="0.3">
      <c r="A929" s="197" t="s">
        <v>412</v>
      </c>
      <c r="B929" s="284" t="s">
        <v>413</v>
      </c>
      <c r="C929" s="161">
        <v>157300</v>
      </c>
      <c r="D929" s="161">
        <v>0</v>
      </c>
      <c r="E929" s="142">
        <v>157300</v>
      </c>
      <c r="F929" s="297"/>
    </row>
    <row r="930" spans="1:6" ht="24.95" customHeight="1" x14ac:dyDescent="0.25">
      <c r="A930" s="820"/>
      <c r="B930" s="821"/>
      <c r="C930" s="821"/>
      <c r="D930" s="822"/>
      <c r="E930" s="823"/>
      <c r="F930" s="1"/>
    </row>
    <row r="931" spans="1:6" ht="24.95" customHeight="1" x14ac:dyDescent="0.25">
      <c r="A931" s="839"/>
      <c r="B931" s="822"/>
      <c r="C931" s="822"/>
      <c r="D931" s="822"/>
      <c r="E931" s="823"/>
      <c r="F931" s="1"/>
    </row>
    <row r="932" spans="1:6" ht="24.95" customHeight="1" thickBot="1" x14ac:dyDescent="0.3">
      <c r="A932" s="824"/>
      <c r="B932" s="825"/>
      <c r="C932" s="825"/>
      <c r="D932" s="822"/>
      <c r="E932" s="823"/>
      <c r="F932" s="1"/>
    </row>
    <row r="933" spans="1:6" ht="24.95" customHeight="1" thickBot="1" x14ac:dyDescent="0.3">
      <c r="A933" s="28">
        <v>32</v>
      </c>
      <c r="B933" s="98" t="s">
        <v>284</v>
      </c>
      <c r="C933" s="103">
        <v>92300</v>
      </c>
      <c r="D933" s="103">
        <v>0</v>
      </c>
      <c r="E933" s="163">
        <v>92300</v>
      </c>
      <c r="F933" s="1"/>
    </row>
    <row r="934" spans="1:6" ht="24.95" customHeight="1" thickBot="1" x14ac:dyDescent="0.3">
      <c r="A934" s="28">
        <v>322</v>
      </c>
      <c r="B934" s="98" t="s">
        <v>106</v>
      </c>
      <c r="C934" s="103">
        <v>74000</v>
      </c>
      <c r="D934" s="103">
        <v>0</v>
      </c>
      <c r="E934" s="163">
        <v>74000</v>
      </c>
      <c r="F934" s="1"/>
    </row>
    <row r="935" spans="1:6" ht="24.95" customHeight="1" thickBot="1" x14ac:dyDescent="0.3">
      <c r="A935" s="25">
        <v>3221</v>
      </c>
      <c r="B935" s="99" t="s">
        <v>306</v>
      </c>
      <c r="C935" s="102">
        <v>13000</v>
      </c>
      <c r="D935" s="138">
        <v>0</v>
      </c>
      <c r="E935" s="35">
        <v>13000</v>
      </c>
      <c r="F935" s="1"/>
    </row>
    <row r="936" spans="1:6" ht="24.95" customHeight="1" thickBot="1" x14ac:dyDescent="0.3">
      <c r="A936" s="25">
        <v>3223</v>
      </c>
      <c r="B936" s="99" t="s">
        <v>109</v>
      </c>
      <c r="C936" s="102">
        <v>37000</v>
      </c>
      <c r="D936" s="138">
        <v>0</v>
      </c>
      <c r="E936" s="35">
        <v>37000</v>
      </c>
      <c r="F936" s="1"/>
    </row>
    <row r="937" spans="1:6" ht="24.95" customHeight="1" thickBot="1" x14ac:dyDescent="0.3">
      <c r="A937" s="25">
        <v>3224</v>
      </c>
      <c r="B937" s="99" t="s">
        <v>414</v>
      </c>
      <c r="C937" s="102">
        <v>20000</v>
      </c>
      <c r="D937" s="138">
        <v>0</v>
      </c>
      <c r="E937" s="35">
        <v>20000</v>
      </c>
      <c r="F937" s="1"/>
    </row>
    <row r="938" spans="1:6" ht="24.95" customHeight="1" thickBot="1" x14ac:dyDescent="0.3">
      <c r="A938" s="25">
        <v>3225</v>
      </c>
      <c r="B938" s="99" t="s">
        <v>415</v>
      </c>
      <c r="C938" s="102">
        <v>4000</v>
      </c>
      <c r="D938" s="138">
        <v>0</v>
      </c>
      <c r="E938" s="48">
        <v>4000</v>
      </c>
      <c r="F938" s="1"/>
    </row>
    <row r="939" spans="1:6" ht="24.95" customHeight="1" thickBot="1" x14ac:dyDescent="0.3">
      <c r="A939" s="28">
        <v>323</v>
      </c>
      <c r="B939" s="98" t="s">
        <v>113</v>
      </c>
      <c r="C939" s="103">
        <v>18300</v>
      </c>
      <c r="D939" s="103">
        <v>0</v>
      </c>
      <c r="E939" s="163">
        <v>18300</v>
      </c>
      <c r="F939" s="1"/>
    </row>
    <row r="940" spans="1:6" ht="24.95" customHeight="1" thickBot="1" x14ac:dyDescent="0.3">
      <c r="A940" s="25">
        <v>3232</v>
      </c>
      <c r="B940" s="99" t="s">
        <v>416</v>
      </c>
      <c r="C940" s="102">
        <v>4000</v>
      </c>
      <c r="D940" s="138">
        <v>0</v>
      </c>
      <c r="E940" s="35">
        <v>4000</v>
      </c>
      <c r="F940" s="1"/>
    </row>
    <row r="941" spans="1:6" ht="24.95" customHeight="1" thickBot="1" x14ac:dyDescent="0.3">
      <c r="A941" s="25">
        <v>3234</v>
      </c>
      <c r="B941" s="99" t="s">
        <v>117</v>
      </c>
      <c r="C941" s="102">
        <v>4300</v>
      </c>
      <c r="D941" s="138">
        <v>0</v>
      </c>
      <c r="E941" s="35">
        <v>4300</v>
      </c>
      <c r="F941" s="1"/>
    </row>
    <row r="942" spans="1:6" ht="24.95" customHeight="1" thickBot="1" x14ac:dyDescent="0.3">
      <c r="A942" s="25">
        <v>3239</v>
      </c>
      <c r="B942" s="99" t="s">
        <v>121</v>
      </c>
      <c r="C942" s="102">
        <v>10000</v>
      </c>
      <c r="D942" s="138">
        <v>0</v>
      </c>
      <c r="E942" s="48">
        <v>10000</v>
      </c>
      <c r="F942" s="1"/>
    </row>
    <row r="943" spans="1:6" ht="24.95" customHeight="1" thickBot="1" x14ac:dyDescent="0.3">
      <c r="A943" s="28">
        <v>42</v>
      </c>
      <c r="B943" s="98" t="s">
        <v>318</v>
      </c>
      <c r="C943" s="103">
        <v>65000</v>
      </c>
      <c r="D943" s="103">
        <v>0</v>
      </c>
      <c r="E943" s="163">
        <v>65000</v>
      </c>
      <c r="F943" s="1"/>
    </row>
    <row r="944" spans="1:6" ht="24.95" customHeight="1" thickBot="1" x14ac:dyDescent="0.3">
      <c r="A944" s="28">
        <v>421</v>
      </c>
      <c r="B944" s="98" t="s">
        <v>149</v>
      </c>
      <c r="C944" s="103">
        <v>40000</v>
      </c>
      <c r="D944" s="103">
        <v>0</v>
      </c>
      <c r="E944" s="163">
        <v>40000</v>
      </c>
      <c r="F944" s="1"/>
    </row>
    <row r="945" spans="1:6" ht="24.95" customHeight="1" thickBot="1" x14ac:dyDescent="0.3">
      <c r="A945" s="25">
        <v>4212</v>
      </c>
      <c r="B945" s="99" t="s">
        <v>333</v>
      </c>
      <c r="C945" s="102">
        <v>40000</v>
      </c>
      <c r="D945" s="138">
        <v>0</v>
      </c>
      <c r="E945" s="48">
        <v>40000</v>
      </c>
      <c r="F945" s="1"/>
    </row>
    <row r="946" spans="1:6" ht="24.95" customHeight="1" thickBot="1" x14ac:dyDescent="0.3">
      <c r="A946" s="28">
        <v>422</v>
      </c>
      <c r="B946" s="98" t="s">
        <v>153</v>
      </c>
      <c r="C946" s="103">
        <v>25000</v>
      </c>
      <c r="D946" s="103">
        <v>0</v>
      </c>
      <c r="E946" s="163">
        <v>25000</v>
      </c>
      <c r="F946" s="1"/>
    </row>
    <row r="947" spans="1:6" ht="24.95" customHeight="1" thickBot="1" x14ac:dyDescent="0.3">
      <c r="A947" s="25">
        <v>4221</v>
      </c>
      <c r="B947" s="99" t="s">
        <v>311</v>
      </c>
      <c r="C947" s="102">
        <v>5000</v>
      </c>
      <c r="D947" s="138">
        <v>0</v>
      </c>
      <c r="E947" s="35">
        <v>5000</v>
      </c>
      <c r="F947" s="1"/>
    </row>
    <row r="948" spans="1:6" ht="24.95" customHeight="1" thickBot="1" x14ac:dyDescent="0.3">
      <c r="A948" s="25">
        <v>4227</v>
      </c>
      <c r="B948" s="99" t="s">
        <v>417</v>
      </c>
      <c r="C948" s="102">
        <v>20000</v>
      </c>
      <c r="D948" s="138">
        <v>0</v>
      </c>
      <c r="E948" s="48">
        <v>20000</v>
      </c>
      <c r="F948" s="1"/>
    </row>
    <row r="949" spans="1:6" ht="30" customHeight="1" thickBot="1" x14ac:dyDescent="0.3">
      <c r="A949" s="817" t="s">
        <v>321</v>
      </c>
      <c r="B949" s="818"/>
      <c r="C949" s="186">
        <v>157300</v>
      </c>
      <c r="D949" s="186">
        <v>0</v>
      </c>
      <c r="E949" s="169">
        <v>157300</v>
      </c>
      <c r="F949" s="1"/>
    </row>
    <row r="950" spans="1:6" ht="24.95" customHeight="1" x14ac:dyDescent="0.25">
      <c r="A950" s="773"/>
      <c r="B950" s="774"/>
      <c r="C950" s="774"/>
      <c r="D950" s="775"/>
      <c r="E950" s="776"/>
      <c r="F950" s="1"/>
    </row>
    <row r="951" spans="1:6" ht="24.95" customHeight="1" x14ac:dyDescent="0.25">
      <c r="A951" s="819"/>
      <c r="B951" s="775"/>
      <c r="C951" s="775"/>
      <c r="D951" s="775"/>
      <c r="E951" s="776"/>
      <c r="F951" s="1"/>
    </row>
    <row r="952" spans="1:6" ht="24.95" customHeight="1" thickBot="1" x14ac:dyDescent="0.3">
      <c r="A952" s="819"/>
      <c r="B952" s="775"/>
      <c r="C952" s="775"/>
      <c r="D952" s="775"/>
      <c r="E952" s="776"/>
      <c r="F952" s="1"/>
    </row>
    <row r="953" spans="1:6" ht="39.75" customHeight="1" thickBot="1" x14ac:dyDescent="0.3">
      <c r="A953" s="291" t="s">
        <v>418</v>
      </c>
      <c r="B953" s="292" t="s">
        <v>419</v>
      </c>
      <c r="C953" s="293">
        <v>82220</v>
      </c>
      <c r="D953" s="326">
        <v>0</v>
      </c>
      <c r="E953" s="327">
        <v>82220</v>
      </c>
      <c r="F953" s="297"/>
    </row>
    <row r="954" spans="1:6" ht="24.95" customHeight="1" x14ac:dyDescent="0.25">
      <c r="A954" s="863"/>
      <c r="B954" s="864"/>
      <c r="C954" s="864"/>
      <c r="D954" s="864"/>
      <c r="E954" s="865"/>
      <c r="F954" s="1"/>
    </row>
    <row r="955" spans="1:6" ht="24.95" customHeight="1" thickBot="1" x14ac:dyDescent="0.3">
      <c r="A955" s="866"/>
      <c r="B955" s="867"/>
      <c r="C955" s="867"/>
      <c r="D955" s="867"/>
      <c r="E955" s="868"/>
      <c r="F955" s="1"/>
    </row>
    <row r="956" spans="1:6" ht="36.75" customHeight="1" thickBot="1" x14ac:dyDescent="0.3">
      <c r="A956" s="388" t="s">
        <v>420</v>
      </c>
      <c r="B956" s="389" t="s">
        <v>421</v>
      </c>
      <c r="C956" s="390">
        <v>82220</v>
      </c>
      <c r="D956" s="142">
        <v>0</v>
      </c>
      <c r="E956" s="142">
        <v>82220</v>
      </c>
      <c r="F956" s="297"/>
    </row>
    <row r="957" spans="1:6" ht="24.95" customHeight="1" x14ac:dyDescent="0.25">
      <c r="A957" s="869"/>
      <c r="B957" s="870"/>
      <c r="C957" s="870"/>
      <c r="D957" s="870"/>
      <c r="E957" s="871"/>
      <c r="F957" s="1"/>
    </row>
    <row r="958" spans="1:6" ht="24.95" customHeight="1" thickBot="1" x14ac:dyDescent="0.3">
      <c r="A958" s="872"/>
      <c r="B958" s="873"/>
      <c r="C958" s="873"/>
      <c r="D958" s="873"/>
      <c r="E958" s="871"/>
      <c r="F958" s="1"/>
    </row>
    <row r="959" spans="1:6" ht="33.75" customHeight="1" thickBot="1" x14ac:dyDescent="0.3">
      <c r="A959" s="202" t="s">
        <v>422</v>
      </c>
      <c r="B959" s="140" t="s">
        <v>423</v>
      </c>
      <c r="C959" s="127">
        <v>56920</v>
      </c>
      <c r="D959" s="127">
        <v>0</v>
      </c>
      <c r="E959" s="142">
        <v>56920</v>
      </c>
      <c r="F959" s="297"/>
    </row>
    <row r="960" spans="1:6" ht="24.95" customHeight="1" x14ac:dyDescent="0.25">
      <c r="A960" s="874"/>
      <c r="B960" s="875"/>
      <c r="C960" s="875"/>
      <c r="D960" s="875"/>
      <c r="E960" s="876"/>
      <c r="F960" s="1"/>
    </row>
    <row r="961" spans="1:5" ht="24.95" customHeight="1" thickBot="1" x14ac:dyDescent="0.3">
      <c r="A961" s="877"/>
      <c r="B961" s="878"/>
      <c r="C961" s="878"/>
      <c r="D961" s="879"/>
      <c r="E961" s="876"/>
    </row>
    <row r="962" spans="1:5" ht="24.95" customHeight="1" thickBot="1" x14ac:dyDescent="0.3">
      <c r="A962" s="28">
        <v>32</v>
      </c>
      <c r="B962" s="98" t="s">
        <v>284</v>
      </c>
      <c r="C962" s="103">
        <v>53920</v>
      </c>
      <c r="D962" s="103">
        <v>0</v>
      </c>
      <c r="E962" s="163">
        <v>53920</v>
      </c>
    </row>
    <row r="963" spans="1:5" ht="24.95" customHeight="1" thickBot="1" x14ac:dyDescent="0.3">
      <c r="A963" s="28">
        <v>321</v>
      </c>
      <c r="B963" s="98" t="s">
        <v>296</v>
      </c>
      <c r="C963" s="104">
        <v>370</v>
      </c>
      <c r="D963" s="104">
        <v>0</v>
      </c>
      <c r="E963" s="159">
        <v>370</v>
      </c>
    </row>
    <row r="964" spans="1:5" ht="24.95" customHeight="1" thickBot="1" x14ac:dyDescent="0.3">
      <c r="A964" s="25">
        <v>3211</v>
      </c>
      <c r="B964" s="99" t="s">
        <v>102</v>
      </c>
      <c r="C964" s="105">
        <v>370</v>
      </c>
      <c r="D964" s="138">
        <v>0</v>
      </c>
      <c r="E964" s="41">
        <v>370</v>
      </c>
    </row>
    <row r="965" spans="1:5" ht="24.95" customHeight="1" thickBot="1" x14ac:dyDescent="0.3">
      <c r="A965" s="28">
        <v>322</v>
      </c>
      <c r="B965" s="98" t="s">
        <v>106</v>
      </c>
      <c r="C965" s="103">
        <v>2500</v>
      </c>
      <c r="D965" s="103">
        <v>0</v>
      </c>
      <c r="E965" s="163">
        <v>2500</v>
      </c>
    </row>
    <row r="966" spans="1:5" ht="24.95" customHeight="1" thickBot="1" x14ac:dyDescent="0.3">
      <c r="A966" s="25">
        <v>3221</v>
      </c>
      <c r="B966" s="99" t="s">
        <v>306</v>
      </c>
      <c r="C966" s="102">
        <v>2500</v>
      </c>
      <c r="D966" s="138">
        <v>0</v>
      </c>
      <c r="E966" s="35">
        <v>2500</v>
      </c>
    </row>
    <row r="967" spans="1:5" ht="24.95" customHeight="1" thickBot="1" x14ac:dyDescent="0.3">
      <c r="A967" s="25">
        <v>3225</v>
      </c>
      <c r="B967" s="99" t="s">
        <v>415</v>
      </c>
      <c r="C967" s="105"/>
      <c r="D967" s="138"/>
      <c r="E967" s="41"/>
    </row>
    <row r="968" spans="1:5" ht="24.95" customHeight="1" thickBot="1" x14ac:dyDescent="0.3">
      <c r="A968" s="28">
        <v>323</v>
      </c>
      <c r="B968" s="98" t="s">
        <v>113</v>
      </c>
      <c r="C968" s="103">
        <v>51050</v>
      </c>
      <c r="D968" s="103">
        <v>0</v>
      </c>
      <c r="E968" s="163">
        <v>51050</v>
      </c>
    </row>
    <row r="969" spans="1:5" ht="24.95" customHeight="1" thickBot="1" x14ac:dyDescent="0.3">
      <c r="A969" s="25">
        <v>3231</v>
      </c>
      <c r="B969" s="99" t="s">
        <v>114</v>
      </c>
      <c r="C969" s="102">
        <v>4050</v>
      </c>
      <c r="D969" s="138">
        <v>0</v>
      </c>
      <c r="E969" s="35">
        <v>4050</v>
      </c>
    </row>
    <row r="970" spans="1:5" ht="24.95" customHeight="1" thickBot="1" x14ac:dyDescent="0.3">
      <c r="A970" s="25">
        <v>3237</v>
      </c>
      <c r="B970" s="99" t="s">
        <v>119</v>
      </c>
      <c r="C970" s="102">
        <v>47000</v>
      </c>
      <c r="D970" s="138">
        <v>0</v>
      </c>
      <c r="E970" s="35">
        <v>47000</v>
      </c>
    </row>
    <row r="971" spans="1:5" ht="24.95" customHeight="1" thickBot="1" x14ac:dyDescent="0.3">
      <c r="A971" s="25">
        <v>3238</v>
      </c>
      <c r="B971" s="99" t="s">
        <v>120</v>
      </c>
      <c r="C971" s="105"/>
      <c r="D971" s="138"/>
      <c r="E971" s="36"/>
    </row>
    <row r="972" spans="1:5" ht="24.95" customHeight="1" thickBot="1" x14ac:dyDescent="0.3">
      <c r="A972" s="25">
        <v>3239</v>
      </c>
      <c r="B972" s="99" t="s">
        <v>121</v>
      </c>
      <c r="C972" s="105"/>
      <c r="D972" s="138"/>
      <c r="E972" s="41"/>
    </row>
    <row r="973" spans="1:5" ht="24.95" customHeight="1" thickBot="1" x14ac:dyDescent="0.3">
      <c r="A973" s="28">
        <v>34</v>
      </c>
      <c r="B973" s="98" t="s">
        <v>303</v>
      </c>
      <c r="C973" s="103">
        <v>2000</v>
      </c>
      <c r="D973" s="103">
        <v>0</v>
      </c>
      <c r="E973" s="145">
        <v>2000</v>
      </c>
    </row>
    <row r="974" spans="1:5" ht="24.95" customHeight="1" thickBot="1" x14ac:dyDescent="0.3">
      <c r="A974" s="28">
        <v>343</v>
      </c>
      <c r="B974" s="98" t="s">
        <v>131</v>
      </c>
      <c r="C974" s="103">
        <v>2000</v>
      </c>
      <c r="D974" s="103">
        <v>0</v>
      </c>
      <c r="E974" s="308">
        <v>2000</v>
      </c>
    </row>
    <row r="975" spans="1:5" ht="24.95" customHeight="1" thickBot="1" x14ac:dyDescent="0.3">
      <c r="A975" s="25">
        <v>3431</v>
      </c>
      <c r="B975" s="99" t="s">
        <v>424</v>
      </c>
      <c r="C975" s="102">
        <v>1500</v>
      </c>
      <c r="D975" s="138">
        <v>0</v>
      </c>
      <c r="E975" s="35">
        <v>1500</v>
      </c>
    </row>
    <row r="976" spans="1:5" ht="24.95" customHeight="1" thickBot="1" x14ac:dyDescent="0.3">
      <c r="A976" s="25">
        <v>3434</v>
      </c>
      <c r="B976" s="99" t="s">
        <v>425</v>
      </c>
      <c r="C976" s="105">
        <v>500</v>
      </c>
      <c r="D976" s="138">
        <v>0</v>
      </c>
      <c r="E976" s="41">
        <v>500</v>
      </c>
    </row>
    <row r="977" spans="1:6" ht="27.75" customHeight="1" thickBot="1" x14ac:dyDescent="0.3">
      <c r="A977" s="805" t="s">
        <v>358</v>
      </c>
      <c r="B977" s="806"/>
      <c r="C977" s="173">
        <v>55920</v>
      </c>
      <c r="D977" s="173">
        <v>0</v>
      </c>
      <c r="E977" s="169">
        <v>55920</v>
      </c>
      <c r="F977" s="1"/>
    </row>
    <row r="978" spans="1:6" ht="24.95" customHeight="1" thickBot="1" x14ac:dyDescent="0.3">
      <c r="A978" s="152">
        <v>323</v>
      </c>
      <c r="B978" s="158" t="s">
        <v>113</v>
      </c>
      <c r="C978" s="104">
        <v>750</v>
      </c>
      <c r="D978" s="104">
        <v>0</v>
      </c>
      <c r="E978" s="159">
        <v>750</v>
      </c>
      <c r="F978" s="1"/>
    </row>
    <row r="979" spans="1:6" ht="24.95" customHeight="1" thickBot="1" x14ac:dyDescent="0.3">
      <c r="A979" s="25">
        <v>3231</v>
      </c>
      <c r="B979" s="99" t="s">
        <v>114</v>
      </c>
      <c r="C979" s="104">
        <v>300</v>
      </c>
      <c r="D979" s="137">
        <v>0</v>
      </c>
      <c r="E979" s="30">
        <v>300</v>
      </c>
      <c r="F979" s="1"/>
    </row>
    <row r="980" spans="1:6" ht="24.95" customHeight="1" thickBot="1" x14ac:dyDescent="0.3">
      <c r="A980" s="25">
        <v>3239</v>
      </c>
      <c r="B980" s="99" t="s">
        <v>121</v>
      </c>
      <c r="C980" s="105">
        <v>450</v>
      </c>
      <c r="D980" s="138">
        <v>0</v>
      </c>
      <c r="E980" s="41">
        <v>450</v>
      </c>
      <c r="F980" s="1"/>
    </row>
    <row r="981" spans="1:6" ht="24.95" customHeight="1" thickBot="1" x14ac:dyDescent="0.3">
      <c r="A981" s="28">
        <v>329</v>
      </c>
      <c r="B981" s="98" t="s">
        <v>287</v>
      </c>
      <c r="C981" s="104">
        <v>250</v>
      </c>
      <c r="D981" s="104">
        <v>0</v>
      </c>
      <c r="E981" s="159">
        <v>250</v>
      </c>
      <c r="F981" s="1"/>
    </row>
    <row r="982" spans="1:6" ht="24.95" customHeight="1" thickBot="1" x14ac:dyDescent="0.3">
      <c r="A982" s="25">
        <v>3293</v>
      </c>
      <c r="B982" s="99" t="s">
        <v>125</v>
      </c>
      <c r="C982" s="105">
        <v>250</v>
      </c>
      <c r="D982" s="144">
        <v>0</v>
      </c>
      <c r="E982" s="41">
        <v>250</v>
      </c>
      <c r="F982" s="1"/>
    </row>
    <row r="983" spans="1:6" ht="27.75" customHeight="1" thickBot="1" x14ac:dyDescent="0.3">
      <c r="A983" s="817" t="s">
        <v>426</v>
      </c>
      <c r="B983" s="818"/>
      <c r="C983" s="173">
        <v>1000</v>
      </c>
      <c r="D983" s="173">
        <v>0</v>
      </c>
      <c r="E983" s="169">
        <v>1000</v>
      </c>
      <c r="F983" s="1"/>
    </row>
    <row r="984" spans="1:6" ht="24.95" customHeight="1" x14ac:dyDescent="0.25">
      <c r="A984" s="831"/>
      <c r="B984" s="832"/>
      <c r="C984" s="832"/>
      <c r="D984" s="832"/>
      <c r="E984" s="834"/>
      <c r="F984" s="1"/>
    </row>
    <row r="985" spans="1:6" ht="24.95" customHeight="1" thickBot="1" x14ac:dyDescent="0.3">
      <c r="A985" s="835"/>
      <c r="B985" s="836"/>
      <c r="C985" s="836"/>
      <c r="D985" s="833"/>
      <c r="E985" s="834"/>
      <c r="F985" s="1"/>
    </row>
    <row r="986" spans="1:6" ht="36" customHeight="1" thickBot="1" x14ac:dyDescent="0.3">
      <c r="A986" s="197" t="s">
        <v>427</v>
      </c>
      <c r="B986" s="284" t="s">
        <v>428</v>
      </c>
      <c r="C986" s="187">
        <v>300</v>
      </c>
      <c r="D986" s="187">
        <v>0</v>
      </c>
      <c r="E986" s="129">
        <v>300</v>
      </c>
      <c r="F986" s="297"/>
    </row>
    <row r="987" spans="1:6" ht="24.95" customHeight="1" x14ac:dyDescent="0.25">
      <c r="A987" s="820"/>
      <c r="B987" s="821"/>
      <c r="C987" s="821"/>
      <c r="D987" s="822"/>
      <c r="E987" s="823"/>
      <c r="F987" s="1"/>
    </row>
    <row r="988" spans="1:6" ht="24.95" customHeight="1" thickBot="1" x14ac:dyDescent="0.3">
      <c r="A988" s="824"/>
      <c r="B988" s="825"/>
      <c r="C988" s="825"/>
      <c r="D988" s="822"/>
      <c r="E988" s="823"/>
      <c r="F988" s="1"/>
    </row>
    <row r="989" spans="1:6" ht="24.95" customHeight="1" thickBot="1" x14ac:dyDescent="0.3">
      <c r="A989" s="28">
        <v>32</v>
      </c>
      <c r="B989" s="98" t="s">
        <v>284</v>
      </c>
      <c r="C989" s="104">
        <v>280</v>
      </c>
      <c r="D989" s="104">
        <v>0</v>
      </c>
      <c r="E989" s="159">
        <v>280</v>
      </c>
      <c r="F989" s="1"/>
    </row>
    <row r="990" spans="1:6" ht="24.95" customHeight="1" thickBot="1" x14ac:dyDescent="0.3">
      <c r="A990" s="28">
        <v>322</v>
      </c>
      <c r="B990" s="98" t="s">
        <v>106</v>
      </c>
      <c r="C990" s="104">
        <v>280</v>
      </c>
      <c r="D990" s="137">
        <v>0</v>
      </c>
      <c r="E990" s="30">
        <v>280</v>
      </c>
      <c r="F990" s="1"/>
    </row>
    <row r="991" spans="1:6" ht="24.95" customHeight="1" thickBot="1" x14ac:dyDescent="0.3">
      <c r="A991" s="25">
        <v>3225</v>
      </c>
      <c r="B991" s="99" t="s">
        <v>415</v>
      </c>
      <c r="C991" s="105">
        <v>280</v>
      </c>
      <c r="D991" s="138">
        <v>0</v>
      </c>
      <c r="E991" s="36">
        <v>280</v>
      </c>
      <c r="F991" s="1"/>
    </row>
    <row r="992" spans="1:6" ht="27.75" customHeight="1" thickBot="1" x14ac:dyDescent="0.3">
      <c r="A992" s="805" t="s">
        <v>358</v>
      </c>
      <c r="B992" s="806"/>
      <c r="C992" s="176">
        <v>280</v>
      </c>
      <c r="D992" s="177">
        <v>0</v>
      </c>
      <c r="E992" s="178">
        <v>280</v>
      </c>
      <c r="F992" s="1"/>
    </row>
    <row r="993" spans="1:6" ht="24.95" customHeight="1" thickBot="1" x14ac:dyDescent="0.3">
      <c r="A993" s="152">
        <v>32</v>
      </c>
      <c r="B993" s="158" t="s">
        <v>284</v>
      </c>
      <c r="C993" s="104">
        <v>20</v>
      </c>
      <c r="D993" s="104">
        <v>0</v>
      </c>
      <c r="E993" s="159">
        <v>20</v>
      </c>
      <c r="F993" s="1"/>
    </row>
    <row r="994" spans="1:6" ht="24.95" customHeight="1" thickBot="1" x14ac:dyDescent="0.3">
      <c r="A994" s="28">
        <v>322</v>
      </c>
      <c r="B994" s="98" t="s">
        <v>106</v>
      </c>
      <c r="C994" s="104">
        <v>20</v>
      </c>
      <c r="D994" s="137">
        <v>0</v>
      </c>
      <c r="E994" s="30">
        <v>20</v>
      </c>
      <c r="F994" s="1"/>
    </row>
    <row r="995" spans="1:6" ht="24.95" customHeight="1" thickBot="1" x14ac:dyDescent="0.3">
      <c r="A995" s="25">
        <v>3225</v>
      </c>
      <c r="B995" s="99" t="s">
        <v>415</v>
      </c>
      <c r="C995" s="105">
        <v>20</v>
      </c>
      <c r="D995" s="144">
        <v>0</v>
      </c>
      <c r="E995" s="41">
        <v>20</v>
      </c>
      <c r="F995" s="1"/>
    </row>
    <row r="996" spans="1:6" ht="24.95" customHeight="1" thickBot="1" x14ac:dyDescent="0.3">
      <c r="A996" s="860" t="s">
        <v>289</v>
      </c>
      <c r="B996" s="861"/>
      <c r="C996" s="316">
        <v>20</v>
      </c>
      <c r="D996" s="316">
        <v>0</v>
      </c>
      <c r="E996" s="317">
        <v>20</v>
      </c>
      <c r="F996" s="297"/>
    </row>
    <row r="997" spans="1:6" ht="24.95" customHeight="1" x14ac:dyDescent="0.25">
      <c r="A997" s="831"/>
      <c r="B997" s="832"/>
      <c r="C997" s="832"/>
      <c r="D997" s="832"/>
      <c r="E997" s="834"/>
      <c r="F997" s="1"/>
    </row>
    <row r="998" spans="1:6" ht="24.95" customHeight="1" thickBot="1" x14ac:dyDescent="0.3">
      <c r="A998" s="862"/>
      <c r="B998" s="833"/>
      <c r="C998" s="833"/>
      <c r="D998" s="833"/>
      <c r="E998" s="834"/>
      <c r="F998" s="1"/>
    </row>
    <row r="999" spans="1:6" ht="36" customHeight="1" thickBot="1" x14ac:dyDescent="0.3">
      <c r="A999" s="388" t="s">
        <v>429</v>
      </c>
      <c r="B999" s="389" t="s">
        <v>430</v>
      </c>
      <c r="C999" s="390">
        <v>25000</v>
      </c>
      <c r="D999" s="390">
        <v>0</v>
      </c>
      <c r="E999" s="142">
        <v>25000</v>
      </c>
      <c r="F999" s="297"/>
    </row>
    <row r="1000" spans="1:6" ht="24.95" customHeight="1" x14ac:dyDescent="0.25">
      <c r="A1000" s="844"/>
      <c r="B1000" s="845"/>
      <c r="C1000" s="845"/>
      <c r="D1000" s="845"/>
      <c r="E1000" s="846"/>
      <c r="F1000" s="1"/>
    </row>
    <row r="1001" spans="1:6" ht="24.95" customHeight="1" thickBot="1" x14ac:dyDescent="0.3">
      <c r="A1001" s="847"/>
      <c r="B1001" s="848"/>
      <c r="C1001" s="848"/>
      <c r="D1001" s="848"/>
      <c r="E1001" s="849"/>
      <c r="F1001" s="1"/>
    </row>
    <row r="1002" spans="1:6" ht="24.95" customHeight="1" thickBot="1" x14ac:dyDescent="0.3">
      <c r="A1002" s="28">
        <v>42</v>
      </c>
      <c r="B1002" s="114" t="s">
        <v>318</v>
      </c>
      <c r="C1002" s="283">
        <v>5000</v>
      </c>
      <c r="D1002" s="283">
        <v>0</v>
      </c>
      <c r="E1002" s="359">
        <v>5000</v>
      </c>
      <c r="F1002" s="1"/>
    </row>
    <row r="1003" spans="1:6" ht="24.95" customHeight="1" thickBot="1" x14ac:dyDescent="0.3">
      <c r="A1003" s="28">
        <v>424</v>
      </c>
      <c r="B1003" s="98" t="s">
        <v>431</v>
      </c>
      <c r="C1003" s="103">
        <v>5000</v>
      </c>
      <c r="D1003" s="103">
        <v>0</v>
      </c>
      <c r="E1003" s="163">
        <v>5000</v>
      </c>
      <c r="F1003" s="1"/>
    </row>
    <row r="1004" spans="1:6" ht="24.95" customHeight="1" thickBot="1" x14ac:dyDescent="0.3">
      <c r="A1004" s="25">
        <v>4241</v>
      </c>
      <c r="B1004" s="99" t="s">
        <v>158</v>
      </c>
      <c r="C1004" s="102">
        <v>5000</v>
      </c>
      <c r="D1004" s="138">
        <v>0</v>
      </c>
      <c r="E1004" s="48">
        <v>5000</v>
      </c>
      <c r="F1004" s="1"/>
    </row>
    <row r="1005" spans="1:6" ht="27.75" customHeight="1" thickBot="1" x14ac:dyDescent="0.3">
      <c r="A1005" s="805" t="s">
        <v>358</v>
      </c>
      <c r="B1005" s="806"/>
      <c r="C1005" s="173">
        <v>5000</v>
      </c>
      <c r="D1005" s="173">
        <v>0</v>
      </c>
      <c r="E1005" s="169">
        <v>5000</v>
      </c>
      <c r="F1005" s="1"/>
    </row>
    <row r="1006" spans="1:6" ht="24.95" customHeight="1" thickBot="1" x14ac:dyDescent="0.3">
      <c r="A1006" s="152">
        <v>42</v>
      </c>
      <c r="B1006" s="158" t="s">
        <v>318</v>
      </c>
      <c r="C1006" s="103">
        <v>20000</v>
      </c>
      <c r="D1006" s="103">
        <v>0</v>
      </c>
      <c r="E1006" s="163">
        <v>20000</v>
      </c>
      <c r="F1006" s="1"/>
    </row>
    <row r="1007" spans="1:6" ht="24.95" customHeight="1" thickBot="1" x14ac:dyDescent="0.3">
      <c r="A1007" s="28">
        <v>424</v>
      </c>
      <c r="B1007" s="98" t="s">
        <v>431</v>
      </c>
      <c r="C1007" s="103">
        <v>20000</v>
      </c>
      <c r="D1007" s="103">
        <v>0</v>
      </c>
      <c r="E1007" s="163">
        <v>20000</v>
      </c>
      <c r="F1007" s="1"/>
    </row>
    <row r="1008" spans="1:6" ht="24.95" customHeight="1" thickBot="1" x14ac:dyDescent="0.3">
      <c r="A1008" s="24">
        <v>4241</v>
      </c>
      <c r="B1008" s="150" t="s">
        <v>158</v>
      </c>
      <c r="C1008" s="156">
        <v>20000</v>
      </c>
      <c r="D1008" s="153">
        <v>0</v>
      </c>
      <c r="E1008" s="48">
        <v>20000</v>
      </c>
      <c r="F1008" s="1"/>
    </row>
    <row r="1009" spans="1:6" ht="24.95" customHeight="1" thickBot="1" x14ac:dyDescent="0.3">
      <c r="A1009" s="815" t="s">
        <v>309</v>
      </c>
      <c r="B1009" s="816"/>
      <c r="C1009" s="190">
        <v>20000</v>
      </c>
      <c r="D1009" s="190">
        <v>0</v>
      </c>
      <c r="E1009" s="169">
        <v>20000</v>
      </c>
      <c r="F1009" s="189"/>
    </row>
    <row r="1010" spans="1:6" ht="24.95" customHeight="1" x14ac:dyDescent="0.25"/>
    <row r="1011" spans="1:6" ht="24.95" customHeight="1" x14ac:dyDescent="0.25">
      <c r="A1011" s="1"/>
      <c r="B1011" s="4" t="s">
        <v>432</v>
      </c>
      <c r="C1011" s="1"/>
      <c r="D1011" s="1"/>
      <c r="E1011" s="1"/>
      <c r="F1011" s="1"/>
    </row>
    <row r="1012" spans="1:6" ht="24.95" customHeight="1" thickBot="1" x14ac:dyDescent="0.3">
      <c r="A1012" s="1"/>
      <c r="B1012" s="1"/>
      <c r="C1012" s="1"/>
      <c r="D1012" s="1"/>
      <c r="E1012" s="1"/>
      <c r="F1012" s="1"/>
    </row>
    <row r="1013" spans="1:6" ht="24.95" customHeight="1" x14ac:dyDescent="0.25">
      <c r="A1013" s="42" t="s">
        <v>264</v>
      </c>
      <c r="B1013" s="43" t="s">
        <v>30</v>
      </c>
      <c r="C1013" s="43" t="s">
        <v>433</v>
      </c>
      <c r="D1013" s="43" t="s">
        <v>434</v>
      </c>
      <c r="E1013" s="43" t="s">
        <v>13</v>
      </c>
      <c r="F1013" s="1"/>
    </row>
    <row r="1014" spans="1:6" ht="24.95" customHeight="1" thickBot="1" x14ac:dyDescent="0.3">
      <c r="A1014" s="57">
        <v>1</v>
      </c>
      <c r="B1014" s="58">
        <v>2</v>
      </c>
      <c r="C1014" s="58">
        <v>3</v>
      </c>
      <c r="D1014" s="72">
        <v>4</v>
      </c>
      <c r="E1014" s="45">
        <v>5</v>
      </c>
      <c r="F1014" s="1"/>
    </row>
    <row r="1015" spans="1:6" ht="24.95" customHeight="1" thickBot="1" x14ac:dyDescent="0.3">
      <c r="A1015" s="118">
        <v>1</v>
      </c>
      <c r="B1015" s="90" t="s">
        <v>435</v>
      </c>
      <c r="C1015" s="91">
        <v>4265750</v>
      </c>
      <c r="D1015" s="321">
        <v>-323750</v>
      </c>
      <c r="E1015" s="322">
        <v>3942000</v>
      </c>
      <c r="F1015" s="325"/>
    </row>
    <row r="1016" spans="1:6" ht="24.95" customHeight="1" thickBot="1" x14ac:dyDescent="0.3">
      <c r="A1016" s="118">
        <v>3</v>
      </c>
      <c r="B1016" s="90" t="s">
        <v>436</v>
      </c>
      <c r="C1016" s="91">
        <v>435320</v>
      </c>
      <c r="D1016" s="91">
        <v>14000</v>
      </c>
      <c r="E1016" s="91">
        <v>449320</v>
      </c>
      <c r="F1016" s="325"/>
    </row>
    <row r="1017" spans="1:6" ht="24.95" customHeight="1" thickBot="1" x14ac:dyDescent="0.3">
      <c r="A1017" s="118">
        <v>4</v>
      </c>
      <c r="B1017" s="90" t="s">
        <v>437</v>
      </c>
      <c r="C1017" s="91">
        <v>2881500</v>
      </c>
      <c r="D1017" s="321">
        <v>-155000</v>
      </c>
      <c r="E1017" s="322">
        <v>2726500</v>
      </c>
      <c r="F1017" s="325"/>
    </row>
    <row r="1018" spans="1:6" ht="24.95" customHeight="1" thickBot="1" x14ac:dyDescent="0.3">
      <c r="A1018" s="118">
        <v>5</v>
      </c>
      <c r="B1018" s="90" t="s">
        <v>438</v>
      </c>
      <c r="C1018" s="91">
        <v>2690000</v>
      </c>
      <c r="D1018" s="321">
        <v>-1350000</v>
      </c>
      <c r="E1018" s="322">
        <v>1340000</v>
      </c>
      <c r="F1018" s="325"/>
    </row>
    <row r="1019" spans="1:6" ht="24.95" customHeight="1" thickBot="1" x14ac:dyDescent="0.3">
      <c r="A1019" s="118">
        <v>6</v>
      </c>
      <c r="B1019" s="90" t="s">
        <v>439</v>
      </c>
      <c r="C1019" s="91">
        <v>1000</v>
      </c>
      <c r="D1019" s="321">
        <v>0</v>
      </c>
      <c r="E1019" s="322">
        <v>1000</v>
      </c>
      <c r="F1019" s="325"/>
    </row>
    <row r="1020" spans="1:6" ht="24.95" customHeight="1" thickBot="1" x14ac:dyDescent="0.3">
      <c r="A1020" s="118">
        <v>7</v>
      </c>
      <c r="B1020" s="90" t="s">
        <v>440</v>
      </c>
      <c r="C1020" s="91">
        <v>385000</v>
      </c>
      <c r="D1020" s="321">
        <v>-143000</v>
      </c>
      <c r="E1020" s="323">
        <v>242000</v>
      </c>
      <c r="F1020" s="325"/>
    </row>
    <row r="1021" spans="1:6" ht="24.95" customHeight="1" thickBot="1" x14ac:dyDescent="0.3">
      <c r="A1021" s="200">
        <v>8</v>
      </c>
      <c r="B1021" s="92" t="s">
        <v>441</v>
      </c>
      <c r="C1021" s="93"/>
      <c r="D1021" s="320"/>
      <c r="E1021" s="324"/>
      <c r="F1021" s="297"/>
    </row>
    <row r="1022" spans="1:6" ht="27.75" customHeight="1" thickBot="1" x14ac:dyDescent="0.3">
      <c r="A1022" s="12"/>
      <c r="B1022" s="295" t="s">
        <v>442</v>
      </c>
      <c r="C1022" s="201">
        <v>10658570</v>
      </c>
      <c r="D1022" s="201">
        <v>-1957750</v>
      </c>
      <c r="E1022" s="201">
        <v>8700820</v>
      </c>
      <c r="F1022" s="297"/>
    </row>
    <row r="1024" spans="1:6" x14ac:dyDescent="0.25">
      <c r="A1024" s="2" t="s">
        <v>443</v>
      </c>
      <c r="B1024" s="2"/>
      <c r="C1024" s="1"/>
      <c r="D1024" s="1"/>
      <c r="E1024" s="1"/>
      <c r="F1024" s="1"/>
    </row>
    <row r="1025" spans="1:2" x14ac:dyDescent="0.25">
      <c r="A1025" s="2"/>
      <c r="B1025" s="2"/>
    </row>
    <row r="1026" spans="1:2" x14ac:dyDescent="0.25">
      <c r="A1026" s="2" t="s">
        <v>444</v>
      </c>
      <c r="B1026" s="2"/>
    </row>
    <row r="1027" spans="1:2" x14ac:dyDescent="0.25">
      <c r="A1027" s="2" t="s">
        <v>445</v>
      </c>
      <c r="B1027" s="2"/>
    </row>
    <row r="1028" spans="1:2" x14ac:dyDescent="0.25">
      <c r="A1028" s="2"/>
      <c r="B1028" s="2"/>
    </row>
    <row r="1029" spans="1:2" x14ac:dyDescent="0.25">
      <c r="A1029" s="2"/>
      <c r="B1029" s="2"/>
    </row>
    <row r="1030" spans="1:2" x14ac:dyDescent="0.25">
      <c r="A1030" s="2"/>
      <c r="B1030" s="2"/>
    </row>
    <row r="1031" spans="1:2" x14ac:dyDescent="0.25">
      <c r="A1031" s="2" t="s">
        <v>446</v>
      </c>
      <c r="B1031" s="2"/>
    </row>
    <row r="1032" spans="1:2" x14ac:dyDescent="0.25">
      <c r="A1032" s="2" t="s">
        <v>447</v>
      </c>
      <c r="B1032" s="2"/>
    </row>
    <row r="1033" spans="1:2" x14ac:dyDescent="0.25">
      <c r="A1033" s="2"/>
      <c r="B1033" s="2"/>
    </row>
    <row r="1034" spans="1:2" x14ac:dyDescent="0.25">
      <c r="A1034" s="2"/>
      <c r="B1034" s="2"/>
    </row>
    <row r="1035" spans="1:2" x14ac:dyDescent="0.25">
      <c r="A1035" s="2"/>
      <c r="B1035" s="2"/>
    </row>
    <row r="1036" spans="1:2" x14ac:dyDescent="0.25">
      <c r="A1036" s="2" t="s">
        <v>448</v>
      </c>
      <c r="B1036" s="2"/>
    </row>
    <row r="1037" spans="1:2" x14ac:dyDescent="0.25">
      <c r="A1037" s="2"/>
      <c r="B1037" s="2"/>
    </row>
    <row r="1038" spans="1:2" x14ac:dyDescent="0.25">
      <c r="A1038" s="2"/>
      <c r="B1038" s="2"/>
    </row>
    <row r="1039" spans="1:2" x14ac:dyDescent="0.25">
      <c r="A1039" s="2"/>
      <c r="B1039" s="2"/>
    </row>
    <row r="1040" spans="1:2" x14ac:dyDescent="0.25">
      <c r="A1040" s="2"/>
      <c r="B1040" s="2"/>
    </row>
    <row r="1041" spans="1:2" x14ac:dyDescent="0.25">
      <c r="A1041" s="2" t="s">
        <v>449</v>
      </c>
      <c r="B1041" s="2"/>
    </row>
    <row r="1042" spans="1:2" x14ac:dyDescent="0.25">
      <c r="A1042" s="2" t="s">
        <v>450</v>
      </c>
      <c r="B1042" s="2"/>
    </row>
    <row r="1043" spans="1:2" x14ac:dyDescent="0.25">
      <c r="A1043" s="2"/>
      <c r="B1043" s="2"/>
    </row>
  </sheetData>
  <mergeCells count="171">
    <mergeCell ref="A756:E757"/>
    <mergeCell ref="A927:E928"/>
    <mergeCell ref="A930:E932"/>
    <mergeCell ref="A905:E906"/>
    <mergeCell ref="A908:E909"/>
    <mergeCell ref="A828:E829"/>
    <mergeCell ref="A827:B827"/>
    <mergeCell ref="A819:E820"/>
    <mergeCell ref="A822:E823"/>
    <mergeCell ref="A818:B818"/>
    <mergeCell ref="A764:B764"/>
    <mergeCell ref="A759:E760"/>
    <mergeCell ref="A785:E786"/>
    <mergeCell ref="A776:E777"/>
    <mergeCell ref="A802:E803"/>
    <mergeCell ref="A805:E805"/>
    <mergeCell ref="A849:E850"/>
    <mergeCell ref="A845:B845"/>
    <mergeCell ref="A840:E841"/>
    <mergeCell ref="A836:B836"/>
    <mergeCell ref="A831:E832"/>
    <mergeCell ref="A813:E814"/>
    <mergeCell ref="A810:E811"/>
    <mergeCell ref="A788:E789"/>
    <mergeCell ref="A784:B784"/>
    <mergeCell ref="A779:E780"/>
    <mergeCell ref="A775:B775"/>
    <mergeCell ref="A771:B771"/>
    <mergeCell ref="A926:B926"/>
    <mergeCell ref="A922:B922"/>
    <mergeCell ref="A914:B914"/>
    <mergeCell ref="A904:B904"/>
    <mergeCell ref="A900:B900"/>
    <mergeCell ref="A879:B879"/>
    <mergeCell ref="A860:E862"/>
    <mergeCell ref="A855:B855"/>
    <mergeCell ref="A856:E858"/>
    <mergeCell ref="A809:B809"/>
    <mergeCell ref="A801:B801"/>
    <mergeCell ref="A797:B797"/>
    <mergeCell ref="A793:B793"/>
    <mergeCell ref="A864:E865"/>
    <mergeCell ref="A867:E868"/>
    <mergeCell ref="A846:E847"/>
    <mergeCell ref="A837:E838"/>
    <mergeCell ref="A1009:B1009"/>
    <mergeCell ref="A1005:B1005"/>
    <mergeCell ref="A996:B996"/>
    <mergeCell ref="A992:B992"/>
    <mergeCell ref="A984:E985"/>
    <mergeCell ref="A987:E988"/>
    <mergeCell ref="A983:B983"/>
    <mergeCell ref="A977:B977"/>
    <mergeCell ref="A949:B949"/>
    <mergeCell ref="A997:E998"/>
    <mergeCell ref="A950:E952"/>
    <mergeCell ref="A1000:E1001"/>
    <mergeCell ref="A954:E955"/>
    <mergeCell ref="A957:E958"/>
    <mergeCell ref="A960:E961"/>
    <mergeCell ref="A755:B755"/>
    <mergeCell ref="A747:E748"/>
    <mergeCell ref="A750:E751"/>
    <mergeCell ref="A746:B746"/>
    <mergeCell ref="A739:B739"/>
    <mergeCell ref="A730:B730"/>
    <mergeCell ref="A725:E726"/>
    <mergeCell ref="A721:B721"/>
    <mergeCell ref="A722:E723"/>
    <mergeCell ref="A731:E732"/>
    <mergeCell ref="A734:E735"/>
    <mergeCell ref="A710:E711"/>
    <mergeCell ref="A713:E714"/>
    <mergeCell ref="A706:B706"/>
    <mergeCell ref="A707:E708"/>
    <mergeCell ref="A702:B702"/>
    <mergeCell ref="A698:B698"/>
    <mergeCell ref="A689:B689"/>
    <mergeCell ref="A684:E685"/>
    <mergeCell ref="A693:E694"/>
    <mergeCell ref="A690:E691"/>
    <mergeCell ref="A680:B680"/>
    <mergeCell ref="A668:E669"/>
    <mergeCell ref="A671:E672"/>
    <mergeCell ref="A663:B663"/>
    <mergeCell ref="A681:E682"/>
    <mergeCell ref="A664:E666"/>
    <mergeCell ref="A659:B659"/>
    <mergeCell ref="A649:E650"/>
    <mergeCell ref="A646:E647"/>
    <mergeCell ref="A645:B645"/>
    <mergeCell ref="A641:B641"/>
    <mergeCell ref="A637:B637"/>
    <mergeCell ref="A628:B628"/>
    <mergeCell ref="A623:B623"/>
    <mergeCell ref="A614:B614"/>
    <mergeCell ref="A604:E605"/>
    <mergeCell ref="A600:B600"/>
    <mergeCell ref="A615:E616"/>
    <mergeCell ref="A618:E619"/>
    <mergeCell ref="A601:E602"/>
    <mergeCell ref="A487:B487"/>
    <mergeCell ref="A482:B482"/>
    <mergeCell ref="A549:B549"/>
    <mergeCell ref="A545:B545"/>
    <mergeCell ref="A541:B541"/>
    <mergeCell ref="A534:B534"/>
    <mergeCell ref="A535:E536"/>
    <mergeCell ref="A593:B593"/>
    <mergeCell ref="A585:B585"/>
    <mergeCell ref="A577:E578"/>
    <mergeCell ref="A580:E581"/>
    <mergeCell ref="A576:B576"/>
    <mergeCell ref="A572:B572"/>
    <mergeCell ref="A566:B566"/>
    <mergeCell ref="A557:E558"/>
    <mergeCell ref="A553:B553"/>
    <mergeCell ref="A554:E555"/>
    <mergeCell ref="A530:B530"/>
    <mergeCell ref="A526:B526"/>
    <mergeCell ref="A512:E513"/>
    <mergeCell ref="A515:E516"/>
    <mergeCell ref="A511:B511"/>
    <mergeCell ref="A507:B507"/>
    <mergeCell ref="A494:E495"/>
    <mergeCell ref="A488:E489"/>
    <mergeCell ref="A491:E492"/>
    <mergeCell ref="B29:B30"/>
    <mergeCell ref="C29:C30"/>
    <mergeCell ref="D29:D30"/>
    <mergeCell ref="E29:E30"/>
    <mergeCell ref="A44:A45"/>
    <mergeCell ref="B44:B45"/>
    <mergeCell ref="C44:C45"/>
    <mergeCell ref="D44:D45"/>
    <mergeCell ref="E44:E45"/>
    <mergeCell ref="E47:E48"/>
    <mergeCell ref="B279:B280"/>
    <mergeCell ref="C279:C280"/>
    <mergeCell ref="D279:D280"/>
    <mergeCell ref="E279:E280"/>
    <mergeCell ref="D314:D315"/>
    <mergeCell ref="E314:E315"/>
    <mergeCell ref="A478:B478"/>
    <mergeCell ref="E465:E466"/>
    <mergeCell ref="A465:B466"/>
    <mergeCell ref="E430:E431"/>
    <mergeCell ref="A430:B431"/>
    <mergeCell ref="D465:D466"/>
    <mergeCell ref="C465:C466"/>
    <mergeCell ref="D367:D368"/>
    <mergeCell ref="E367:E368"/>
    <mergeCell ref="D353:D354"/>
    <mergeCell ref="E353:E354"/>
    <mergeCell ref="A47:A48"/>
    <mergeCell ref="B47:B48"/>
    <mergeCell ref="C47:C48"/>
    <mergeCell ref="D47:D48"/>
    <mergeCell ref="A405:E406"/>
    <mergeCell ref="A408:E409"/>
    <mergeCell ref="C410:C411"/>
    <mergeCell ref="D410:D411"/>
    <mergeCell ref="A412:E413"/>
    <mergeCell ref="C430:C431"/>
    <mergeCell ref="D430:D431"/>
    <mergeCell ref="A432:E433"/>
    <mergeCell ref="A435:E436"/>
    <mergeCell ref="A426:B426"/>
    <mergeCell ref="A410:A411"/>
    <mergeCell ref="B410:B411"/>
    <mergeCell ref="E410:E4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11"/>
  <sheetViews>
    <sheetView tabSelected="1" topLeftCell="A1078" zoomScale="170" zoomScaleNormal="170" workbookViewId="0">
      <selection activeCell="E1110" sqref="E1110"/>
    </sheetView>
  </sheetViews>
  <sheetFormatPr defaultRowHeight="15" x14ac:dyDescent="0.25"/>
  <cols>
    <col min="1" max="1" width="11" style="1" customWidth="1"/>
    <col min="2" max="2" width="36.28515625" style="1" customWidth="1"/>
    <col min="3" max="3" width="16.28515625" style="1" hidden="1" customWidth="1"/>
    <col min="4" max="4" width="15.7109375" style="1" hidden="1" customWidth="1"/>
    <col min="5" max="5" width="15.5703125" style="1" customWidth="1"/>
    <col min="6" max="6" width="12.28515625" style="1" customWidth="1"/>
    <col min="7" max="7" width="15.5703125" style="297" customWidth="1"/>
    <col min="8" max="8" width="9.140625" style="297"/>
    <col min="9" max="16384" width="9.140625" style="1"/>
  </cols>
  <sheetData>
    <row r="1" spans="1:2" x14ac:dyDescent="0.25">
      <c r="A1" s="2" t="s">
        <v>0</v>
      </c>
    </row>
    <row r="2" spans="1:2" x14ac:dyDescent="0.25">
      <c r="A2" s="2" t="s">
        <v>504</v>
      </c>
    </row>
    <row r="3" spans="1:2" x14ac:dyDescent="0.25">
      <c r="A3" s="2" t="s">
        <v>505</v>
      </c>
    </row>
    <row r="4" spans="1:2" x14ac:dyDescent="0.25">
      <c r="A4" s="2"/>
    </row>
    <row r="5" spans="1:2" ht="15.75" x14ac:dyDescent="0.25">
      <c r="B5" s="4" t="s">
        <v>478</v>
      </c>
    </row>
    <row r="6" spans="1:2" ht="15.75" x14ac:dyDescent="0.25">
      <c r="A6" s="4" t="s">
        <v>4</v>
      </c>
    </row>
    <row r="7" spans="1:2" x14ac:dyDescent="0.25">
      <c r="A7" s="5"/>
    </row>
    <row r="8" spans="1:2" x14ac:dyDescent="0.25">
      <c r="A8" s="5"/>
    </row>
    <row r="9" spans="1:2" x14ac:dyDescent="0.25">
      <c r="A9" s="2" t="s">
        <v>5</v>
      </c>
    </row>
    <row r="10" spans="1:2" x14ac:dyDescent="0.25">
      <c r="A10" s="2"/>
    </row>
    <row r="11" spans="1:2" x14ac:dyDescent="0.25">
      <c r="A11" s="2" t="s">
        <v>477</v>
      </c>
    </row>
    <row r="12" spans="1:2" x14ac:dyDescent="0.25">
      <c r="A12" s="2" t="s">
        <v>7</v>
      </c>
    </row>
    <row r="13" spans="1:2" x14ac:dyDescent="0.25">
      <c r="A13" s="2"/>
    </row>
    <row r="14" spans="1:2" ht="15.75" x14ac:dyDescent="0.25">
      <c r="B14" s="6" t="s">
        <v>8</v>
      </c>
    </row>
    <row r="15" spans="1:2" ht="15.75" x14ac:dyDescent="0.25">
      <c r="B15" s="4"/>
    </row>
    <row r="16" spans="1:2" ht="15.75" x14ac:dyDescent="0.25">
      <c r="B16" s="4"/>
    </row>
    <row r="17" spans="2:7" ht="15.75" x14ac:dyDescent="0.25">
      <c r="B17" s="4" t="s">
        <v>9</v>
      </c>
    </row>
    <row r="19" spans="2:7" s="297" customFormat="1" ht="25.5" x14ac:dyDescent="0.25">
      <c r="B19" s="577" t="s">
        <v>462</v>
      </c>
      <c r="C19" s="583" t="s">
        <v>11</v>
      </c>
      <c r="D19" s="583" t="s">
        <v>12</v>
      </c>
      <c r="E19" s="575" t="s">
        <v>32</v>
      </c>
      <c r="F19" s="459" t="s">
        <v>452</v>
      </c>
      <c r="G19" s="459" t="s">
        <v>453</v>
      </c>
    </row>
    <row r="20" spans="2:7" s="297" customFormat="1" x14ac:dyDescent="0.25">
      <c r="B20" s="584" t="s">
        <v>14</v>
      </c>
      <c r="C20" s="585">
        <v>10401820</v>
      </c>
      <c r="D20" s="585">
        <v>-2003000</v>
      </c>
      <c r="E20" s="585">
        <f>SUM(E50)</f>
        <v>8398820</v>
      </c>
      <c r="F20" s="585">
        <f t="shared" ref="F20:G20" si="0">SUM(F50)</f>
        <v>541500</v>
      </c>
      <c r="G20" s="585">
        <f t="shared" si="0"/>
        <v>8940320</v>
      </c>
    </row>
    <row r="21" spans="2:7" s="297" customFormat="1" x14ac:dyDescent="0.25">
      <c r="B21" s="584" t="s">
        <v>17</v>
      </c>
      <c r="C21" s="585">
        <v>6528820</v>
      </c>
      <c r="D21" s="585">
        <v>-409000</v>
      </c>
      <c r="E21" s="585">
        <f>SUM(E107)</f>
        <v>242000</v>
      </c>
      <c r="F21" s="585">
        <f t="shared" ref="F21:G21" si="1">SUM(F107)</f>
        <v>171757</v>
      </c>
      <c r="G21" s="585">
        <f t="shared" si="1"/>
        <v>413757</v>
      </c>
    </row>
    <row r="22" spans="2:7" s="297" customFormat="1" x14ac:dyDescent="0.25">
      <c r="B22" s="586" t="s">
        <v>84</v>
      </c>
      <c r="C22" s="464">
        <v>3873000</v>
      </c>
      <c r="D22" s="464">
        <v>-1594000</v>
      </c>
      <c r="E22" s="464">
        <f>SUM(E20:E21)</f>
        <v>8640820</v>
      </c>
      <c r="F22" s="464">
        <f t="shared" ref="F22:G22" si="2">SUM(F20:F21)</f>
        <v>713257</v>
      </c>
      <c r="G22" s="464">
        <f t="shared" si="2"/>
        <v>9354077</v>
      </c>
    </row>
    <row r="23" spans="2:7" s="297" customFormat="1" x14ac:dyDescent="0.25">
      <c r="B23" s="576" t="s">
        <v>15</v>
      </c>
      <c r="C23" s="585">
        <v>217000</v>
      </c>
      <c r="D23" s="585">
        <v>25000</v>
      </c>
      <c r="E23" s="585">
        <f>SUM(E123)</f>
        <v>6119820</v>
      </c>
      <c r="F23" s="585">
        <f t="shared" ref="F23:G23" si="3">SUM(F123)</f>
        <v>183530</v>
      </c>
      <c r="G23" s="585">
        <f t="shared" si="3"/>
        <v>6303350</v>
      </c>
    </row>
    <row r="24" spans="2:7" s="297" customFormat="1" x14ac:dyDescent="0.25">
      <c r="B24" s="584" t="s">
        <v>18</v>
      </c>
      <c r="C24" s="585">
        <v>4090000</v>
      </c>
      <c r="D24" s="585">
        <v>-1569000</v>
      </c>
      <c r="E24" s="585">
        <f>SUM(E202)</f>
        <v>2521000</v>
      </c>
      <c r="F24" s="585">
        <f t="shared" ref="F24:G24" si="4">SUM(F202)</f>
        <v>-25800</v>
      </c>
      <c r="G24" s="585">
        <f t="shared" si="4"/>
        <v>2495200</v>
      </c>
    </row>
    <row r="25" spans="2:7" s="297" customFormat="1" x14ac:dyDescent="0.25">
      <c r="B25" s="586" t="s">
        <v>164</v>
      </c>
      <c r="C25" s="464">
        <v>-3873000</v>
      </c>
      <c r="D25" s="464">
        <v>1594000</v>
      </c>
      <c r="E25" s="464">
        <f>SUM(E23:E24)</f>
        <v>8640820</v>
      </c>
      <c r="F25" s="464">
        <f t="shared" ref="F25:G25" si="5">SUM(F23:F24)</f>
        <v>157730</v>
      </c>
      <c r="G25" s="464">
        <f t="shared" si="5"/>
        <v>8798550</v>
      </c>
    </row>
    <row r="26" spans="2:7" s="297" customFormat="1" x14ac:dyDescent="0.25">
      <c r="B26" s="586" t="s">
        <v>464</v>
      </c>
      <c r="C26" s="576"/>
      <c r="D26" s="576"/>
      <c r="E26" s="587">
        <f>E22-E25</f>
        <v>0</v>
      </c>
      <c r="F26" s="587">
        <f t="shared" ref="F26:G26" si="6">F22-F25</f>
        <v>555527</v>
      </c>
      <c r="G26" s="587">
        <f t="shared" si="6"/>
        <v>555527</v>
      </c>
    </row>
    <row r="27" spans="2:7" s="297" customFormat="1" x14ac:dyDescent="0.25">
      <c r="B27" s="588"/>
      <c r="C27" s="589"/>
      <c r="D27" s="589"/>
      <c r="E27" s="590"/>
      <c r="F27" s="590"/>
      <c r="G27" s="590"/>
    </row>
    <row r="28" spans="2:7" s="297" customFormat="1" ht="22.5" customHeight="1" x14ac:dyDescent="0.25">
      <c r="B28" s="592" t="s">
        <v>465</v>
      </c>
      <c r="C28" s="576"/>
      <c r="D28" s="576"/>
      <c r="E28" s="587"/>
      <c r="F28" s="587"/>
      <c r="G28" s="587"/>
    </row>
    <row r="29" spans="2:7" s="297" customFormat="1" x14ac:dyDescent="0.25">
      <c r="B29" s="584" t="s">
        <v>470</v>
      </c>
      <c r="C29" s="576"/>
      <c r="D29" s="576"/>
      <c r="E29" s="587"/>
      <c r="F29" s="587"/>
      <c r="G29" s="587">
        <f>SUM(G223)</f>
        <v>-816527</v>
      </c>
    </row>
    <row r="30" spans="2:7" s="297" customFormat="1" x14ac:dyDescent="0.25">
      <c r="B30" s="584"/>
      <c r="C30" s="576"/>
      <c r="D30" s="576"/>
      <c r="E30" s="587"/>
      <c r="F30" s="587"/>
      <c r="G30" s="587"/>
    </row>
    <row r="31" spans="2:7" s="297" customFormat="1" x14ac:dyDescent="0.25">
      <c r="B31" s="591"/>
      <c r="C31" s="589"/>
      <c r="D31" s="589"/>
      <c r="E31" s="590"/>
      <c r="F31" s="590"/>
      <c r="G31" s="590"/>
    </row>
    <row r="32" spans="2:7" s="297" customFormat="1" x14ac:dyDescent="0.25"/>
    <row r="33" spans="1:7" s="297" customFormat="1" ht="21.75" customHeight="1" x14ac:dyDescent="0.25">
      <c r="B33" s="596" t="s">
        <v>463</v>
      </c>
      <c r="C33" s="579"/>
      <c r="D33" s="579"/>
      <c r="E33" s="579"/>
      <c r="F33" s="576"/>
      <c r="G33" s="576"/>
    </row>
    <row r="34" spans="1:7" s="297" customFormat="1" ht="25.5" x14ac:dyDescent="0.25">
      <c r="B34" s="580" t="s">
        <v>21</v>
      </c>
      <c r="C34" s="581">
        <v>0</v>
      </c>
      <c r="D34" s="581">
        <v>0</v>
      </c>
      <c r="E34" s="585">
        <f>SUM(E233)</f>
        <v>0</v>
      </c>
      <c r="F34" s="594">
        <v>261000</v>
      </c>
      <c r="G34" s="594">
        <v>261000</v>
      </c>
    </row>
    <row r="35" spans="1:7" s="297" customFormat="1" ht="28.5" customHeight="1" x14ac:dyDescent="0.25">
      <c r="B35" s="580" t="s">
        <v>22</v>
      </c>
      <c r="C35" s="581">
        <v>0</v>
      </c>
      <c r="D35" s="581">
        <v>0</v>
      </c>
      <c r="E35" s="581">
        <v>0</v>
      </c>
      <c r="F35" s="595">
        <v>0</v>
      </c>
      <c r="G35" s="595">
        <f>SUM(E35:F35)</f>
        <v>0</v>
      </c>
    </row>
    <row r="36" spans="1:7" s="297" customFormat="1" ht="30" x14ac:dyDescent="0.25">
      <c r="B36" s="577" t="s">
        <v>23</v>
      </c>
      <c r="C36" s="578">
        <v>0</v>
      </c>
      <c r="D36" s="578">
        <v>0</v>
      </c>
      <c r="E36" s="597">
        <f>E34-E35</f>
        <v>0</v>
      </c>
      <c r="F36" s="597">
        <f t="shared" ref="F36:G36" si="7">F34-F35</f>
        <v>261000</v>
      </c>
      <c r="G36" s="597">
        <f t="shared" si="7"/>
        <v>261000</v>
      </c>
    </row>
    <row r="37" spans="1:7" s="297" customFormat="1" x14ac:dyDescent="0.25"/>
    <row r="38" spans="1:7" s="297" customFormat="1" ht="33" customHeight="1" x14ac:dyDescent="0.25">
      <c r="B38" s="592" t="s">
        <v>476</v>
      </c>
      <c r="C38" s="582">
        <v>10618820</v>
      </c>
      <c r="D38" s="582">
        <v>-1978000</v>
      </c>
      <c r="E38" s="582"/>
      <c r="F38" s="576"/>
      <c r="G38" s="609">
        <f>SUM(G26,G29,G36)</f>
        <v>0</v>
      </c>
    </row>
    <row r="39" spans="1:7" ht="24.95" customHeight="1" x14ac:dyDescent="0.25"/>
    <row r="40" spans="1:7" ht="24.95" customHeight="1" x14ac:dyDescent="0.25"/>
    <row r="41" spans="1:7" ht="24.95" customHeight="1" x14ac:dyDescent="0.25"/>
    <row r="42" spans="1:7" ht="24.95" customHeight="1" x14ac:dyDescent="0.25"/>
    <row r="43" spans="1:7" ht="24.95" customHeight="1" x14ac:dyDescent="0.25">
      <c r="B43" s="23" t="s">
        <v>26</v>
      </c>
    </row>
    <row r="44" spans="1:7" ht="24.95" customHeight="1" x14ac:dyDescent="0.25">
      <c r="B44" s="5"/>
    </row>
    <row r="45" spans="1:7" ht="24.95" customHeight="1" x14ac:dyDescent="0.25">
      <c r="B45" s="4" t="s">
        <v>27</v>
      </c>
    </row>
    <row r="46" spans="1:7" ht="24.95" customHeight="1" x14ac:dyDescent="0.25">
      <c r="B46" s="4" t="s">
        <v>28</v>
      </c>
    </row>
    <row r="47" spans="1:7" ht="24.95" customHeight="1" x14ac:dyDescent="0.25"/>
    <row r="48" spans="1:7" ht="27.75" customHeight="1" x14ac:dyDescent="0.25">
      <c r="A48" s="419" t="s">
        <v>29</v>
      </c>
      <c r="B48" s="419" t="s">
        <v>30</v>
      </c>
      <c r="C48" s="419" t="s">
        <v>11</v>
      </c>
      <c r="D48" s="419" t="s">
        <v>31</v>
      </c>
      <c r="E48" s="419" t="s">
        <v>32</v>
      </c>
      <c r="F48" s="459" t="s">
        <v>452</v>
      </c>
      <c r="G48" s="459" t="s">
        <v>453</v>
      </c>
    </row>
    <row r="49" spans="1:8" ht="24.95" customHeight="1" x14ac:dyDescent="0.25">
      <c r="A49" s="419">
        <v>1</v>
      </c>
      <c r="B49" s="419">
        <v>2</v>
      </c>
      <c r="C49" s="419">
        <v>4</v>
      </c>
      <c r="D49" s="419">
        <v>5</v>
      </c>
      <c r="E49" s="510">
        <v>6</v>
      </c>
      <c r="F49" s="520"/>
      <c r="G49" s="521"/>
    </row>
    <row r="50" spans="1:8" ht="30" customHeight="1" x14ac:dyDescent="0.25">
      <c r="A50" s="413">
        <v>6</v>
      </c>
      <c r="B50" s="413" t="s">
        <v>33</v>
      </c>
      <c r="C50" s="414">
        <v>10401820</v>
      </c>
      <c r="D50" s="414">
        <v>-2003000</v>
      </c>
      <c r="E50" s="511">
        <f>SUM(E52,E63,E76,E86,E97,E101)</f>
        <v>8398820</v>
      </c>
      <c r="F50" s="551">
        <f>SUM(F52,F63,F76,F86,F97,F101)</f>
        <v>541500</v>
      </c>
      <c r="G50" s="552">
        <f>SUM(E50:F50)</f>
        <v>8940320</v>
      </c>
      <c r="H50" s="508"/>
    </row>
    <row r="51" spans="1:8" ht="24.95" customHeight="1" x14ac:dyDescent="0.25">
      <c r="A51" s="415"/>
      <c r="B51" s="415"/>
      <c r="C51" s="416"/>
      <c r="D51" s="416"/>
      <c r="E51" s="512"/>
      <c r="F51" s="520"/>
      <c r="G51" s="509"/>
    </row>
    <row r="52" spans="1:8" s="297" customFormat="1" ht="29.25" customHeight="1" x14ac:dyDescent="0.25">
      <c r="A52" s="535">
        <v>61</v>
      </c>
      <c r="B52" s="535" t="s">
        <v>34</v>
      </c>
      <c r="C52" s="536">
        <v>3855000</v>
      </c>
      <c r="D52" s="536">
        <v>-130000</v>
      </c>
      <c r="E52" s="537">
        <f>SUM(E53,E56,E59)</f>
        <v>3725000</v>
      </c>
      <c r="F52" s="549">
        <f>SUM(F53,F56,F59)</f>
        <v>224000</v>
      </c>
      <c r="G52" s="536">
        <f t="shared" ref="G52:G113" si="8">SUM(E52:F52)</f>
        <v>3949000</v>
      </c>
    </row>
    <row r="53" spans="1:8" s="297" customFormat="1" x14ac:dyDescent="0.25">
      <c r="A53" s="523">
        <v>611</v>
      </c>
      <c r="B53" s="523" t="s">
        <v>35</v>
      </c>
      <c r="C53" s="538">
        <v>2150000</v>
      </c>
      <c r="D53" s="538">
        <v>20000</v>
      </c>
      <c r="E53" s="525">
        <f>SUM(E54:E55)</f>
        <v>2170000</v>
      </c>
      <c r="F53" s="542">
        <f>SUM(F54:F55)</f>
        <v>228000</v>
      </c>
      <c r="G53" s="524">
        <f t="shared" si="8"/>
        <v>2398000</v>
      </c>
    </row>
    <row r="54" spans="1:8" ht="15.75" customHeight="1" x14ac:dyDescent="0.25">
      <c r="A54" s="422">
        <v>6111</v>
      </c>
      <c r="B54" s="422" t="s">
        <v>36</v>
      </c>
      <c r="C54" s="423">
        <v>2150000</v>
      </c>
      <c r="D54" s="423">
        <v>20000</v>
      </c>
      <c r="E54" s="515">
        <v>2170000</v>
      </c>
      <c r="F54" s="520">
        <v>480000</v>
      </c>
      <c r="G54" s="553">
        <f t="shared" si="8"/>
        <v>2650000</v>
      </c>
    </row>
    <row r="55" spans="1:8" ht="15.75" customHeight="1" x14ac:dyDescent="0.25">
      <c r="A55" s="506">
        <v>6117</v>
      </c>
      <c r="B55" s="506" t="s">
        <v>454</v>
      </c>
      <c r="C55" s="423"/>
      <c r="D55" s="423"/>
      <c r="E55" s="515">
        <v>0</v>
      </c>
      <c r="F55" s="520">
        <v>-252000</v>
      </c>
      <c r="G55" s="553">
        <f t="shared" si="8"/>
        <v>-252000</v>
      </c>
    </row>
    <row r="56" spans="1:8" x14ac:dyDescent="0.25">
      <c r="A56" s="523">
        <v>613</v>
      </c>
      <c r="B56" s="523" t="s">
        <v>37</v>
      </c>
      <c r="C56" s="538">
        <v>1550000</v>
      </c>
      <c r="D56" s="538">
        <v>-100000</v>
      </c>
      <c r="E56" s="525">
        <f>SUM(E57:E58)</f>
        <v>1450000</v>
      </c>
      <c r="F56" s="542">
        <f>SUM(F57:F58)</f>
        <v>0</v>
      </c>
      <c r="G56" s="524">
        <f t="shared" si="8"/>
        <v>1450000</v>
      </c>
    </row>
    <row r="57" spans="1:8" x14ac:dyDescent="0.25">
      <c r="A57" s="422">
        <v>6131</v>
      </c>
      <c r="B57" s="422" t="s">
        <v>38</v>
      </c>
      <c r="C57" s="423">
        <v>500000</v>
      </c>
      <c r="D57" s="423">
        <v>-100000</v>
      </c>
      <c r="E57" s="515">
        <v>400000</v>
      </c>
      <c r="F57" s="520">
        <v>0</v>
      </c>
      <c r="G57" s="553">
        <f t="shared" si="8"/>
        <v>400000</v>
      </c>
    </row>
    <row r="58" spans="1:8" x14ac:dyDescent="0.25">
      <c r="A58" s="422">
        <v>6134</v>
      </c>
      <c r="B58" s="422" t="s">
        <v>39</v>
      </c>
      <c r="C58" s="423">
        <v>1050000</v>
      </c>
      <c r="D58" s="424">
        <v>0</v>
      </c>
      <c r="E58" s="515">
        <v>1050000</v>
      </c>
      <c r="F58" s="520">
        <v>0</v>
      </c>
      <c r="G58" s="553">
        <f t="shared" si="8"/>
        <v>1050000</v>
      </c>
    </row>
    <row r="59" spans="1:8" x14ac:dyDescent="0.25">
      <c r="A59" s="523">
        <v>614</v>
      </c>
      <c r="B59" s="523" t="s">
        <v>40</v>
      </c>
      <c r="C59" s="538">
        <v>155000</v>
      </c>
      <c r="D59" s="538">
        <v>-50000</v>
      </c>
      <c r="E59" s="525">
        <f>SUM(E60:E61)</f>
        <v>105000</v>
      </c>
      <c r="F59" s="542">
        <f>SUM(F60:F61)</f>
        <v>-4000</v>
      </c>
      <c r="G59" s="524">
        <f t="shared" si="8"/>
        <v>101000</v>
      </c>
    </row>
    <row r="60" spans="1:8" x14ac:dyDescent="0.25">
      <c r="A60" s="422">
        <v>6142</v>
      </c>
      <c r="B60" s="422" t="s">
        <v>41</v>
      </c>
      <c r="C60" s="423">
        <v>150000</v>
      </c>
      <c r="D60" s="423">
        <v>-50000</v>
      </c>
      <c r="E60" s="515">
        <v>100000</v>
      </c>
      <c r="F60" s="520">
        <v>0</v>
      </c>
      <c r="G60" s="553">
        <f t="shared" si="8"/>
        <v>100000</v>
      </c>
    </row>
    <row r="61" spans="1:8" x14ac:dyDescent="0.25">
      <c r="A61" s="422">
        <v>6145</v>
      </c>
      <c r="B61" s="422" t="s">
        <v>42</v>
      </c>
      <c r="C61" s="423">
        <v>5000</v>
      </c>
      <c r="D61" s="424">
        <v>0</v>
      </c>
      <c r="E61" s="515">
        <v>5000</v>
      </c>
      <c r="F61" s="520">
        <v>-4000</v>
      </c>
      <c r="G61" s="553">
        <f t="shared" si="8"/>
        <v>1000</v>
      </c>
    </row>
    <row r="62" spans="1:8" x14ac:dyDescent="0.25">
      <c r="A62" s="422"/>
      <c r="B62" s="422"/>
      <c r="C62" s="424"/>
      <c r="D62" s="424"/>
      <c r="E62" s="531"/>
      <c r="F62" s="520"/>
      <c r="G62" s="509"/>
    </row>
    <row r="63" spans="1:8" ht="24" x14ac:dyDescent="0.25">
      <c r="A63" s="539">
        <v>63</v>
      </c>
      <c r="B63" s="539" t="s">
        <v>43</v>
      </c>
      <c r="C63" s="536">
        <v>2505000</v>
      </c>
      <c r="D63" s="536">
        <v>-1025000</v>
      </c>
      <c r="E63" s="537">
        <f>SUM(E64,E66,E69,E71,E73)</f>
        <v>1480000</v>
      </c>
      <c r="F63" s="549">
        <f>SUM(F64,F66,F69,F71,F73)</f>
        <v>-266000</v>
      </c>
      <c r="G63" s="536">
        <f t="shared" si="8"/>
        <v>1214000</v>
      </c>
    </row>
    <row r="64" spans="1:8" s="526" customFormat="1" x14ac:dyDescent="0.25">
      <c r="A64" s="523">
        <v>632</v>
      </c>
      <c r="B64" s="523" t="s">
        <v>455</v>
      </c>
      <c r="C64" s="524"/>
      <c r="D64" s="524"/>
      <c r="E64" s="525">
        <f>SUM(E65)</f>
        <v>0</v>
      </c>
      <c r="F64" s="542">
        <f>SUM(F65)</f>
        <v>114000</v>
      </c>
      <c r="G64" s="524">
        <f t="shared" si="8"/>
        <v>114000</v>
      </c>
      <c r="H64" s="297"/>
    </row>
    <row r="65" spans="1:7" s="297" customFormat="1" x14ac:dyDescent="0.25">
      <c r="A65" s="445">
        <v>6324</v>
      </c>
      <c r="B65" s="445" t="s">
        <v>456</v>
      </c>
      <c r="C65" s="509"/>
      <c r="D65" s="509"/>
      <c r="E65" s="527">
        <v>0</v>
      </c>
      <c r="F65" s="521">
        <v>114000</v>
      </c>
      <c r="G65" s="553">
        <f t="shared" si="8"/>
        <v>114000</v>
      </c>
    </row>
    <row r="66" spans="1:7" x14ac:dyDescent="0.25">
      <c r="A66" s="420">
        <v>633</v>
      </c>
      <c r="B66" s="420" t="s">
        <v>44</v>
      </c>
      <c r="C66" s="421">
        <v>1615000</v>
      </c>
      <c r="D66" s="421">
        <v>-475000</v>
      </c>
      <c r="E66" s="514">
        <f>SUM(E67:E68)</f>
        <v>1140000</v>
      </c>
      <c r="F66" s="542">
        <f>SUM(F67:F68)</f>
        <v>-63000</v>
      </c>
      <c r="G66" s="524">
        <f t="shared" si="8"/>
        <v>1077000</v>
      </c>
    </row>
    <row r="67" spans="1:7" x14ac:dyDescent="0.25">
      <c r="A67" s="422">
        <v>6331</v>
      </c>
      <c r="B67" s="422" t="s">
        <v>45</v>
      </c>
      <c r="C67" s="423">
        <v>165000</v>
      </c>
      <c r="D67" s="423">
        <v>35000</v>
      </c>
      <c r="E67" s="515">
        <v>200000</v>
      </c>
      <c r="F67" s="520">
        <v>-3000</v>
      </c>
      <c r="G67" s="553">
        <f t="shared" si="8"/>
        <v>197000</v>
      </c>
    </row>
    <row r="68" spans="1:7" x14ac:dyDescent="0.25">
      <c r="A68" s="422">
        <v>6332</v>
      </c>
      <c r="B68" s="422" t="s">
        <v>46</v>
      </c>
      <c r="C68" s="423">
        <v>1450000</v>
      </c>
      <c r="D68" s="423">
        <v>-510000</v>
      </c>
      <c r="E68" s="515">
        <v>940000</v>
      </c>
      <c r="F68" s="520">
        <v>-60000</v>
      </c>
      <c r="G68" s="553">
        <f t="shared" si="8"/>
        <v>880000</v>
      </c>
    </row>
    <row r="69" spans="1:7" ht="24" x14ac:dyDescent="0.25">
      <c r="A69" s="420">
        <v>634</v>
      </c>
      <c r="B69" s="420" t="s">
        <v>47</v>
      </c>
      <c r="C69" s="426">
        <v>590000</v>
      </c>
      <c r="D69" s="426">
        <v>-550000</v>
      </c>
      <c r="E69" s="514">
        <f>SUM(E70)</f>
        <v>40000</v>
      </c>
      <c r="F69" s="542">
        <f>SUM(F70:F70)</f>
        <v>-20000</v>
      </c>
      <c r="G69" s="524">
        <f t="shared" si="8"/>
        <v>20000</v>
      </c>
    </row>
    <row r="70" spans="1:7" x14ac:dyDescent="0.25">
      <c r="A70" s="422">
        <v>6341</v>
      </c>
      <c r="B70" s="422" t="s">
        <v>48</v>
      </c>
      <c r="C70" s="423">
        <v>40000</v>
      </c>
      <c r="D70" s="424">
        <v>0</v>
      </c>
      <c r="E70" s="515">
        <v>40000</v>
      </c>
      <c r="F70" s="520">
        <v>-20000</v>
      </c>
      <c r="G70" s="553">
        <f t="shared" si="8"/>
        <v>20000</v>
      </c>
    </row>
    <row r="71" spans="1:7" x14ac:dyDescent="0.25">
      <c r="A71" s="420">
        <v>636</v>
      </c>
      <c r="B71" s="420" t="s">
        <v>50</v>
      </c>
      <c r="C71" s="421">
        <v>10000</v>
      </c>
      <c r="D71" s="421">
        <v>0</v>
      </c>
      <c r="E71" s="514">
        <f>SUM(E72)</f>
        <v>10000</v>
      </c>
      <c r="F71" s="542">
        <f>SUM(F72)</f>
        <v>-7000</v>
      </c>
      <c r="G71" s="524">
        <f t="shared" si="8"/>
        <v>3000</v>
      </c>
    </row>
    <row r="72" spans="1:7" x14ac:dyDescent="0.25">
      <c r="A72" s="422">
        <v>6361</v>
      </c>
      <c r="B72" s="422" t="s">
        <v>51</v>
      </c>
      <c r="C72" s="423">
        <v>10000</v>
      </c>
      <c r="D72" s="424">
        <v>0</v>
      </c>
      <c r="E72" s="515">
        <v>10000</v>
      </c>
      <c r="F72" s="520">
        <v>-7000</v>
      </c>
      <c r="G72" s="553">
        <f t="shared" si="8"/>
        <v>3000</v>
      </c>
    </row>
    <row r="73" spans="1:7" ht="24" x14ac:dyDescent="0.25">
      <c r="A73" s="523">
        <v>638</v>
      </c>
      <c r="B73" s="523" t="s">
        <v>52</v>
      </c>
      <c r="C73" s="524">
        <v>290000</v>
      </c>
      <c r="D73" s="524">
        <v>0</v>
      </c>
      <c r="E73" s="525">
        <f>SUM(E74)</f>
        <v>290000</v>
      </c>
      <c r="F73" s="542">
        <f>SUM(F74)</f>
        <v>-290000</v>
      </c>
      <c r="G73" s="524">
        <f t="shared" si="8"/>
        <v>0</v>
      </c>
    </row>
    <row r="74" spans="1:7" ht="24" x14ac:dyDescent="0.25">
      <c r="A74" s="422">
        <v>6382</v>
      </c>
      <c r="B74" s="422" t="s">
        <v>53</v>
      </c>
      <c r="C74" s="428">
        <v>290000</v>
      </c>
      <c r="D74" s="429">
        <v>0</v>
      </c>
      <c r="E74" s="515">
        <v>290000</v>
      </c>
      <c r="F74" s="520">
        <v>-290000</v>
      </c>
      <c r="G74" s="553">
        <f t="shared" si="8"/>
        <v>0</v>
      </c>
    </row>
    <row r="75" spans="1:7" x14ac:dyDescent="0.25">
      <c r="A75" s="422"/>
      <c r="B75" s="422"/>
      <c r="C75" s="423"/>
      <c r="D75" s="424"/>
      <c r="E75" s="515"/>
      <c r="F75" s="520"/>
      <c r="G75" s="553"/>
    </row>
    <row r="76" spans="1:7" ht="24" customHeight="1" x14ac:dyDescent="0.25">
      <c r="A76" s="535">
        <v>64</v>
      </c>
      <c r="B76" s="535" t="s">
        <v>54</v>
      </c>
      <c r="C76" s="536">
        <v>597320</v>
      </c>
      <c r="D76" s="536">
        <v>-138000</v>
      </c>
      <c r="E76" s="537">
        <f>SUM(E77,E80)</f>
        <v>459320</v>
      </c>
      <c r="F76" s="549">
        <f>SUM(F77,F80)</f>
        <v>-1500</v>
      </c>
      <c r="G76" s="536">
        <f t="shared" si="8"/>
        <v>457820</v>
      </c>
    </row>
    <row r="77" spans="1:7" x14ac:dyDescent="0.25">
      <c r="A77" s="420">
        <v>641</v>
      </c>
      <c r="B77" s="420" t="s">
        <v>55</v>
      </c>
      <c r="C77" s="431">
        <v>220</v>
      </c>
      <c r="D77" s="431">
        <v>0</v>
      </c>
      <c r="E77" s="532">
        <f>SUM(E78:E79)</f>
        <v>220</v>
      </c>
      <c r="F77" s="542">
        <f>SUM(F78:F79)</f>
        <v>500</v>
      </c>
      <c r="G77" s="524">
        <f t="shared" si="8"/>
        <v>720</v>
      </c>
    </row>
    <row r="78" spans="1:7" x14ac:dyDescent="0.25">
      <c r="A78" s="422">
        <v>6413</v>
      </c>
      <c r="B78" s="422" t="s">
        <v>56</v>
      </c>
      <c r="C78" s="424">
        <v>220</v>
      </c>
      <c r="D78" s="424">
        <v>0</v>
      </c>
      <c r="E78" s="531">
        <v>220</v>
      </c>
      <c r="F78" s="520">
        <v>0</v>
      </c>
      <c r="G78" s="553">
        <f t="shared" si="8"/>
        <v>220</v>
      </c>
    </row>
    <row r="79" spans="1:7" x14ac:dyDescent="0.25">
      <c r="A79" s="506">
        <v>6414</v>
      </c>
      <c r="B79" s="506" t="s">
        <v>457</v>
      </c>
      <c r="C79" s="507"/>
      <c r="D79" s="507"/>
      <c r="E79" s="531">
        <v>0</v>
      </c>
      <c r="F79" s="520">
        <v>500</v>
      </c>
      <c r="G79" s="553">
        <f t="shared" si="8"/>
        <v>500</v>
      </c>
    </row>
    <row r="80" spans="1:7" x14ac:dyDescent="0.25">
      <c r="A80" s="420">
        <v>642</v>
      </c>
      <c r="B80" s="420" t="s">
        <v>57</v>
      </c>
      <c r="C80" s="421">
        <v>597100</v>
      </c>
      <c r="D80" s="421">
        <v>-138000</v>
      </c>
      <c r="E80" s="514">
        <f>SUM(E81:E84)</f>
        <v>459100</v>
      </c>
      <c r="F80" s="542">
        <f>SUM(F81:F84)</f>
        <v>-2000</v>
      </c>
      <c r="G80" s="524">
        <f t="shared" si="8"/>
        <v>457100</v>
      </c>
    </row>
    <row r="81" spans="1:7" x14ac:dyDescent="0.25">
      <c r="A81" s="422">
        <v>6421</v>
      </c>
      <c r="B81" s="422" t="s">
        <v>58</v>
      </c>
      <c r="C81" s="423">
        <v>152000</v>
      </c>
      <c r="D81" s="424">
        <v>0</v>
      </c>
      <c r="E81" s="515">
        <v>152000</v>
      </c>
      <c r="F81" s="520">
        <v>0</v>
      </c>
      <c r="G81" s="553">
        <f t="shared" si="8"/>
        <v>152000</v>
      </c>
    </row>
    <row r="82" spans="1:7" x14ac:dyDescent="0.25">
      <c r="A82" s="422">
        <v>6422</v>
      </c>
      <c r="B82" s="422" t="s">
        <v>59</v>
      </c>
      <c r="C82" s="423">
        <v>190000</v>
      </c>
      <c r="D82" s="423">
        <v>-50000</v>
      </c>
      <c r="E82" s="515">
        <v>140000</v>
      </c>
      <c r="F82" s="520">
        <v>-10000</v>
      </c>
      <c r="G82" s="553">
        <f t="shared" si="8"/>
        <v>130000</v>
      </c>
    </row>
    <row r="83" spans="1:7" x14ac:dyDescent="0.25">
      <c r="A83" s="422">
        <v>6423</v>
      </c>
      <c r="B83" s="422" t="s">
        <v>60</v>
      </c>
      <c r="C83" s="423">
        <v>245100</v>
      </c>
      <c r="D83" s="423">
        <v>-88000</v>
      </c>
      <c r="E83" s="515">
        <v>157100</v>
      </c>
      <c r="F83" s="520">
        <v>0</v>
      </c>
      <c r="G83" s="553">
        <f t="shared" si="8"/>
        <v>157100</v>
      </c>
    </row>
    <row r="84" spans="1:7" x14ac:dyDescent="0.25">
      <c r="A84" s="422">
        <v>6429</v>
      </c>
      <c r="B84" s="422" t="s">
        <v>60</v>
      </c>
      <c r="C84" s="423">
        <v>10000</v>
      </c>
      <c r="D84" s="424">
        <v>0</v>
      </c>
      <c r="E84" s="515">
        <v>10000</v>
      </c>
      <c r="F84" s="520">
        <v>8000</v>
      </c>
      <c r="G84" s="553">
        <f t="shared" si="8"/>
        <v>18000</v>
      </c>
    </row>
    <row r="85" spans="1:7" x14ac:dyDescent="0.25">
      <c r="A85" s="422"/>
      <c r="B85" s="422"/>
      <c r="C85" s="424"/>
      <c r="D85" s="424"/>
      <c r="E85" s="531"/>
      <c r="F85" s="520"/>
      <c r="G85" s="509"/>
    </row>
    <row r="86" spans="1:7" ht="24" x14ac:dyDescent="0.25">
      <c r="A86" s="540">
        <v>65</v>
      </c>
      <c r="B86" s="535" t="s">
        <v>61</v>
      </c>
      <c r="C86" s="536">
        <v>3438500</v>
      </c>
      <c r="D86" s="536">
        <v>-710000</v>
      </c>
      <c r="E86" s="537">
        <f>SUM(E87,E90,E93)</f>
        <v>2728500</v>
      </c>
      <c r="F86" s="549">
        <f>SUM(F87,F90,F93)</f>
        <v>550000</v>
      </c>
      <c r="G86" s="536">
        <f t="shared" si="8"/>
        <v>3278500</v>
      </c>
    </row>
    <row r="87" spans="1:7" x14ac:dyDescent="0.25">
      <c r="A87" s="420">
        <v>651</v>
      </c>
      <c r="B87" s="420" t="s">
        <v>62</v>
      </c>
      <c r="C87" s="421">
        <v>984000</v>
      </c>
      <c r="D87" s="421">
        <v>-80000</v>
      </c>
      <c r="E87" s="514">
        <f>SUM(E88:E89)</f>
        <v>904000</v>
      </c>
      <c r="F87" s="542">
        <f>SUM(F88:F89)</f>
        <v>-472000</v>
      </c>
      <c r="G87" s="524">
        <f t="shared" si="8"/>
        <v>432000</v>
      </c>
    </row>
    <row r="88" spans="1:7" x14ac:dyDescent="0.25">
      <c r="A88" s="422">
        <v>6512</v>
      </c>
      <c r="B88" s="422" t="s">
        <v>63</v>
      </c>
      <c r="C88" s="423">
        <v>822000</v>
      </c>
      <c r="D88" s="424">
        <v>0</v>
      </c>
      <c r="E88" s="515">
        <v>822000</v>
      </c>
      <c r="F88" s="520">
        <v>-470000</v>
      </c>
      <c r="G88" s="553">
        <f t="shared" si="8"/>
        <v>352000</v>
      </c>
    </row>
    <row r="89" spans="1:7" x14ac:dyDescent="0.25">
      <c r="A89" s="422">
        <v>6514</v>
      </c>
      <c r="B89" s="422" t="s">
        <v>64</v>
      </c>
      <c r="C89" s="423">
        <v>162000</v>
      </c>
      <c r="D89" s="423">
        <v>-80000</v>
      </c>
      <c r="E89" s="515">
        <v>82000</v>
      </c>
      <c r="F89" s="520">
        <v>-2000</v>
      </c>
      <c r="G89" s="553">
        <f t="shared" si="8"/>
        <v>80000</v>
      </c>
    </row>
    <row r="90" spans="1:7" x14ac:dyDescent="0.25">
      <c r="A90" s="420">
        <v>652</v>
      </c>
      <c r="B90" s="420" t="s">
        <v>65</v>
      </c>
      <c r="C90" s="421">
        <v>754500</v>
      </c>
      <c r="D90" s="421">
        <v>-130000</v>
      </c>
      <c r="E90" s="514">
        <f>SUM(E91:E92)</f>
        <v>624500</v>
      </c>
      <c r="F90" s="542">
        <f>SUM(F91:F92)</f>
        <v>27000</v>
      </c>
      <c r="G90" s="524">
        <f t="shared" si="8"/>
        <v>651500</v>
      </c>
    </row>
    <row r="91" spans="1:7" x14ac:dyDescent="0.25">
      <c r="A91" s="422">
        <v>6522</v>
      </c>
      <c r="B91" s="422" t="s">
        <v>66</v>
      </c>
      <c r="C91" s="423">
        <v>20000</v>
      </c>
      <c r="D91" s="424">
        <v>0</v>
      </c>
      <c r="E91" s="515">
        <v>20000</v>
      </c>
      <c r="F91" s="520">
        <v>0</v>
      </c>
      <c r="G91" s="553">
        <f t="shared" si="8"/>
        <v>20000</v>
      </c>
    </row>
    <row r="92" spans="1:7" x14ac:dyDescent="0.25">
      <c r="A92" s="422">
        <v>6526</v>
      </c>
      <c r="B92" s="422" t="s">
        <v>67</v>
      </c>
      <c r="C92" s="423">
        <v>734500</v>
      </c>
      <c r="D92" s="423">
        <v>-130000</v>
      </c>
      <c r="E92" s="515">
        <v>604500</v>
      </c>
      <c r="F92" s="520">
        <v>27000</v>
      </c>
      <c r="G92" s="553">
        <f t="shared" si="8"/>
        <v>631500</v>
      </c>
    </row>
    <row r="93" spans="1:7" x14ac:dyDescent="0.25">
      <c r="A93" s="420">
        <v>653</v>
      </c>
      <c r="B93" s="420" t="s">
        <v>68</v>
      </c>
      <c r="C93" s="421">
        <v>1700000</v>
      </c>
      <c r="D93" s="421">
        <v>-500000</v>
      </c>
      <c r="E93" s="514">
        <f>SUM(E94:E95)</f>
        <v>1200000</v>
      </c>
      <c r="F93" s="542">
        <f>SUM(F94:F95)</f>
        <v>995000</v>
      </c>
      <c r="G93" s="524">
        <f t="shared" si="8"/>
        <v>2195000</v>
      </c>
    </row>
    <row r="94" spans="1:7" x14ac:dyDescent="0.25">
      <c r="A94" s="422">
        <v>6531</v>
      </c>
      <c r="B94" s="422" t="s">
        <v>69</v>
      </c>
      <c r="C94" s="423">
        <v>1000000</v>
      </c>
      <c r="D94" s="423">
        <v>-400000</v>
      </c>
      <c r="E94" s="515">
        <v>600000</v>
      </c>
      <c r="F94" s="520">
        <v>945000</v>
      </c>
      <c r="G94" s="553">
        <f t="shared" si="8"/>
        <v>1545000</v>
      </c>
    </row>
    <row r="95" spans="1:7" x14ac:dyDescent="0.25">
      <c r="A95" s="422">
        <v>6532</v>
      </c>
      <c r="B95" s="422" t="s">
        <v>70</v>
      </c>
      <c r="C95" s="423">
        <v>700000</v>
      </c>
      <c r="D95" s="423">
        <v>-100000</v>
      </c>
      <c r="E95" s="515">
        <v>600000</v>
      </c>
      <c r="F95" s="520">
        <v>50000</v>
      </c>
      <c r="G95" s="553">
        <f t="shared" si="8"/>
        <v>650000</v>
      </c>
    </row>
    <row r="96" spans="1:7" x14ac:dyDescent="0.25">
      <c r="A96" s="422"/>
      <c r="B96" s="422"/>
      <c r="C96" s="424"/>
      <c r="D96" s="424"/>
      <c r="E96" s="531"/>
      <c r="F96" s="520"/>
      <c r="G96" s="509"/>
    </row>
    <row r="97" spans="1:8" ht="18.75" customHeight="1" x14ac:dyDescent="0.25">
      <c r="A97" s="535">
        <v>66</v>
      </c>
      <c r="B97" s="535" t="s">
        <v>71</v>
      </c>
      <c r="C97" s="536">
        <v>1000</v>
      </c>
      <c r="D97" s="536">
        <v>0</v>
      </c>
      <c r="E97" s="537">
        <f>SUM(E98)</f>
        <v>1000</v>
      </c>
      <c r="F97" s="549">
        <f>SUM(F98)</f>
        <v>34000</v>
      </c>
      <c r="G97" s="536">
        <f t="shared" si="8"/>
        <v>35000</v>
      </c>
    </row>
    <row r="98" spans="1:8" x14ac:dyDescent="0.25">
      <c r="A98" s="420">
        <v>663</v>
      </c>
      <c r="B98" s="420" t="s">
        <v>72</v>
      </c>
      <c r="C98" s="421">
        <v>1000</v>
      </c>
      <c r="D98" s="421">
        <v>0</v>
      </c>
      <c r="E98" s="514">
        <f>SUM(E99)</f>
        <v>1000</v>
      </c>
      <c r="F98" s="542">
        <f>SUM(F99)</f>
        <v>34000</v>
      </c>
      <c r="G98" s="524">
        <f t="shared" si="8"/>
        <v>35000</v>
      </c>
    </row>
    <row r="99" spans="1:8" x14ac:dyDescent="0.25">
      <c r="A99" s="422">
        <v>6631</v>
      </c>
      <c r="B99" s="422" t="s">
        <v>73</v>
      </c>
      <c r="C99" s="423">
        <v>1000</v>
      </c>
      <c r="D99" s="424">
        <v>0</v>
      </c>
      <c r="E99" s="515">
        <v>1000</v>
      </c>
      <c r="F99" s="520">
        <v>34000</v>
      </c>
      <c r="G99" s="553">
        <f t="shared" si="8"/>
        <v>35000</v>
      </c>
    </row>
    <row r="100" spans="1:8" x14ac:dyDescent="0.25">
      <c r="A100" s="422"/>
      <c r="B100" s="422"/>
      <c r="C100" s="422"/>
      <c r="D100" s="424"/>
      <c r="E100" s="531"/>
      <c r="F100" s="520"/>
      <c r="G100" s="509"/>
    </row>
    <row r="101" spans="1:8" ht="24.75" customHeight="1" x14ac:dyDescent="0.25">
      <c r="A101" s="535">
        <v>68</v>
      </c>
      <c r="B101" s="535" t="s">
        <v>74</v>
      </c>
      <c r="C101" s="536">
        <v>5000</v>
      </c>
      <c r="D101" s="536">
        <v>0</v>
      </c>
      <c r="E101" s="537">
        <f>SUM(E102,E104)</f>
        <v>5000</v>
      </c>
      <c r="F101" s="549">
        <f>SUM(F102,F104)</f>
        <v>1000</v>
      </c>
      <c r="G101" s="536">
        <f t="shared" si="8"/>
        <v>6000</v>
      </c>
    </row>
    <row r="102" spans="1:8" x14ac:dyDescent="0.25">
      <c r="A102" s="420">
        <v>681</v>
      </c>
      <c r="B102" s="420" t="s">
        <v>75</v>
      </c>
      <c r="C102" s="421">
        <v>5000</v>
      </c>
      <c r="D102" s="421">
        <v>0</v>
      </c>
      <c r="E102" s="514">
        <f>SUM(E103)</f>
        <v>5000</v>
      </c>
      <c r="F102" s="542">
        <f>SUM(F103)</f>
        <v>0</v>
      </c>
      <c r="G102" s="524">
        <f t="shared" si="8"/>
        <v>5000</v>
      </c>
    </row>
    <row r="103" spans="1:8" x14ac:dyDescent="0.25">
      <c r="A103" s="422">
        <v>6819</v>
      </c>
      <c r="B103" s="422" t="s">
        <v>76</v>
      </c>
      <c r="C103" s="423">
        <v>5000</v>
      </c>
      <c r="D103" s="424">
        <v>0</v>
      </c>
      <c r="E103" s="515">
        <v>5000</v>
      </c>
      <c r="F103" s="520">
        <v>0</v>
      </c>
      <c r="G103" s="553">
        <f t="shared" si="8"/>
        <v>5000</v>
      </c>
    </row>
    <row r="104" spans="1:8" s="528" customFormat="1" x14ac:dyDescent="0.25">
      <c r="A104" s="523">
        <v>683</v>
      </c>
      <c r="B104" s="523" t="s">
        <v>458</v>
      </c>
      <c r="C104" s="538"/>
      <c r="D104" s="541"/>
      <c r="E104" s="525">
        <f>SUM(E105)</f>
        <v>0</v>
      </c>
      <c r="F104" s="542">
        <f>SUM(F105)</f>
        <v>1000</v>
      </c>
      <c r="G104" s="524">
        <f t="shared" si="8"/>
        <v>1000</v>
      </c>
      <c r="H104" s="742"/>
    </row>
    <row r="105" spans="1:8" s="529" customFormat="1" x14ac:dyDescent="0.25">
      <c r="A105" s="506">
        <v>6831</v>
      </c>
      <c r="B105" s="506" t="s">
        <v>458</v>
      </c>
      <c r="C105" s="423"/>
      <c r="D105" s="507"/>
      <c r="E105" s="515">
        <v>0</v>
      </c>
      <c r="F105" s="520">
        <v>1000</v>
      </c>
      <c r="G105" s="553">
        <f t="shared" si="8"/>
        <v>1000</v>
      </c>
      <c r="H105" s="743"/>
    </row>
    <row r="106" spans="1:8" ht="24.95" customHeight="1" x14ac:dyDescent="0.25">
      <c r="A106" s="422"/>
      <c r="B106" s="422"/>
      <c r="C106" s="424"/>
      <c r="D106" s="424"/>
      <c r="E106" s="531"/>
      <c r="F106" s="520"/>
      <c r="G106" s="509"/>
    </row>
    <row r="107" spans="1:8" ht="27" customHeight="1" x14ac:dyDescent="0.25">
      <c r="A107" s="432">
        <v>7</v>
      </c>
      <c r="B107" s="432" t="s">
        <v>77</v>
      </c>
      <c r="C107" s="433">
        <v>217000</v>
      </c>
      <c r="D107" s="433">
        <v>25000</v>
      </c>
      <c r="E107" s="516">
        <f>SUM(E109,E113)</f>
        <v>242000</v>
      </c>
      <c r="F107" s="551">
        <f>SUM(F109,F113)</f>
        <v>171757</v>
      </c>
      <c r="G107" s="552">
        <f t="shared" si="8"/>
        <v>413757</v>
      </c>
    </row>
    <row r="108" spans="1:8" ht="24.95" customHeight="1" x14ac:dyDescent="0.25">
      <c r="A108" s="427"/>
      <c r="B108" s="427"/>
      <c r="C108" s="434"/>
      <c r="D108" s="434"/>
      <c r="E108" s="512"/>
      <c r="F108" s="520"/>
      <c r="G108" s="509"/>
    </row>
    <row r="109" spans="1:8" ht="30.75" customHeight="1" x14ac:dyDescent="0.25">
      <c r="A109" s="425">
        <v>71</v>
      </c>
      <c r="B109" s="425" t="s">
        <v>78</v>
      </c>
      <c r="C109" s="418">
        <v>210000</v>
      </c>
      <c r="D109" s="418">
        <v>25000</v>
      </c>
      <c r="E109" s="513">
        <f>SUM(E110)</f>
        <v>235000</v>
      </c>
      <c r="F109" s="550">
        <f>SUM(F110)</f>
        <v>176757</v>
      </c>
      <c r="G109" s="457">
        <f t="shared" si="8"/>
        <v>411757</v>
      </c>
    </row>
    <row r="110" spans="1:8" ht="15" customHeight="1" x14ac:dyDescent="0.25">
      <c r="A110" s="420">
        <v>711</v>
      </c>
      <c r="B110" s="420" t="s">
        <v>79</v>
      </c>
      <c r="C110" s="421">
        <v>210000</v>
      </c>
      <c r="D110" s="421">
        <v>25000</v>
      </c>
      <c r="E110" s="514">
        <f>SUM(E111)</f>
        <v>235000</v>
      </c>
      <c r="F110" s="542">
        <f>SUM(F111)</f>
        <v>176757</v>
      </c>
      <c r="G110" s="524">
        <f t="shared" si="8"/>
        <v>411757</v>
      </c>
    </row>
    <row r="111" spans="1:8" ht="15" customHeight="1" x14ac:dyDescent="0.25">
      <c r="A111" s="422">
        <v>7111</v>
      </c>
      <c r="B111" s="422" t="s">
        <v>80</v>
      </c>
      <c r="C111" s="423">
        <v>210000</v>
      </c>
      <c r="D111" s="423">
        <v>25000</v>
      </c>
      <c r="E111" s="515">
        <v>235000</v>
      </c>
      <c r="F111" s="520">
        <v>176757</v>
      </c>
      <c r="G111" s="553">
        <f t="shared" si="8"/>
        <v>411757</v>
      </c>
    </row>
    <row r="112" spans="1:8" ht="15" customHeight="1" x14ac:dyDescent="0.25">
      <c r="A112" s="422"/>
      <c r="B112" s="422"/>
      <c r="C112" s="424"/>
      <c r="D112" s="424"/>
      <c r="E112" s="531"/>
      <c r="F112" s="520"/>
      <c r="G112" s="509"/>
    </row>
    <row r="113" spans="1:7" ht="27" customHeight="1" x14ac:dyDescent="0.25">
      <c r="A113" s="425">
        <v>72</v>
      </c>
      <c r="B113" s="425" t="s">
        <v>81</v>
      </c>
      <c r="C113" s="418">
        <v>7000</v>
      </c>
      <c r="D113" s="418">
        <v>0</v>
      </c>
      <c r="E113" s="513">
        <f>SUM(E114)</f>
        <v>7000</v>
      </c>
      <c r="F113" s="550">
        <f>SUM(F114)</f>
        <v>-5000</v>
      </c>
      <c r="G113" s="457">
        <f t="shared" si="8"/>
        <v>2000</v>
      </c>
    </row>
    <row r="114" spans="1:7" ht="15" customHeight="1" x14ac:dyDescent="0.25">
      <c r="A114" s="523">
        <v>721</v>
      </c>
      <c r="B114" s="523" t="s">
        <v>82</v>
      </c>
      <c r="C114" s="538">
        <v>7000</v>
      </c>
      <c r="D114" s="538">
        <v>0</v>
      </c>
      <c r="E114" s="525">
        <f>SUM(E115)</f>
        <v>7000</v>
      </c>
      <c r="F114" s="542">
        <f>SUM(F115)</f>
        <v>-5000</v>
      </c>
      <c r="G114" s="524">
        <f t="shared" ref="G114:G177" si="9">SUM(E114:F114)</f>
        <v>2000</v>
      </c>
    </row>
    <row r="115" spans="1:7" ht="15" customHeight="1" x14ac:dyDescent="0.25">
      <c r="A115" s="422">
        <v>7211</v>
      </c>
      <c r="B115" s="422" t="s">
        <v>83</v>
      </c>
      <c r="C115" s="423">
        <v>7000</v>
      </c>
      <c r="D115" s="424">
        <v>0</v>
      </c>
      <c r="E115" s="515">
        <v>7000</v>
      </c>
      <c r="F115" s="520">
        <v>-5000</v>
      </c>
      <c r="G115" s="553">
        <f t="shared" si="9"/>
        <v>2000</v>
      </c>
    </row>
    <row r="116" spans="1:7" ht="24" customHeight="1" x14ac:dyDescent="0.25">
      <c r="A116" s="435"/>
      <c r="B116" s="436" t="s">
        <v>84</v>
      </c>
      <c r="C116" s="437">
        <v>10618820</v>
      </c>
      <c r="D116" s="437">
        <v>-1978000</v>
      </c>
      <c r="E116" s="517">
        <v>8640820</v>
      </c>
      <c r="F116" s="558">
        <f>SUM(F50,F107)</f>
        <v>713257</v>
      </c>
      <c r="G116" s="437">
        <f t="shared" si="9"/>
        <v>9354077</v>
      </c>
    </row>
    <row r="117" spans="1:7" ht="15" customHeight="1" x14ac:dyDescent="0.25">
      <c r="F117" s="530"/>
      <c r="G117" s="554"/>
    </row>
    <row r="118" spans="1:7" ht="15" customHeight="1" x14ac:dyDescent="0.25">
      <c r="B118" s="4" t="s">
        <v>27</v>
      </c>
      <c r="F118" s="530"/>
      <c r="G118" s="554"/>
    </row>
    <row r="119" spans="1:7" ht="15" customHeight="1" x14ac:dyDescent="0.25">
      <c r="B119" s="4" t="s">
        <v>85</v>
      </c>
      <c r="F119" s="530"/>
      <c r="G119" s="554"/>
    </row>
    <row r="120" spans="1:7" ht="15" customHeight="1" x14ac:dyDescent="0.25">
      <c r="F120" s="530"/>
      <c r="G120" s="554"/>
    </row>
    <row r="121" spans="1:7" ht="31.5" customHeight="1" x14ac:dyDescent="0.25">
      <c r="A121" s="419" t="s">
        <v>29</v>
      </c>
      <c r="B121" s="419" t="s">
        <v>30</v>
      </c>
      <c r="C121" s="419" t="s">
        <v>11</v>
      </c>
      <c r="D121" s="419" t="s">
        <v>86</v>
      </c>
      <c r="E121" s="546" t="s">
        <v>32</v>
      </c>
      <c r="F121" s="459" t="s">
        <v>452</v>
      </c>
      <c r="G121" s="459" t="s">
        <v>453</v>
      </c>
    </row>
    <row r="122" spans="1:7" ht="15" customHeight="1" x14ac:dyDescent="0.25">
      <c r="A122" s="419">
        <v>1</v>
      </c>
      <c r="B122" s="419">
        <v>2</v>
      </c>
      <c r="C122" s="419">
        <v>4</v>
      </c>
      <c r="D122" s="419">
        <v>5</v>
      </c>
      <c r="E122" s="510">
        <v>6</v>
      </c>
      <c r="F122" s="522"/>
      <c r="G122" s="509"/>
    </row>
    <row r="123" spans="1:7" ht="15" customHeight="1" x14ac:dyDescent="0.25">
      <c r="A123" s="413">
        <v>3</v>
      </c>
      <c r="B123" s="413" t="s">
        <v>88</v>
      </c>
      <c r="C123" s="414">
        <v>6528820</v>
      </c>
      <c r="D123" s="414">
        <v>-409000</v>
      </c>
      <c r="E123" s="511">
        <f>SUM(E125,E138,E174,E181,E186,E191,E197)</f>
        <v>6119820</v>
      </c>
      <c r="F123" s="556">
        <f>SUM(F125,F138,F174,F181,F186,F191,F197)</f>
        <v>183530</v>
      </c>
      <c r="G123" s="552">
        <f t="shared" si="9"/>
        <v>6303350</v>
      </c>
    </row>
    <row r="124" spans="1:7" ht="15" customHeight="1" x14ac:dyDescent="0.25">
      <c r="A124" s="427"/>
      <c r="B124" s="427"/>
      <c r="C124" s="434"/>
      <c r="D124" s="434"/>
      <c r="E124" s="512"/>
      <c r="F124" s="534"/>
      <c r="G124" s="509"/>
    </row>
    <row r="125" spans="1:7" ht="15" customHeight="1" x14ac:dyDescent="0.25">
      <c r="A125" s="438">
        <v>31</v>
      </c>
      <c r="B125" s="438" t="s">
        <v>89</v>
      </c>
      <c r="C125" s="439">
        <v>2324000</v>
      </c>
      <c r="D125" s="439">
        <v>0</v>
      </c>
      <c r="E125" s="518">
        <f>SUM(E127,E130,E134)</f>
        <v>2324000</v>
      </c>
      <c r="F125" s="555">
        <f>SUM(F127,F130,F134)</f>
        <v>3000</v>
      </c>
      <c r="G125" s="536">
        <f t="shared" si="9"/>
        <v>2327000</v>
      </c>
    </row>
    <row r="126" spans="1:7" ht="15" customHeight="1" x14ac:dyDescent="0.25">
      <c r="A126" s="427"/>
      <c r="B126" s="427"/>
      <c r="C126" s="434"/>
      <c r="D126" s="434"/>
      <c r="E126" s="512"/>
      <c r="F126" s="534"/>
      <c r="G126" s="509"/>
    </row>
    <row r="127" spans="1:7" ht="15" customHeight="1" x14ac:dyDescent="0.25">
      <c r="A127" s="420">
        <v>311</v>
      </c>
      <c r="B127" s="420" t="s">
        <v>90</v>
      </c>
      <c r="C127" s="421">
        <v>1940000</v>
      </c>
      <c r="D127" s="421">
        <v>0</v>
      </c>
      <c r="E127" s="514">
        <f>SUM(E128:E129)</f>
        <v>1940000</v>
      </c>
      <c r="F127" s="547">
        <f>SUM(F128:F129)</f>
        <v>-16000</v>
      </c>
      <c r="G127" s="524">
        <f t="shared" si="9"/>
        <v>1924000</v>
      </c>
    </row>
    <row r="128" spans="1:7" ht="15" customHeight="1" x14ac:dyDescent="0.25">
      <c r="A128" s="422">
        <v>3111</v>
      </c>
      <c r="B128" s="422" t="s">
        <v>91</v>
      </c>
      <c r="C128" s="423">
        <v>893000</v>
      </c>
      <c r="D128" s="424">
        <v>0</v>
      </c>
      <c r="E128" s="515">
        <v>893000</v>
      </c>
      <c r="F128" s="534">
        <v>-6000</v>
      </c>
      <c r="G128" s="553">
        <f t="shared" si="9"/>
        <v>887000</v>
      </c>
    </row>
    <row r="129" spans="1:7" ht="15" customHeight="1" x14ac:dyDescent="0.25">
      <c r="A129" s="422">
        <v>3111</v>
      </c>
      <c r="B129" s="422" t="s">
        <v>92</v>
      </c>
      <c r="C129" s="423">
        <v>1047000</v>
      </c>
      <c r="D129" s="424">
        <v>0</v>
      </c>
      <c r="E129" s="515">
        <v>1047000</v>
      </c>
      <c r="F129" s="534">
        <v>-10000</v>
      </c>
      <c r="G129" s="553">
        <f t="shared" si="9"/>
        <v>1037000</v>
      </c>
    </row>
    <row r="130" spans="1:7" ht="15" customHeight="1" x14ac:dyDescent="0.25">
      <c r="A130" s="420">
        <v>312</v>
      </c>
      <c r="B130" s="420" t="s">
        <v>93</v>
      </c>
      <c r="C130" s="421">
        <v>76000</v>
      </c>
      <c r="D130" s="421">
        <v>0</v>
      </c>
      <c r="E130" s="514">
        <f>SUM(E131:E133)</f>
        <v>76000</v>
      </c>
      <c r="F130" s="547">
        <f>SUM(F131:F133)</f>
        <v>7000</v>
      </c>
      <c r="G130" s="524">
        <f t="shared" si="9"/>
        <v>83000</v>
      </c>
    </row>
    <row r="131" spans="1:7" ht="15" customHeight="1" x14ac:dyDescent="0.25">
      <c r="A131" s="422">
        <v>3121</v>
      </c>
      <c r="B131" s="422" t="s">
        <v>94</v>
      </c>
      <c r="C131" s="423">
        <v>23000</v>
      </c>
      <c r="D131" s="424">
        <v>0</v>
      </c>
      <c r="E131" s="515">
        <v>23000</v>
      </c>
      <c r="F131" s="534">
        <v>-1000</v>
      </c>
      <c r="G131" s="553">
        <f t="shared" si="9"/>
        <v>22000</v>
      </c>
    </row>
    <row r="132" spans="1:7" ht="15" customHeight="1" x14ac:dyDescent="0.25">
      <c r="A132" s="422">
        <v>3121</v>
      </c>
      <c r="B132" s="422" t="s">
        <v>95</v>
      </c>
      <c r="C132" s="423">
        <v>15000</v>
      </c>
      <c r="D132" s="424">
        <v>0</v>
      </c>
      <c r="E132" s="515">
        <v>15000</v>
      </c>
      <c r="F132" s="534">
        <v>8000</v>
      </c>
      <c r="G132" s="553">
        <f t="shared" si="9"/>
        <v>23000</v>
      </c>
    </row>
    <row r="133" spans="1:7" ht="15" customHeight="1" x14ac:dyDescent="0.25">
      <c r="A133" s="422">
        <v>3121</v>
      </c>
      <c r="B133" s="422" t="s">
        <v>96</v>
      </c>
      <c r="C133" s="423">
        <v>38000</v>
      </c>
      <c r="D133" s="424">
        <v>0</v>
      </c>
      <c r="E133" s="515">
        <v>38000</v>
      </c>
      <c r="F133" s="534">
        <v>0</v>
      </c>
      <c r="G133" s="553">
        <f t="shared" si="9"/>
        <v>38000</v>
      </c>
    </row>
    <row r="134" spans="1:7" ht="15" customHeight="1" x14ac:dyDescent="0.25">
      <c r="A134" s="420">
        <v>313</v>
      </c>
      <c r="B134" s="420" t="s">
        <v>97</v>
      </c>
      <c r="C134" s="421">
        <v>308000</v>
      </c>
      <c r="D134" s="421">
        <v>0</v>
      </c>
      <c r="E134" s="514">
        <f>SUM(E135:E136)</f>
        <v>308000</v>
      </c>
      <c r="F134" s="547">
        <f>SUM(F135:F136)</f>
        <v>12000</v>
      </c>
      <c r="G134" s="524">
        <f t="shared" si="9"/>
        <v>320000</v>
      </c>
    </row>
    <row r="135" spans="1:7" ht="15" customHeight="1" x14ac:dyDescent="0.25">
      <c r="A135" s="422">
        <v>3132</v>
      </c>
      <c r="B135" s="422" t="s">
        <v>98</v>
      </c>
      <c r="C135" s="423">
        <v>152000</v>
      </c>
      <c r="D135" s="424">
        <v>0</v>
      </c>
      <c r="E135" s="515">
        <v>152000</v>
      </c>
      <c r="F135" s="534">
        <v>-5000</v>
      </c>
      <c r="G135" s="553">
        <f t="shared" si="9"/>
        <v>147000</v>
      </c>
    </row>
    <row r="136" spans="1:7" ht="15" customHeight="1" x14ac:dyDescent="0.25">
      <c r="A136" s="422">
        <v>3132</v>
      </c>
      <c r="B136" s="422" t="s">
        <v>99</v>
      </c>
      <c r="C136" s="423">
        <v>156000</v>
      </c>
      <c r="D136" s="424">
        <v>0</v>
      </c>
      <c r="E136" s="515">
        <v>156000</v>
      </c>
      <c r="F136" s="534">
        <v>17000</v>
      </c>
      <c r="G136" s="553">
        <f t="shared" si="9"/>
        <v>173000</v>
      </c>
    </row>
    <row r="137" spans="1:7" ht="15" customHeight="1" x14ac:dyDescent="0.25">
      <c r="A137" s="422"/>
      <c r="B137" s="422"/>
      <c r="C137" s="424"/>
      <c r="D137" s="424"/>
      <c r="E137" s="531"/>
      <c r="F137" s="534"/>
      <c r="G137" s="509"/>
    </row>
    <row r="138" spans="1:7" x14ac:dyDescent="0.25">
      <c r="A138" s="438">
        <v>32</v>
      </c>
      <c r="B138" s="438" t="s">
        <v>100</v>
      </c>
      <c r="C138" s="439">
        <v>2922820</v>
      </c>
      <c r="D138" s="439">
        <v>-118000</v>
      </c>
      <c r="E138" s="518">
        <f>SUM(E140,E146,E154,E165)</f>
        <v>2804820</v>
      </c>
      <c r="F138" s="555">
        <f>SUM(F140,F146,F154,F165)</f>
        <v>32130</v>
      </c>
      <c r="G138" s="536">
        <f t="shared" si="9"/>
        <v>2836950</v>
      </c>
    </row>
    <row r="139" spans="1:7" x14ac:dyDescent="0.25">
      <c r="A139" s="427"/>
      <c r="B139" s="427"/>
      <c r="C139" s="434"/>
      <c r="D139" s="434"/>
      <c r="E139" s="512"/>
      <c r="F139" s="534"/>
      <c r="G139" s="509"/>
    </row>
    <row r="140" spans="1:7" x14ac:dyDescent="0.25">
      <c r="A140" s="420">
        <v>321</v>
      </c>
      <c r="B140" s="420" t="s">
        <v>101</v>
      </c>
      <c r="C140" s="421">
        <v>89370</v>
      </c>
      <c r="D140" s="421">
        <v>3000</v>
      </c>
      <c r="E140" s="514">
        <f>SUM(E141:E144)</f>
        <v>92370</v>
      </c>
      <c r="F140" s="547">
        <f>SUM(F141:F144)</f>
        <v>-6000</v>
      </c>
      <c r="G140" s="524">
        <f t="shared" si="9"/>
        <v>86370</v>
      </c>
    </row>
    <row r="141" spans="1:7" x14ac:dyDescent="0.25">
      <c r="A141" s="422">
        <v>3211</v>
      </c>
      <c r="B141" s="422" t="s">
        <v>102</v>
      </c>
      <c r="C141" s="423">
        <v>34370</v>
      </c>
      <c r="D141" s="423">
        <v>3000</v>
      </c>
      <c r="E141" s="515">
        <v>37370</v>
      </c>
      <c r="F141" s="534">
        <v>2000</v>
      </c>
      <c r="G141" s="553">
        <f t="shared" si="9"/>
        <v>39370</v>
      </c>
    </row>
    <row r="142" spans="1:7" x14ac:dyDescent="0.25">
      <c r="A142" s="422">
        <v>3212</v>
      </c>
      <c r="B142" s="422" t="s">
        <v>103</v>
      </c>
      <c r="C142" s="423">
        <v>24000</v>
      </c>
      <c r="D142" s="424">
        <v>0</v>
      </c>
      <c r="E142" s="515">
        <v>24000</v>
      </c>
      <c r="F142" s="534">
        <v>-2000</v>
      </c>
      <c r="G142" s="553">
        <f t="shared" si="9"/>
        <v>22000</v>
      </c>
    </row>
    <row r="143" spans="1:7" x14ac:dyDescent="0.25">
      <c r="A143" s="422">
        <v>3213</v>
      </c>
      <c r="B143" s="422" t="s">
        <v>104</v>
      </c>
      <c r="C143" s="423">
        <v>21000</v>
      </c>
      <c r="D143" s="424">
        <v>0</v>
      </c>
      <c r="E143" s="515">
        <v>21000</v>
      </c>
      <c r="F143" s="534">
        <v>-12000</v>
      </c>
      <c r="G143" s="553">
        <f t="shared" si="9"/>
        <v>9000</v>
      </c>
    </row>
    <row r="144" spans="1:7" x14ac:dyDescent="0.25">
      <c r="A144" s="422">
        <v>3214</v>
      </c>
      <c r="B144" s="422" t="s">
        <v>105</v>
      </c>
      <c r="C144" s="423">
        <v>10000</v>
      </c>
      <c r="D144" s="424">
        <v>0</v>
      </c>
      <c r="E144" s="515">
        <v>10000</v>
      </c>
      <c r="F144" s="534">
        <v>6000</v>
      </c>
      <c r="G144" s="553">
        <f t="shared" si="9"/>
        <v>16000</v>
      </c>
    </row>
    <row r="145" spans="1:7" x14ac:dyDescent="0.25">
      <c r="A145" s="422"/>
      <c r="B145" s="422"/>
      <c r="C145" s="424"/>
      <c r="D145" s="424"/>
      <c r="E145" s="531"/>
      <c r="F145" s="534"/>
      <c r="G145" s="509"/>
    </row>
    <row r="146" spans="1:7" x14ac:dyDescent="0.25">
      <c r="A146" s="420">
        <v>322</v>
      </c>
      <c r="B146" s="420" t="s">
        <v>106</v>
      </c>
      <c r="C146" s="421">
        <v>654300</v>
      </c>
      <c r="D146" s="421">
        <v>4000</v>
      </c>
      <c r="E146" s="514">
        <f>SUM(E147:E152)</f>
        <v>658300</v>
      </c>
      <c r="F146" s="547">
        <f>SUM(F147:F152)</f>
        <v>49300</v>
      </c>
      <c r="G146" s="524">
        <f t="shared" si="9"/>
        <v>707600</v>
      </c>
    </row>
    <row r="147" spans="1:7" x14ac:dyDescent="0.25">
      <c r="A147" s="422">
        <v>3221</v>
      </c>
      <c r="B147" s="422" t="s">
        <v>107</v>
      </c>
      <c r="C147" s="423">
        <v>115500</v>
      </c>
      <c r="D147" s="423">
        <v>14000</v>
      </c>
      <c r="E147" s="515">
        <v>129500</v>
      </c>
      <c r="F147" s="534">
        <v>20500</v>
      </c>
      <c r="G147" s="553">
        <f t="shared" si="9"/>
        <v>150000</v>
      </c>
    </row>
    <row r="148" spans="1:7" x14ac:dyDescent="0.25">
      <c r="A148" s="422">
        <v>3222</v>
      </c>
      <c r="B148" s="422" t="s">
        <v>108</v>
      </c>
      <c r="C148" s="423">
        <v>150000</v>
      </c>
      <c r="D148" s="424">
        <v>0</v>
      </c>
      <c r="E148" s="515">
        <v>150000</v>
      </c>
      <c r="F148" s="534">
        <v>-24605</v>
      </c>
      <c r="G148" s="553">
        <v>125395</v>
      </c>
    </row>
    <row r="149" spans="1:7" x14ac:dyDescent="0.25">
      <c r="A149" s="422">
        <v>3223</v>
      </c>
      <c r="B149" s="422" t="s">
        <v>109</v>
      </c>
      <c r="C149" s="423">
        <v>266000</v>
      </c>
      <c r="D149" s="424">
        <v>0</v>
      </c>
      <c r="E149" s="515">
        <v>266000</v>
      </c>
      <c r="F149" s="534">
        <v>-4000</v>
      </c>
      <c r="G149" s="553">
        <f t="shared" si="9"/>
        <v>262000</v>
      </c>
    </row>
    <row r="150" spans="1:7" x14ac:dyDescent="0.25">
      <c r="A150" s="422">
        <v>3224</v>
      </c>
      <c r="B150" s="422" t="s">
        <v>110</v>
      </c>
      <c r="C150" s="423">
        <v>111500</v>
      </c>
      <c r="D150" s="423">
        <v>-10000</v>
      </c>
      <c r="E150" s="515">
        <v>101500</v>
      </c>
      <c r="F150" s="534">
        <v>53800</v>
      </c>
      <c r="G150" s="553">
        <f t="shared" si="9"/>
        <v>155300</v>
      </c>
    </row>
    <row r="151" spans="1:7" x14ac:dyDescent="0.25">
      <c r="A151" s="422">
        <v>3225</v>
      </c>
      <c r="B151" s="422" t="s">
        <v>111</v>
      </c>
      <c r="C151" s="423">
        <v>8300</v>
      </c>
      <c r="D151" s="424">
        <v>0</v>
      </c>
      <c r="E151" s="515">
        <v>8300</v>
      </c>
      <c r="F151" s="534">
        <v>-3395</v>
      </c>
      <c r="G151" s="553">
        <f t="shared" si="9"/>
        <v>4905</v>
      </c>
    </row>
    <row r="152" spans="1:7" x14ac:dyDescent="0.25">
      <c r="A152" s="422">
        <v>3227</v>
      </c>
      <c r="B152" s="422" t="s">
        <v>112</v>
      </c>
      <c r="C152" s="423">
        <v>3000</v>
      </c>
      <c r="D152" s="424">
        <v>0</v>
      </c>
      <c r="E152" s="515">
        <v>3000</v>
      </c>
      <c r="F152" s="534">
        <v>7000</v>
      </c>
      <c r="G152" s="553">
        <f t="shared" si="9"/>
        <v>10000</v>
      </c>
    </row>
    <row r="153" spans="1:7" x14ac:dyDescent="0.25">
      <c r="A153" s="422"/>
      <c r="B153" s="422"/>
      <c r="C153" s="424"/>
      <c r="D153" s="424"/>
      <c r="E153" s="531"/>
      <c r="F153" s="534"/>
      <c r="G153" s="509"/>
    </row>
    <row r="154" spans="1:7" x14ac:dyDescent="0.25">
      <c r="A154" s="420">
        <v>323</v>
      </c>
      <c r="B154" s="420" t="s">
        <v>113</v>
      </c>
      <c r="C154" s="421">
        <v>1782100</v>
      </c>
      <c r="D154" s="421">
        <v>-29000</v>
      </c>
      <c r="E154" s="514">
        <f>SUM(E155:E163)</f>
        <v>1753100</v>
      </c>
      <c r="F154" s="547">
        <f>SUM(F155:F163)</f>
        <v>-4770</v>
      </c>
      <c r="G154" s="524">
        <f t="shared" si="9"/>
        <v>1748330</v>
      </c>
    </row>
    <row r="155" spans="1:7" x14ac:dyDescent="0.25">
      <c r="A155" s="422">
        <v>3231</v>
      </c>
      <c r="B155" s="422" t="s">
        <v>114</v>
      </c>
      <c r="C155" s="423">
        <v>80350</v>
      </c>
      <c r="D155" s="424">
        <v>0</v>
      </c>
      <c r="E155" s="515">
        <v>80350</v>
      </c>
      <c r="F155" s="534">
        <v>-11250</v>
      </c>
      <c r="G155" s="553">
        <f t="shared" si="9"/>
        <v>69100</v>
      </c>
    </row>
    <row r="156" spans="1:7" x14ac:dyDescent="0.25">
      <c r="A156" s="422">
        <v>3232</v>
      </c>
      <c r="B156" s="422" t="s">
        <v>115</v>
      </c>
      <c r="C156" s="423">
        <v>474000</v>
      </c>
      <c r="D156" s="423">
        <v>-20000</v>
      </c>
      <c r="E156" s="515">
        <v>454000</v>
      </c>
      <c r="F156" s="534">
        <v>-20370</v>
      </c>
      <c r="G156" s="553">
        <f t="shared" si="9"/>
        <v>433630</v>
      </c>
    </row>
    <row r="157" spans="1:7" x14ac:dyDescent="0.25">
      <c r="A157" s="422">
        <v>3233</v>
      </c>
      <c r="B157" s="422" t="s">
        <v>116</v>
      </c>
      <c r="C157" s="423">
        <v>6000</v>
      </c>
      <c r="D157" s="424">
        <v>0</v>
      </c>
      <c r="E157" s="515">
        <v>6000</v>
      </c>
      <c r="F157" s="534">
        <v>1000</v>
      </c>
      <c r="G157" s="553">
        <f t="shared" si="9"/>
        <v>7000</v>
      </c>
    </row>
    <row r="158" spans="1:7" x14ac:dyDescent="0.25">
      <c r="A158" s="422">
        <v>3234</v>
      </c>
      <c r="B158" s="422" t="s">
        <v>117</v>
      </c>
      <c r="C158" s="423">
        <v>592300</v>
      </c>
      <c r="D158" s="423">
        <v>-20000</v>
      </c>
      <c r="E158" s="515">
        <v>572300</v>
      </c>
      <c r="F158" s="534">
        <v>24000</v>
      </c>
      <c r="G158" s="553">
        <f t="shared" si="9"/>
        <v>596300</v>
      </c>
    </row>
    <row r="159" spans="1:7" x14ac:dyDescent="0.25">
      <c r="A159" s="506">
        <v>3235</v>
      </c>
      <c r="B159" s="506" t="s">
        <v>459</v>
      </c>
      <c r="C159" s="423"/>
      <c r="D159" s="423"/>
      <c r="E159" s="515">
        <v>0</v>
      </c>
      <c r="F159" s="534">
        <v>5000</v>
      </c>
      <c r="G159" s="553">
        <f t="shared" si="9"/>
        <v>5000</v>
      </c>
    </row>
    <row r="160" spans="1:7" x14ac:dyDescent="0.25">
      <c r="A160" s="422">
        <v>3236</v>
      </c>
      <c r="B160" s="422" t="s">
        <v>118</v>
      </c>
      <c r="C160" s="423">
        <v>29000</v>
      </c>
      <c r="D160" s="424">
        <v>0</v>
      </c>
      <c r="E160" s="515">
        <v>29000</v>
      </c>
      <c r="F160" s="534">
        <v>1000</v>
      </c>
      <c r="G160" s="553">
        <f t="shared" si="9"/>
        <v>30000</v>
      </c>
    </row>
    <row r="161" spans="1:7" x14ac:dyDescent="0.25">
      <c r="A161" s="422">
        <v>3237</v>
      </c>
      <c r="B161" s="422" t="s">
        <v>119</v>
      </c>
      <c r="C161" s="423">
        <v>390000</v>
      </c>
      <c r="D161" s="423">
        <v>21000</v>
      </c>
      <c r="E161" s="515">
        <v>411000</v>
      </c>
      <c r="F161" s="534">
        <v>-4500</v>
      </c>
      <c r="G161" s="553">
        <f t="shared" si="9"/>
        <v>406500</v>
      </c>
    </row>
    <row r="162" spans="1:7" x14ac:dyDescent="0.25">
      <c r="A162" s="422">
        <v>3238</v>
      </c>
      <c r="B162" s="422" t="s">
        <v>120</v>
      </c>
      <c r="C162" s="423">
        <v>61000</v>
      </c>
      <c r="D162" s="424">
        <v>0</v>
      </c>
      <c r="E162" s="515">
        <v>61000</v>
      </c>
      <c r="F162" s="534">
        <v>-22850</v>
      </c>
      <c r="G162" s="553">
        <f t="shared" si="9"/>
        <v>38150</v>
      </c>
    </row>
    <row r="163" spans="1:7" x14ac:dyDescent="0.25">
      <c r="A163" s="422">
        <v>3239</v>
      </c>
      <c r="B163" s="422" t="s">
        <v>121</v>
      </c>
      <c r="C163" s="423">
        <v>149450</v>
      </c>
      <c r="D163" s="423">
        <v>-10000</v>
      </c>
      <c r="E163" s="515">
        <v>139450</v>
      </c>
      <c r="F163" s="534">
        <v>23200</v>
      </c>
      <c r="G163" s="553">
        <f t="shared" si="9"/>
        <v>162650</v>
      </c>
    </row>
    <row r="164" spans="1:7" x14ac:dyDescent="0.25">
      <c r="A164" s="427"/>
      <c r="B164" s="427"/>
      <c r="C164" s="434"/>
      <c r="D164" s="434"/>
      <c r="E164" s="512"/>
      <c r="F164" s="534"/>
      <c r="G164" s="509"/>
    </row>
    <row r="165" spans="1:7" x14ac:dyDescent="0.25">
      <c r="A165" s="420">
        <v>329</v>
      </c>
      <c r="B165" s="420" t="s">
        <v>122</v>
      </c>
      <c r="C165" s="421">
        <v>397050</v>
      </c>
      <c r="D165" s="421">
        <v>-96000</v>
      </c>
      <c r="E165" s="514">
        <f>SUM(E166:E172)</f>
        <v>301050</v>
      </c>
      <c r="F165" s="547">
        <f>SUM(F166:F172)</f>
        <v>-6400</v>
      </c>
      <c r="G165" s="524">
        <f t="shared" si="9"/>
        <v>294650</v>
      </c>
    </row>
    <row r="166" spans="1:7" ht="24" x14ac:dyDescent="0.25">
      <c r="A166" s="422">
        <v>3291</v>
      </c>
      <c r="B166" s="422" t="s">
        <v>123</v>
      </c>
      <c r="C166" s="424">
        <v>0</v>
      </c>
      <c r="D166" s="423">
        <v>5000</v>
      </c>
      <c r="E166" s="515">
        <v>5000</v>
      </c>
      <c r="F166" s="534">
        <v>1000</v>
      </c>
      <c r="G166" s="553">
        <f t="shared" si="9"/>
        <v>6000</v>
      </c>
    </row>
    <row r="167" spans="1:7" x14ac:dyDescent="0.25">
      <c r="A167" s="422">
        <v>3292</v>
      </c>
      <c r="B167" s="422" t="s">
        <v>124</v>
      </c>
      <c r="C167" s="423">
        <v>24000</v>
      </c>
      <c r="D167" s="424">
        <v>0</v>
      </c>
      <c r="E167" s="515">
        <v>24000</v>
      </c>
      <c r="F167" s="534">
        <v>3000</v>
      </c>
      <c r="G167" s="553">
        <f t="shared" si="9"/>
        <v>27000</v>
      </c>
    </row>
    <row r="168" spans="1:7" x14ac:dyDescent="0.25">
      <c r="A168" s="422">
        <v>3293</v>
      </c>
      <c r="B168" s="422" t="s">
        <v>125</v>
      </c>
      <c r="C168" s="423">
        <v>151250</v>
      </c>
      <c r="D168" s="423">
        <v>-50000</v>
      </c>
      <c r="E168" s="515">
        <v>101250</v>
      </c>
      <c r="F168" s="534">
        <v>30000</v>
      </c>
      <c r="G168" s="553">
        <f t="shared" si="9"/>
        <v>131250</v>
      </c>
    </row>
    <row r="169" spans="1:7" x14ac:dyDescent="0.25">
      <c r="A169" s="422">
        <v>3294</v>
      </c>
      <c r="B169" s="422" t="s">
        <v>126</v>
      </c>
      <c r="C169" s="424">
        <v>500</v>
      </c>
      <c r="D169" s="423">
        <v>18000</v>
      </c>
      <c r="E169" s="515">
        <v>18500</v>
      </c>
      <c r="F169" s="534">
        <v>2000</v>
      </c>
      <c r="G169" s="553">
        <f t="shared" si="9"/>
        <v>20500</v>
      </c>
    </row>
    <row r="170" spans="1:7" x14ac:dyDescent="0.25">
      <c r="A170" s="422">
        <v>3295</v>
      </c>
      <c r="B170" s="422" t="s">
        <v>127</v>
      </c>
      <c r="C170" s="423">
        <v>10300</v>
      </c>
      <c r="D170" s="423">
        <v>21000</v>
      </c>
      <c r="E170" s="515">
        <v>31300</v>
      </c>
      <c r="F170" s="534">
        <v>8600</v>
      </c>
      <c r="G170" s="553">
        <f t="shared" si="9"/>
        <v>39900</v>
      </c>
    </row>
    <row r="171" spans="1:7" x14ac:dyDescent="0.25">
      <c r="A171" s="422">
        <v>3296</v>
      </c>
      <c r="B171" s="422" t="s">
        <v>128</v>
      </c>
      <c r="C171" s="423">
        <v>200000</v>
      </c>
      <c r="D171" s="423">
        <v>-100000</v>
      </c>
      <c r="E171" s="515">
        <v>100000</v>
      </c>
      <c r="F171" s="534">
        <v>-40000</v>
      </c>
      <c r="G171" s="553">
        <f t="shared" si="9"/>
        <v>60000</v>
      </c>
    </row>
    <row r="172" spans="1:7" x14ac:dyDescent="0.25">
      <c r="A172" s="422">
        <v>3299</v>
      </c>
      <c r="B172" s="422" t="s">
        <v>129</v>
      </c>
      <c r="C172" s="423">
        <v>11000</v>
      </c>
      <c r="D172" s="423">
        <v>10000</v>
      </c>
      <c r="E172" s="515">
        <v>21000</v>
      </c>
      <c r="F172" s="534">
        <v>-11000</v>
      </c>
      <c r="G172" s="553">
        <f t="shared" si="9"/>
        <v>10000</v>
      </c>
    </row>
    <row r="173" spans="1:7" x14ac:dyDescent="0.25">
      <c r="A173" s="422"/>
      <c r="B173" s="422"/>
      <c r="C173" s="424"/>
      <c r="D173" s="424"/>
      <c r="E173" s="531"/>
      <c r="F173" s="534"/>
      <c r="G173" s="509"/>
    </row>
    <row r="174" spans="1:7" x14ac:dyDescent="0.25">
      <c r="A174" s="438">
        <v>34</v>
      </c>
      <c r="B174" s="438" t="s">
        <v>130</v>
      </c>
      <c r="C174" s="439">
        <v>52000</v>
      </c>
      <c r="D174" s="439">
        <v>0</v>
      </c>
      <c r="E174" s="518">
        <f>SUM(E176)</f>
        <v>52000</v>
      </c>
      <c r="F174" s="555">
        <f>SUM(F176)</f>
        <v>5700</v>
      </c>
      <c r="G174" s="536">
        <f t="shared" si="9"/>
        <v>57700</v>
      </c>
    </row>
    <row r="175" spans="1:7" x14ac:dyDescent="0.25">
      <c r="A175" s="427"/>
      <c r="B175" s="427"/>
      <c r="C175" s="434"/>
      <c r="D175" s="434"/>
      <c r="E175" s="512"/>
      <c r="F175" s="534"/>
      <c r="G175" s="509"/>
    </row>
    <row r="176" spans="1:7" x14ac:dyDescent="0.25">
      <c r="A176" s="420">
        <v>343</v>
      </c>
      <c r="B176" s="420" t="s">
        <v>131</v>
      </c>
      <c r="C176" s="421">
        <v>52000</v>
      </c>
      <c r="D176" s="421">
        <v>0</v>
      </c>
      <c r="E176" s="514">
        <f>SUM(E177:E179)</f>
        <v>52000</v>
      </c>
      <c r="F176" s="547">
        <f>SUM(F177:F179)</f>
        <v>5700</v>
      </c>
      <c r="G176" s="524">
        <f t="shared" si="9"/>
        <v>57700</v>
      </c>
    </row>
    <row r="177" spans="1:7" x14ac:dyDescent="0.25">
      <c r="A177" s="422">
        <v>3431</v>
      </c>
      <c r="B177" s="422" t="s">
        <v>132</v>
      </c>
      <c r="C177" s="423">
        <v>17000</v>
      </c>
      <c r="D177" s="424">
        <v>0</v>
      </c>
      <c r="E177" s="515">
        <v>17000</v>
      </c>
      <c r="F177" s="534">
        <v>6000</v>
      </c>
      <c r="G177" s="553">
        <f t="shared" si="9"/>
        <v>23000</v>
      </c>
    </row>
    <row r="178" spans="1:7" x14ac:dyDescent="0.25">
      <c r="A178" s="422">
        <v>3433</v>
      </c>
      <c r="B178" s="422" t="s">
        <v>133</v>
      </c>
      <c r="C178" s="424">
        <v>0</v>
      </c>
      <c r="D178" s="424">
        <v>0</v>
      </c>
      <c r="E178" s="531">
        <v>0</v>
      </c>
      <c r="F178" s="534">
        <v>200</v>
      </c>
      <c r="G178" s="553">
        <f t="shared" ref="G178:G221" si="10">SUM(E178:F178)</f>
        <v>200</v>
      </c>
    </row>
    <row r="179" spans="1:7" x14ac:dyDescent="0.25">
      <c r="A179" s="422">
        <v>3434</v>
      </c>
      <c r="B179" s="422" t="s">
        <v>134</v>
      </c>
      <c r="C179" s="423">
        <v>35000</v>
      </c>
      <c r="D179" s="424">
        <v>0</v>
      </c>
      <c r="E179" s="515">
        <v>35000</v>
      </c>
      <c r="F179" s="534">
        <v>-500</v>
      </c>
      <c r="G179" s="553">
        <f t="shared" si="10"/>
        <v>34500</v>
      </c>
    </row>
    <row r="180" spans="1:7" x14ac:dyDescent="0.25">
      <c r="A180" s="422"/>
      <c r="B180" s="422"/>
      <c r="C180" s="424"/>
      <c r="D180" s="424"/>
      <c r="E180" s="531"/>
      <c r="F180" s="534"/>
      <c r="G180" s="509"/>
    </row>
    <row r="181" spans="1:7" x14ac:dyDescent="0.25">
      <c r="A181" s="438">
        <v>35</v>
      </c>
      <c r="B181" s="438" t="s">
        <v>135</v>
      </c>
      <c r="C181" s="439">
        <v>70000</v>
      </c>
      <c r="D181" s="439">
        <v>-20000</v>
      </c>
      <c r="E181" s="518">
        <f>SUM(E183)</f>
        <v>50000</v>
      </c>
      <c r="F181" s="555">
        <f>SUM(F183)</f>
        <v>-20000</v>
      </c>
      <c r="G181" s="536">
        <f t="shared" si="10"/>
        <v>30000</v>
      </c>
    </row>
    <row r="182" spans="1:7" x14ac:dyDescent="0.25">
      <c r="A182" s="427"/>
      <c r="B182" s="427"/>
      <c r="C182" s="434"/>
      <c r="D182" s="434"/>
      <c r="E182" s="512"/>
      <c r="F182" s="534"/>
      <c r="G182" s="509"/>
    </row>
    <row r="183" spans="1:7" x14ac:dyDescent="0.25">
      <c r="A183" s="420">
        <v>352</v>
      </c>
      <c r="B183" s="420" t="s">
        <v>136</v>
      </c>
      <c r="C183" s="421">
        <v>70000</v>
      </c>
      <c r="D183" s="421">
        <v>-20000</v>
      </c>
      <c r="E183" s="514">
        <f>SUM(E184)</f>
        <v>50000</v>
      </c>
      <c r="F183" s="547">
        <f>SUM(F184)</f>
        <v>-20000</v>
      </c>
      <c r="G183" s="524">
        <f t="shared" si="10"/>
        <v>30000</v>
      </c>
    </row>
    <row r="184" spans="1:7" x14ac:dyDescent="0.25">
      <c r="A184" s="422">
        <v>3522</v>
      </c>
      <c r="B184" s="422" t="s">
        <v>137</v>
      </c>
      <c r="C184" s="423">
        <v>70000</v>
      </c>
      <c r="D184" s="423">
        <v>-20000</v>
      </c>
      <c r="E184" s="515">
        <v>50000</v>
      </c>
      <c r="F184" s="534">
        <v>-20000</v>
      </c>
      <c r="G184" s="553">
        <f t="shared" si="10"/>
        <v>30000</v>
      </c>
    </row>
    <row r="185" spans="1:7" x14ac:dyDescent="0.25">
      <c r="A185" s="422"/>
      <c r="B185" s="422"/>
      <c r="C185" s="424"/>
      <c r="D185" s="424"/>
      <c r="E185" s="531"/>
      <c r="F185" s="534"/>
      <c r="G185" s="509"/>
    </row>
    <row r="186" spans="1:7" ht="24" x14ac:dyDescent="0.25">
      <c r="A186" s="440">
        <v>36</v>
      </c>
      <c r="B186" s="440" t="s">
        <v>138</v>
      </c>
      <c r="C186" s="441">
        <v>10000</v>
      </c>
      <c r="D186" s="441">
        <v>0</v>
      </c>
      <c r="E186" s="518">
        <f>SUM(E188)</f>
        <v>10000</v>
      </c>
      <c r="F186" s="555">
        <f>SUM(F188)</f>
        <v>-7000</v>
      </c>
      <c r="G186" s="536">
        <f t="shared" si="10"/>
        <v>3000</v>
      </c>
    </row>
    <row r="187" spans="1:7" x14ac:dyDescent="0.25">
      <c r="A187" s="427"/>
      <c r="B187" s="427"/>
      <c r="C187" s="434"/>
      <c r="D187" s="434"/>
      <c r="E187" s="512"/>
      <c r="F187" s="534"/>
      <c r="G187" s="509"/>
    </row>
    <row r="188" spans="1:7" x14ac:dyDescent="0.25">
      <c r="A188" s="420">
        <v>363</v>
      </c>
      <c r="B188" s="420" t="s">
        <v>139</v>
      </c>
      <c r="C188" s="421">
        <v>10000</v>
      </c>
      <c r="D188" s="421">
        <v>0</v>
      </c>
      <c r="E188" s="514">
        <f>SUM(E189)</f>
        <v>10000</v>
      </c>
      <c r="F188" s="547">
        <f>SUM(F189)</f>
        <v>-7000</v>
      </c>
      <c r="G188" s="524">
        <f t="shared" si="10"/>
        <v>3000</v>
      </c>
    </row>
    <row r="189" spans="1:7" x14ac:dyDescent="0.25">
      <c r="A189" s="422">
        <v>3631</v>
      </c>
      <c r="B189" s="422" t="s">
        <v>140</v>
      </c>
      <c r="C189" s="423">
        <v>10000</v>
      </c>
      <c r="D189" s="424">
        <v>0</v>
      </c>
      <c r="E189" s="515">
        <v>10000</v>
      </c>
      <c r="F189" s="534">
        <v>-7000</v>
      </c>
      <c r="G189" s="553">
        <f t="shared" si="10"/>
        <v>3000</v>
      </c>
    </row>
    <row r="190" spans="1:7" x14ac:dyDescent="0.25">
      <c r="A190" s="422"/>
      <c r="B190" s="422"/>
      <c r="C190" s="424"/>
      <c r="D190" s="424"/>
      <c r="E190" s="531"/>
      <c r="F190" s="534"/>
      <c r="G190" s="509"/>
    </row>
    <row r="191" spans="1:7" x14ac:dyDescent="0.25">
      <c r="A191" s="440">
        <v>37</v>
      </c>
      <c r="B191" s="440" t="s">
        <v>141</v>
      </c>
      <c r="C191" s="441">
        <v>253000</v>
      </c>
      <c r="D191" s="441">
        <v>-30000</v>
      </c>
      <c r="E191" s="518">
        <f>SUM(E193)</f>
        <v>223000</v>
      </c>
      <c r="F191" s="555">
        <f>SUM(F193)</f>
        <v>16200</v>
      </c>
      <c r="G191" s="536">
        <f t="shared" si="10"/>
        <v>239200</v>
      </c>
    </row>
    <row r="192" spans="1:7" x14ac:dyDescent="0.25">
      <c r="A192" s="427"/>
      <c r="B192" s="427"/>
      <c r="C192" s="434"/>
      <c r="D192" s="434"/>
      <c r="E192" s="512"/>
      <c r="F192" s="534"/>
      <c r="G192" s="509"/>
    </row>
    <row r="193" spans="1:7" x14ac:dyDescent="0.25">
      <c r="A193" s="420">
        <v>372</v>
      </c>
      <c r="B193" s="420" t="s">
        <v>142</v>
      </c>
      <c r="C193" s="421">
        <v>253000</v>
      </c>
      <c r="D193" s="421">
        <v>-30000</v>
      </c>
      <c r="E193" s="514">
        <f>SUM(E194:E195)</f>
        <v>223000</v>
      </c>
      <c r="F193" s="547">
        <f>SUM(F194:F195)</f>
        <v>16200</v>
      </c>
      <c r="G193" s="524">
        <f t="shared" si="10"/>
        <v>239200</v>
      </c>
    </row>
    <row r="194" spans="1:7" x14ac:dyDescent="0.25">
      <c r="A194" s="422">
        <v>3721</v>
      </c>
      <c r="B194" s="422" t="s">
        <v>143</v>
      </c>
      <c r="C194" s="423">
        <v>208000</v>
      </c>
      <c r="D194" s="423">
        <v>-30000</v>
      </c>
      <c r="E194" s="515">
        <v>178000</v>
      </c>
      <c r="F194" s="534">
        <v>-3800</v>
      </c>
      <c r="G194" s="553">
        <f t="shared" si="10"/>
        <v>174200</v>
      </c>
    </row>
    <row r="195" spans="1:7" x14ac:dyDescent="0.25">
      <c r="A195" s="422">
        <v>3722</v>
      </c>
      <c r="B195" s="422" t="s">
        <v>144</v>
      </c>
      <c r="C195" s="423">
        <v>45000</v>
      </c>
      <c r="D195" s="424">
        <v>0</v>
      </c>
      <c r="E195" s="515">
        <v>45000</v>
      </c>
      <c r="F195" s="534">
        <v>20000</v>
      </c>
      <c r="G195" s="553">
        <f t="shared" si="10"/>
        <v>65000</v>
      </c>
    </row>
    <row r="196" spans="1:7" x14ac:dyDescent="0.25">
      <c r="A196" s="422"/>
      <c r="B196" s="422"/>
      <c r="C196" s="424"/>
      <c r="D196" s="424"/>
      <c r="E196" s="531"/>
      <c r="F196" s="534"/>
      <c r="G196" s="509"/>
    </row>
    <row r="197" spans="1:7" x14ac:dyDescent="0.25">
      <c r="A197" s="438">
        <v>38</v>
      </c>
      <c r="B197" s="438" t="s">
        <v>145</v>
      </c>
      <c r="C197" s="439">
        <v>897000</v>
      </c>
      <c r="D197" s="439">
        <v>-241000</v>
      </c>
      <c r="E197" s="518">
        <f>SUM(E199)</f>
        <v>656000</v>
      </c>
      <c r="F197" s="555">
        <f>SUM(F199)</f>
        <v>153500</v>
      </c>
      <c r="G197" s="536">
        <f t="shared" si="10"/>
        <v>809500</v>
      </c>
    </row>
    <row r="198" spans="1:7" x14ac:dyDescent="0.25">
      <c r="A198" s="427"/>
      <c r="B198" s="427"/>
      <c r="C198" s="434"/>
      <c r="D198" s="434"/>
      <c r="E198" s="512"/>
      <c r="F198" s="534"/>
      <c r="G198" s="509"/>
    </row>
    <row r="199" spans="1:7" x14ac:dyDescent="0.25">
      <c r="A199" s="420">
        <v>381</v>
      </c>
      <c r="B199" s="420" t="s">
        <v>73</v>
      </c>
      <c r="C199" s="421">
        <v>897000</v>
      </c>
      <c r="D199" s="421">
        <v>-241000</v>
      </c>
      <c r="E199" s="514">
        <f>SUM(E200)</f>
        <v>656000</v>
      </c>
      <c r="F199" s="547">
        <f>SUM(F200)</f>
        <v>153500</v>
      </c>
      <c r="G199" s="524">
        <f t="shared" si="10"/>
        <v>809500</v>
      </c>
    </row>
    <row r="200" spans="1:7" x14ac:dyDescent="0.25">
      <c r="A200" s="422">
        <v>3811</v>
      </c>
      <c r="B200" s="422" t="s">
        <v>146</v>
      </c>
      <c r="C200" s="423">
        <v>897000</v>
      </c>
      <c r="D200" s="423">
        <v>-241000</v>
      </c>
      <c r="E200" s="515">
        <v>656000</v>
      </c>
      <c r="F200" s="534">
        <v>153500</v>
      </c>
      <c r="G200" s="509">
        <f t="shared" si="10"/>
        <v>809500</v>
      </c>
    </row>
    <row r="201" spans="1:7" x14ac:dyDescent="0.25">
      <c r="A201" s="593"/>
      <c r="B201" s="593"/>
      <c r="C201" s="423"/>
      <c r="D201" s="423"/>
      <c r="E201" s="515"/>
      <c r="F201" s="534"/>
      <c r="G201" s="509"/>
    </row>
    <row r="202" spans="1:7" ht="25.5" x14ac:dyDescent="0.25">
      <c r="A202" s="413">
        <v>4</v>
      </c>
      <c r="B202" s="413" t="s">
        <v>147</v>
      </c>
      <c r="C202" s="414">
        <v>4090000</v>
      </c>
      <c r="D202" s="414">
        <v>-1569000</v>
      </c>
      <c r="E202" s="511">
        <f>SUM(E204,E218)</f>
        <v>2521000</v>
      </c>
      <c r="F202" s="556">
        <f>SUM(F204,F218)</f>
        <v>-25800</v>
      </c>
      <c r="G202" s="552">
        <f t="shared" si="10"/>
        <v>2495200</v>
      </c>
    </row>
    <row r="203" spans="1:7" x14ac:dyDescent="0.25">
      <c r="A203" s="427"/>
      <c r="B203" s="427"/>
      <c r="C203" s="434"/>
      <c r="D203" s="434"/>
      <c r="E203" s="512"/>
      <c r="F203" s="534"/>
      <c r="G203" s="509"/>
    </row>
    <row r="204" spans="1:7" x14ac:dyDescent="0.25">
      <c r="A204" s="438">
        <v>42</v>
      </c>
      <c r="B204" s="438" t="s">
        <v>148</v>
      </c>
      <c r="C204" s="439">
        <v>3140000</v>
      </c>
      <c r="D204" s="439">
        <v>-669000</v>
      </c>
      <c r="E204" s="518">
        <f>SUM(E205,E209,E213,E215)</f>
        <v>2471000</v>
      </c>
      <c r="F204" s="555">
        <f>SUM(F205,F209,F213,F215)</f>
        <v>-230800</v>
      </c>
      <c r="G204" s="536">
        <f t="shared" si="10"/>
        <v>2240200</v>
      </c>
    </row>
    <row r="205" spans="1:7" x14ac:dyDescent="0.25">
      <c r="A205" s="523">
        <v>421</v>
      </c>
      <c r="B205" s="523" t="s">
        <v>149</v>
      </c>
      <c r="C205" s="538">
        <v>2430000</v>
      </c>
      <c r="D205" s="538">
        <v>-725000</v>
      </c>
      <c r="E205" s="525">
        <f>SUM(E206:E208)</f>
        <v>1705000</v>
      </c>
      <c r="F205" s="547">
        <f>SUM(F206:F208)</f>
        <v>-46800</v>
      </c>
      <c r="G205" s="524">
        <f t="shared" si="10"/>
        <v>1658200</v>
      </c>
    </row>
    <row r="206" spans="1:7" x14ac:dyDescent="0.25">
      <c r="A206" s="422">
        <v>4212</v>
      </c>
      <c r="B206" s="422" t="s">
        <v>150</v>
      </c>
      <c r="C206" s="423">
        <v>380000</v>
      </c>
      <c r="D206" s="423">
        <v>-120000</v>
      </c>
      <c r="E206" s="515">
        <v>260000</v>
      </c>
      <c r="F206" s="534">
        <v>113000</v>
      </c>
      <c r="G206" s="553">
        <f t="shared" si="10"/>
        <v>373000</v>
      </c>
    </row>
    <row r="207" spans="1:7" x14ac:dyDescent="0.25">
      <c r="A207" s="422">
        <v>4213</v>
      </c>
      <c r="B207" s="422" t="s">
        <v>151</v>
      </c>
      <c r="C207" s="423">
        <v>200000</v>
      </c>
      <c r="D207" s="423">
        <v>-45000</v>
      </c>
      <c r="E207" s="515">
        <v>155000</v>
      </c>
      <c r="F207" s="534">
        <v>-102000</v>
      </c>
      <c r="G207" s="553">
        <f t="shared" si="10"/>
        <v>53000</v>
      </c>
    </row>
    <row r="208" spans="1:7" x14ac:dyDescent="0.25">
      <c r="A208" s="422">
        <v>4214</v>
      </c>
      <c r="B208" s="422" t="s">
        <v>152</v>
      </c>
      <c r="C208" s="423">
        <v>1850000</v>
      </c>
      <c r="D208" s="423">
        <v>-560000</v>
      </c>
      <c r="E208" s="515">
        <v>1290000</v>
      </c>
      <c r="F208" s="534">
        <v>-57800</v>
      </c>
      <c r="G208" s="553">
        <f t="shared" si="10"/>
        <v>1232200</v>
      </c>
    </row>
    <row r="209" spans="1:9" x14ac:dyDescent="0.25">
      <c r="A209" s="420">
        <v>422</v>
      </c>
      <c r="B209" s="420" t="s">
        <v>153</v>
      </c>
      <c r="C209" s="421">
        <v>25000</v>
      </c>
      <c r="D209" s="421">
        <v>56000</v>
      </c>
      <c r="E209" s="514">
        <f>SUM(E210:E212)</f>
        <v>81000</v>
      </c>
      <c r="F209" s="547">
        <f>SUM(F210:F212)</f>
        <v>159000</v>
      </c>
      <c r="G209" s="524">
        <f t="shared" si="10"/>
        <v>240000</v>
      </c>
    </row>
    <row r="210" spans="1:9" s="297" customFormat="1" x14ac:dyDescent="0.25">
      <c r="A210" s="445">
        <v>4221</v>
      </c>
      <c r="B210" s="445" t="s">
        <v>154</v>
      </c>
      <c r="C210" s="446">
        <v>5000</v>
      </c>
      <c r="D210" s="446">
        <v>1000</v>
      </c>
      <c r="E210" s="527">
        <v>6000</v>
      </c>
      <c r="F210" s="533">
        <v>0</v>
      </c>
      <c r="G210" s="553">
        <f t="shared" si="10"/>
        <v>6000</v>
      </c>
    </row>
    <row r="211" spans="1:9" s="297" customFormat="1" x14ac:dyDescent="0.25">
      <c r="A211" s="445">
        <v>4222</v>
      </c>
      <c r="B211" s="445" t="s">
        <v>155</v>
      </c>
      <c r="C211" s="485">
        <v>0</v>
      </c>
      <c r="D211" s="446">
        <v>5000</v>
      </c>
      <c r="E211" s="527">
        <v>5000</v>
      </c>
      <c r="F211" s="533">
        <v>114000</v>
      </c>
      <c r="G211" s="553">
        <f t="shared" si="10"/>
        <v>119000</v>
      </c>
    </row>
    <row r="212" spans="1:9" x14ac:dyDescent="0.25">
      <c r="A212" s="422">
        <v>4227</v>
      </c>
      <c r="B212" s="422" t="s">
        <v>156</v>
      </c>
      <c r="C212" s="423">
        <v>20000</v>
      </c>
      <c r="D212" s="423">
        <v>50000</v>
      </c>
      <c r="E212" s="515">
        <v>70000</v>
      </c>
      <c r="F212" s="534">
        <v>45000</v>
      </c>
      <c r="G212" s="553">
        <f t="shared" si="10"/>
        <v>115000</v>
      </c>
    </row>
    <row r="213" spans="1:9" x14ac:dyDescent="0.25">
      <c r="A213" s="420">
        <v>424</v>
      </c>
      <c r="B213" s="420" t="s">
        <v>157</v>
      </c>
      <c r="C213" s="421">
        <v>25000</v>
      </c>
      <c r="D213" s="421">
        <v>0</v>
      </c>
      <c r="E213" s="514">
        <f>SUM(E214)</f>
        <v>25000</v>
      </c>
      <c r="F213" s="547">
        <f>SUM(F214)</f>
        <v>5000</v>
      </c>
      <c r="G213" s="524">
        <f t="shared" si="10"/>
        <v>30000</v>
      </c>
    </row>
    <row r="214" spans="1:9" x14ac:dyDescent="0.25">
      <c r="A214" s="422">
        <v>4241</v>
      </c>
      <c r="B214" s="422" t="s">
        <v>158</v>
      </c>
      <c r="C214" s="423">
        <v>25000</v>
      </c>
      <c r="D214" s="424">
        <v>0</v>
      </c>
      <c r="E214" s="515">
        <v>25000</v>
      </c>
      <c r="F214" s="534">
        <v>5000</v>
      </c>
      <c r="G214" s="553">
        <f t="shared" si="10"/>
        <v>30000</v>
      </c>
    </row>
    <row r="215" spans="1:9" x14ac:dyDescent="0.25">
      <c r="A215" s="420">
        <v>426</v>
      </c>
      <c r="B215" s="420" t="s">
        <v>159</v>
      </c>
      <c r="C215" s="421">
        <v>660000</v>
      </c>
      <c r="D215" s="421">
        <v>0</v>
      </c>
      <c r="E215" s="514">
        <f>SUM(E216)</f>
        <v>660000</v>
      </c>
      <c r="F215" s="547">
        <f>SUM(F216)</f>
        <v>-348000</v>
      </c>
      <c r="G215" s="524">
        <f t="shared" si="10"/>
        <v>312000</v>
      </c>
    </row>
    <row r="216" spans="1:9" ht="24" x14ac:dyDescent="0.25">
      <c r="A216" s="422">
        <v>4263</v>
      </c>
      <c r="B216" s="422" t="s">
        <v>160</v>
      </c>
      <c r="C216" s="423">
        <v>660000</v>
      </c>
      <c r="D216" s="424">
        <v>0</v>
      </c>
      <c r="E216" s="515">
        <v>660000</v>
      </c>
      <c r="F216" s="534">
        <v>-348000</v>
      </c>
      <c r="G216" s="553">
        <f t="shared" si="10"/>
        <v>312000</v>
      </c>
    </row>
    <row r="217" spans="1:9" x14ac:dyDescent="0.25">
      <c r="A217" s="422"/>
      <c r="B217" s="422"/>
      <c r="C217" s="424"/>
      <c r="D217" s="424"/>
      <c r="E217" s="531"/>
      <c r="F217" s="534"/>
      <c r="G217" s="509"/>
    </row>
    <row r="218" spans="1:9" ht="24.75" customHeight="1" x14ac:dyDescent="0.25">
      <c r="A218" s="543">
        <v>45</v>
      </c>
      <c r="B218" s="543" t="s">
        <v>161</v>
      </c>
      <c r="C218" s="544">
        <v>950000</v>
      </c>
      <c r="D218" s="544">
        <v>-900000</v>
      </c>
      <c r="E218" s="545">
        <f>SUM(E219)</f>
        <v>50000</v>
      </c>
      <c r="F218" s="556">
        <f>SUM(F219)</f>
        <v>205000</v>
      </c>
      <c r="G218" s="552">
        <f t="shared" si="10"/>
        <v>255000</v>
      </c>
    </row>
    <row r="219" spans="1:9" x14ac:dyDescent="0.25">
      <c r="A219" s="523">
        <v>451</v>
      </c>
      <c r="B219" s="523" t="s">
        <v>162</v>
      </c>
      <c r="C219" s="538">
        <v>950000</v>
      </c>
      <c r="D219" s="538">
        <v>-900000</v>
      </c>
      <c r="E219" s="525">
        <f>SUM(E220)</f>
        <v>50000</v>
      </c>
      <c r="F219" s="547">
        <f>SUM(F220)</f>
        <v>205000</v>
      </c>
      <c r="G219" s="524">
        <f t="shared" si="10"/>
        <v>255000</v>
      </c>
    </row>
    <row r="220" spans="1:9" x14ac:dyDescent="0.25">
      <c r="A220" s="445">
        <v>4511</v>
      </c>
      <c r="B220" s="445" t="s">
        <v>163</v>
      </c>
      <c r="C220" s="446">
        <v>950000</v>
      </c>
      <c r="D220" s="446">
        <v>-900000</v>
      </c>
      <c r="E220" s="527">
        <v>50000</v>
      </c>
      <c r="F220" s="533">
        <v>205000</v>
      </c>
      <c r="G220" s="509">
        <f t="shared" si="10"/>
        <v>255000</v>
      </c>
    </row>
    <row r="221" spans="1:9" ht="23.25" customHeight="1" x14ac:dyDescent="0.25">
      <c r="A221" s="447"/>
      <c r="B221" s="448" t="s">
        <v>164</v>
      </c>
      <c r="C221" s="449">
        <v>10618820</v>
      </c>
      <c r="D221" s="449">
        <v>-1978000</v>
      </c>
      <c r="E221" s="519">
        <v>8640820</v>
      </c>
      <c r="F221" s="557">
        <f>SUM(F123,F202)</f>
        <v>157730</v>
      </c>
      <c r="G221" s="437">
        <f t="shared" si="10"/>
        <v>8798550</v>
      </c>
    </row>
    <row r="222" spans="1:9" ht="16.5" customHeight="1" x14ac:dyDescent="0.25">
      <c r="A222" s="447"/>
      <c r="B222" s="448"/>
      <c r="C222" s="449"/>
      <c r="D222" s="449"/>
      <c r="E222" s="519"/>
      <c r="F222" s="557"/>
      <c r="G222" s="437"/>
    </row>
    <row r="223" spans="1:9" ht="19.5" customHeight="1" x14ac:dyDescent="0.25">
      <c r="A223" s="600">
        <v>9</v>
      </c>
      <c r="B223" s="600" t="s">
        <v>475</v>
      </c>
      <c r="C223" s="601"/>
      <c r="D223" s="601"/>
      <c r="E223" s="602"/>
      <c r="F223" s="603"/>
      <c r="G223" s="601">
        <f>SUM(G224)</f>
        <v>-816527</v>
      </c>
      <c r="I223" s="508"/>
    </row>
    <row r="224" spans="1:9" ht="17.25" customHeight="1" x14ac:dyDescent="0.25">
      <c r="A224" s="456">
        <v>92</v>
      </c>
      <c r="B224" s="456" t="s">
        <v>474</v>
      </c>
      <c r="C224" s="457"/>
      <c r="D224" s="457"/>
      <c r="E224" s="604"/>
      <c r="F224" s="574"/>
      <c r="G224" s="457">
        <f>SUM(G225)</f>
        <v>-816527</v>
      </c>
      <c r="I224" s="554"/>
    </row>
    <row r="225" spans="1:9" ht="23.25" customHeight="1" x14ac:dyDescent="0.25">
      <c r="A225" s="571">
        <v>922</v>
      </c>
      <c r="B225" s="571" t="s">
        <v>473</v>
      </c>
      <c r="C225" s="572"/>
      <c r="D225" s="572"/>
      <c r="E225" s="605"/>
      <c r="F225" s="606"/>
      <c r="G225" s="572">
        <f>SUM(G226:G227)</f>
        <v>-816527</v>
      </c>
      <c r="I225" s="607"/>
    </row>
    <row r="226" spans="1:9" ht="24.75" customHeight="1" x14ac:dyDescent="0.25">
      <c r="A226" s="455">
        <v>9222</v>
      </c>
      <c r="B226" s="455" t="s">
        <v>471</v>
      </c>
      <c r="C226" s="449"/>
      <c r="D226" s="449"/>
      <c r="E226" s="449"/>
      <c r="F226" s="557"/>
      <c r="G226" s="534">
        <v>-733595</v>
      </c>
      <c r="I226" s="608"/>
    </row>
    <row r="227" spans="1:9" ht="24.75" customHeight="1" x14ac:dyDescent="0.25">
      <c r="A227" s="455">
        <v>9222</v>
      </c>
      <c r="B227" s="455" t="s">
        <v>472</v>
      </c>
      <c r="C227" s="598"/>
      <c r="D227" s="598"/>
      <c r="E227" s="598"/>
      <c r="F227" s="599"/>
      <c r="G227" s="534">
        <v>-82932</v>
      </c>
      <c r="I227" s="608"/>
    </row>
    <row r="228" spans="1:9" s="614" customFormat="1" ht="23.25" customHeight="1" x14ac:dyDescent="0.25">
      <c r="A228" s="610"/>
      <c r="B228" s="611"/>
      <c r="C228" s="612"/>
      <c r="D228" s="612"/>
      <c r="E228" s="612"/>
      <c r="F228" s="613"/>
      <c r="G228" s="612"/>
      <c r="H228" s="297"/>
    </row>
    <row r="229" spans="1:9" ht="23.25" customHeight="1" x14ac:dyDescent="0.25">
      <c r="A229" s="559"/>
      <c r="B229" s="559" t="s">
        <v>460</v>
      </c>
      <c r="C229" s="561"/>
      <c r="D229" s="561"/>
      <c r="E229" s="561"/>
      <c r="F229" s="562"/>
      <c r="G229" s="563"/>
    </row>
    <row r="230" spans="1:9" ht="23.25" customHeight="1" x14ac:dyDescent="0.25">
      <c r="A230" s="559"/>
      <c r="B230" s="560"/>
      <c r="C230" s="561"/>
      <c r="D230" s="561"/>
      <c r="E230" s="561"/>
      <c r="F230" s="562"/>
      <c r="G230" s="563"/>
    </row>
    <row r="231" spans="1:9" ht="27" customHeight="1" x14ac:dyDescent="0.25">
      <c r="A231" s="548" t="s">
        <v>461</v>
      </c>
      <c r="B231" s="548" t="s">
        <v>30</v>
      </c>
      <c r="C231" s="449"/>
      <c r="D231" s="449"/>
      <c r="E231" s="548" t="s">
        <v>32</v>
      </c>
      <c r="F231" s="459" t="s">
        <v>452</v>
      </c>
      <c r="G231" s="459" t="s">
        <v>453</v>
      </c>
    </row>
    <row r="232" spans="1:9" ht="23.25" customHeight="1" x14ac:dyDescent="0.25">
      <c r="A232" s="548">
        <v>1</v>
      </c>
      <c r="B232" s="548">
        <v>2</v>
      </c>
      <c r="C232" s="564"/>
      <c r="D232" s="564"/>
      <c r="E232" s="564"/>
      <c r="F232" s="565"/>
      <c r="G232" s="566"/>
    </row>
    <row r="233" spans="1:9" s="567" customFormat="1" ht="23.25" customHeight="1" x14ac:dyDescent="0.2">
      <c r="A233" s="569">
        <v>8</v>
      </c>
      <c r="B233" s="569" t="s">
        <v>466</v>
      </c>
      <c r="C233" s="570"/>
      <c r="D233" s="570"/>
      <c r="E233" s="552">
        <f>SUM(E234)</f>
        <v>0</v>
      </c>
      <c r="F233" s="556">
        <f>SUM(F234)</f>
        <v>261000</v>
      </c>
      <c r="G233" s="552">
        <f>SUM(E233:F233)</f>
        <v>261000</v>
      </c>
      <c r="H233" s="568"/>
    </row>
    <row r="234" spans="1:9" s="567" customFormat="1" ht="23.25" customHeight="1" x14ac:dyDescent="0.2">
      <c r="A234" s="456">
        <v>84</v>
      </c>
      <c r="B234" s="456" t="s">
        <v>467</v>
      </c>
      <c r="C234" s="573"/>
      <c r="D234" s="573"/>
      <c r="E234" s="457">
        <f>SUM(E235)</f>
        <v>0</v>
      </c>
      <c r="F234" s="574">
        <f>SUM(F235)</f>
        <v>261000</v>
      </c>
      <c r="G234" s="457">
        <f t="shared" ref="G234:G236" si="11">SUM(E234:F234)</f>
        <v>261000</v>
      </c>
      <c r="H234" s="568"/>
    </row>
    <row r="235" spans="1:9" s="567" customFormat="1" ht="25.5" customHeight="1" x14ac:dyDescent="0.2">
      <c r="A235" s="571">
        <v>847</v>
      </c>
      <c r="B235" s="571" t="s">
        <v>468</v>
      </c>
      <c r="C235" s="572"/>
      <c r="D235" s="572"/>
      <c r="E235" s="524">
        <v>0</v>
      </c>
      <c r="F235" s="547">
        <f>SUM(F236)</f>
        <v>261000</v>
      </c>
      <c r="G235" s="524">
        <f t="shared" si="11"/>
        <v>261000</v>
      </c>
      <c r="H235" s="568"/>
    </row>
    <row r="236" spans="1:9" s="568" customFormat="1" ht="17.25" customHeight="1" x14ac:dyDescent="0.2">
      <c r="A236" s="736">
        <v>8471</v>
      </c>
      <c r="B236" s="736" t="s">
        <v>469</v>
      </c>
      <c r="C236" s="735"/>
      <c r="D236" s="735"/>
      <c r="E236" s="735">
        <v>0</v>
      </c>
      <c r="F236" s="627">
        <v>261000</v>
      </c>
      <c r="G236" s="553">
        <f t="shared" si="11"/>
        <v>261000</v>
      </c>
    </row>
    <row r="237" spans="1:9" s="568" customFormat="1" ht="13.5" customHeight="1" x14ac:dyDescent="0.2">
      <c r="A237" s="615"/>
      <c r="B237" s="615"/>
      <c r="C237" s="615"/>
      <c r="D237" s="615"/>
      <c r="E237" s="615"/>
      <c r="F237" s="616"/>
      <c r="G237" s="617"/>
    </row>
    <row r="238" spans="1:9" s="568" customFormat="1" ht="13.5" customHeight="1" x14ac:dyDescent="0.2">
      <c r="A238" s="615"/>
      <c r="B238" s="615"/>
      <c r="C238" s="615"/>
      <c r="D238" s="615"/>
      <c r="E238" s="615"/>
      <c r="F238" s="616"/>
      <c r="G238" s="617"/>
    </row>
    <row r="239" spans="1:9" s="568" customFormat="1" ht="13.5" customHeight="1" x14ac:dyDescent="0.2">
      <c r="A239" s="615"/>
      <c r="B239" s="615"/>
      <c r="C239" s="615"/>
      <c r="D239" s="615"/>
      <c r="E239" s="615"/>
      <c r="F239" s="616"/>
      <c r="G239" s="617"/>
    </row>
    <row r="240" spans="1:9" s="568" customFormat="1" ht="13.5" customHeight="1" x14ac:dyDescent="0.2">
      <c r="A240" s="615"/>
      <c r="B240" s="615"/>
      <c r="C240" s="615"/>
      <c r="D240" s="615"/>
      <c r="E240" s="615"/>
      <c r="F240" s="616"/>
      <c r="G240" s="617"/>
    </row>
    <row r="241" spans="1:7" s="568" customFormat="1" ht="13.5" customHeight="1" x14ac:dyDescent="0.2">
      <c r="A241" s="615"/>
      <c r="B241" s="615"/>
      <c r="C241" s="615"/>
      <c r="D241" s="615"/>
      <c r="E241" s="615"/>
      <c r="F241" s="616"/>
      <c r="G241" s="617"/>
    </row>
    <row r="242" spans="1:7" s="568" customFormat="1" ht="13.5" customHeight="1" x14ac:dyDescent="0.2">
      <c r="A242" s="615"/>
      <c r="B242" s="615"/>
      <c r="C242" s="615"/>
      <c r="D242" s="615"/>
      <c r="E242" s="615"/>
      <c r="F242" s="616"/>
      <c r="G242" s="617"/>
    </row>
    <row r="243" spans="1:7" s="568" customFormat="1" ht="13.5" customHeight="1" x14ac:dyDescent="0.2">
      <c r="A243" s="615"/>
      <c r="B243" s="615"/>
      <c r="C243" s="615"/>
      <c r="D243" s="615"/>
      <c r="E243" s="615"/>
      <c r="F243" s="616"/>
      <c r="G243" s="617"/>
    </row>
    <row r="244" spans="1:7" s="568" customFormat="1" ht="13.5" customHeight="1" x14ac:dyDescent="0.2">
      <c r="A244" s="615"/>
      <c r="B244" s="615"/>
      <c r="C244" s="615"/>
      <c r="D244" s="615"/>
      <c r="E244" s="615"/>
      <c r="F244" s="616"/>
      <c r="G244" s="617"/>
    </row>
    <row r="245" spans="1:7" s="568" customFormat="1" ht="13.5" customHeight="1" x14ac:dyDescent="0.2">
      <c r="A245" s="615"/>
      <c r="B245" s="615"/>
      <c r="C245" s="615"/>
      <c r="D245" s="615"/>
      <c r="E245" s="615"/>
      <c r="F245" s="616"/>
      <c r="G245" s="617"/>
    </row>
    <row r="246" spans="1:7" s="568" customFormat="1" ht="13.5" customHeight="1" x14ac:dyDescent="0.2">
      <c r="A246" s="615"/>
      <c r="B246" s="615"/>
      <c r="C246" s="615"/>
      <c r="D246" s="615"/>
      <c r="E246" s="615"/>
      <c r="F246" s="616"/>
      <c r="G246" s="617"/>
    </row>
    <row r="247" spans="1:7" s="568" customFormat="1" ht="13.5" customHeight="1" x14ac:dyDescent="0.2">
      <c r="A247" s="615"/>
      <c r="B247" s="615"/>
      <c r="C247" s="615"/>
      <c r="D247" s="615"/>
      <c r="E247" s="615"/>
      <c r="F247" s="616"/>
      <c r="G247" s="617"/>
    </row>
    <row r="248" spans="1:7" s="568" customFormat="1" ht="13.5" customHeight="1" x14ac:dyDescent="0.2">
      <c r="A248" s="615"/>
      <c r="B248" s="615"/>
      <c r="C248" s="615"/>
      <c r="D248" s="615"/>
      <c r="E248" s="615"/>
      <c r="F248" s="616"/>
      <c r="G248" s="617"/>
    </row>
    <row r="249" spans="1:7" s="568" customFormat="1" ht="13.5" customHeight="1" x14ac:dyDescent="0.2">
      <c r="A249" s="615"/>
      <c r="B249" s="615"/>
      <c r="C249" s="615"/>
      <c r="D249" s="615"/>
      <c r="E249" s="615"/>
      <c r="F249" s="616"/>
      <c r="G249" s="617"/>
    </row>
    <row r="250" spans="1:7" s="568" customFormat="1" ht="13.5" customHeight="1" x14ac:dyDescent="0.2">
      <c r="A250" s="615"/>
      <c r="B250" s="615"/>
      <c r="C250" s="615"/>
      <c r="D250" s="615"/>
      <c r="E250" s="615"/>
      <c r="F250" s="616"/>
      <c r="G250" s="617"/>
    </row>
    <row r="251" spans="1:7" s="568" customFormat="1" ht="13.5" customHeight="1" x14ac:dyDescent="0.2">
      <c r="A251" s="615"/>
      <c r="B251" s="615"/>
      <c r="C251" s="615"/>
      <c r="D251" s="615"/>
      <c r="E251" s="615"/>
      <c r="F251" s="616"/>
      <c r="G251" s="617"/>
    </row>
    <row r="252" spans="1:7" s="568" customFormat="1" ht="13.5" customHeight="1" x14ac:dyDescent="0.2">
      <c r="A252" s="615"/>
      <c r="B252" s="615"/>
      <c r="C252" s="615"/>
      <c r="D252" s="615"/>
      <c r="E252" s="615"/>
      <c r="F252" s="616"/>
      <c r="G252" s="617"/>
    </row>
    <row r="253" spans="1:7" s="568" customFormat="1" ht="13.5" customHeight="1" x14ac:dyDescent="0.2">
      <c r="A253" s="615"/>
      <c r="B253" s="615"/>
      <c r="C253" s="615"/>
      <c r="D253" s="615"/>
      <c r="E253" s="615"/>
      <c r="F253" s="616"/>
      <c r="G253" s="617"/>
    </row>
    <row r="254" spans="1:7" s="568" customFormat="1" ht="13.5" customHeight="1" x14ac:dyDescent="0.2">
      <c r="A254" s="615"/>
      <c r="B254" s="615"/>
      <c r="C254" s="615"/>
      <c r="D254" s="615"/>
      <c r="E254" s="615"/>
      <c r="F254" s="616"/>
      <c r="G254" s="617"/>
    </row>
    <row r="255" spans="1:7" s="568" customFormat="1" ht="13.5" customHeight="1" x14ac:dyDescent="0.2">
      <c r="A255" s="615"/>
      <c r="B255" s="615"/>
      <c r="C255" s="615"/>
      <c r="D255" s="615"/>
      <c r="E255" s="615"/>
      <c r="F255" s="616"/>
      <c r="G255" s="617"/>
    </row>
    <row r="256" spans="1:7" s="568" customFormat="1" ht="13.5" customHeight="1" x14ac:dyDescent="0.2">
      <c r="A256" s="615"/>
      <c r="B256" s="615"/>
      <c r="C256" s="615"/>
      <c r="D256" s="615"/>
      <c r="E256" s="615"/>
      <c r="F256" s="616"/>
      <c r="G256" s="617"/>
    </row>
    <row r="257" spans="1:8" s="568" customFormat="1" ht="13.5" customHeight="1" x14ac:dyDescent="0.2">
      <c r="A257" s="615"/>
      <c r="B257" s="615"/>
      <c r="C257" s="615"/>
      <c r="D257" s="615"/>
      <c r="E257" s="615"/>
      <c r="F257" s="616"/>
      <c r="G257" s="617"/>
    </row>
    <row r="258" spans="1:8" s="568" customFormat="1" ht="13.5" customHeight="1" x14ac:dyDescent="0.2">
      <c r="A258" s="615"/>
      <c r="B258" s="615"/>
      <c r="C258" s="615"/>
      <c r="D258" s="615"/>
      <c r="E258" s="615"/>
      <c r="F258" s="616"/>
      <c r="G258" s="617"/>
    </row>
    <row r="259" spans="1:8" s="568" customFormat="1" ht="13.5" customHeight="1" x14ac:dyDescent="0.2">
      <c r="A259" s="615"/>
      <c r="B259" s="615"/>
      <c r="C259" s="615"/>
      <c r="D259" s="615"/>
      <c r="E259" s="615"/>
      <c r="F259" s="616"/>
      <c r="G259" s="617"/>
    </row>
    <row r="260" spans="1:8" s="568" customFormat="1" ht="13.5" customHeight="1" x14ac:dyDescent="0.2">
      <c r="A260" s="615"/>
      <c r="B260" s="615"/>
      <c r="C260" s="615"/>
      <c r="D260" s="615"/>
      <c r="E260" s="615"/>
      <c r="F260" s="616"/>
      <c r="G260" s="617"/>
    </row>
    <row r="261" spans="1:8" s="568" customFormat="1" ht="13.5" customHeight="1" x14ac:dyDescent="0.2">
      <c r="A261" s="615"/>
      <c r="B261" s="615"/>
      <c r="C261" s="615"/>
      <c r="D261" s="615"/>
      <c r="E261" s="615"/>
      <c r="F261" s="616"/>
      <c r="G261" s="617"/>
    </row>
    <row r="262" spans="1:8" s="568" customFormat="1" ht="13.5" customHeight="1" x14ac:dyDescent="0.2">
      <c r="A262" s="615"/>
      <c r="B262" s="615"/>
      <c r="C262" s="615"/>
      <c r="D262" s="615"/>
      <c r="E262" s="615"/>
      <c r="F262" s="616"/>
      <c r="G262" s="617"/>
    </row>
    <row r="263" spans="1:8" s="568" customFormat="1" ht="13.5" customHeight="1" x14ac:dyDescent="0.2">
      <c r="A263" s="615"/>
      <c r="B263" s="615"/>
      <c r="C263" s="615"/>
      <c r="D263" s="615"/>
      <c r="E263" s="615"/>
      <c r="F263" s="616"/>
      <c r="G263" s="617"/>
    </row>
    <row r="264" spans="1:8" s="297" customFormat="1" x14ac:dyDescent="0.25"/>
    <row r="265" spans="1:8" s="297" customFormat="1" x14ac:dyDescent="0.25"/>
    <row r="266" spans="1:8" s="614" customFormat="1" x14ac:dyDescent="0.25">
      <c r="H266" s="297"/>
    </row>
    <row r="267" spans="1:8" s="297" customFormat="1" x14ac:dyDescent="0.25">
      <c r="B267" s="744" t="s">
        <v>165</v>
      </c>
    </row>
    <row r="268" spans="1:8" s="297" customFormat="1" x14ac:dyDescent="0.25"/>
    <row r="269" spans="1:8" s="297" customFormat="1" ht="24" x14ac:dyDescent="0.25">
      <c r="A269" s="459" t="s">
        <v>166</v>
      </c>
      <c r="B269" s="459" t="s">
        <v>30</v>
      </c>
      <c r="C269" s="459" t="s">
        <v>11</v>
      </c>
      <c r="D269" s="459" t="s">
        <v>86</v>
      </c>
      <c r="E269" s="459" t="s">
        <v>167</v>
      </c>
      <c r="F269" s="459" t="s">
        <v>452</v>
      </c>
      <c r="G269" s="459" t="s">
        <v>453</v>
      </c>
    </row>
    <row r="270" spans="1:8" s="297" customFormat="1" x14ac:dyDescent="0.25">
      <c r="A270" s="731">
        <v>1</v>
      </c>
      <c r="B270" s="459">
        <v>2</v>
      </c>
      <c r="C270" s="459">
        <v>4</v>
      </c>
      <c r="D270" s="459">
        <v>5</v>
      </c>
      <c r="E270" s="459">
        <v>6</v>
      </c>
      <c r="F270" s="576"/>
      <c r="G270" s="576"/>
    </row>
    <row r="271" spans="1:8" s="297" customFormat="1" x14ac:dyDescent="0.25">
      <c r="A271" s="443">
        <v>1</v>
      </c>
      <c r="B271" s="443" t="s">
        <v>168</v>
      </c>
      <c r="C271" s="444">
        <v>2021500</v>
      </c>
      <c r="D271" s="444">
        <v>-74000</v>
      </c>
      <c r="E271" s="509">
        <v>1947500</v>
      </c>
      <c r="F271" s="661">
        <f>G271-E271</f>
        <v>86630</v>
      </c>
      <c r="G271" s="661">
        <f>SUM(G272:G273)</f>
        <v>2034130</v>
      </c>
    </row>
    <row r="272" spans="1:8" s="297" customFormat="1" ht="24" x14ac:dyDescent="0.25">
      <c r="A272" s="628">
        <v>11</v>
      </c>
      <c r="B272" s="445" t="s">
        <v>169</v>
      </c>
      <c r="C272" s="446">
        <v>448800</v>
      </c>
      <c r="D272" s="446">
        <v>-145000</v>
      </c>
      <c r="E272" s="553">
        <v>303800</v>
      </c>
      <c r="F272" s="533">
        <f t="shared" ref="F272:F302" si="12">G272-E272</f>
        <v>-10800</v>
      </c>
      <c r="G272" s="533">
        <v>293000</v>
      </c>
    </row>
    <row r="273" spans="1:11" s="297" customFormat="1" x14ac:dyDescent="0.25">
      <c r="A273" s="445">
        <v>13</v>
      </c>
      <c r="B273" s="445" t="s">
        <v>170</v>
      </c>
      <c r="C273" s="446">
        <v>1572700</v>
      </c>
      <c r="D273" s="446">
        <v>71000</v>
      </c>
      <c r="E273" s="553">
        <v>1643700</v>
      </c>
      <c r="F273" s="533">
        <f t="shared" si="12"/>
        <v>97430</v>
      </c>
      <c r="G273" s="533">
        <v>1741130</v>
      </c>
    </row>
    <row r="274" spans="1:11" s="297" customFormat="1" x14ac:dyDescent="0.25">
      <c r="A274" s="443">
        <v>2</v>
      </c>
      <c r="B274" s="443" t="s">
        <v>171</v>
      </c>
      <c r="C274" s="444">
        <v>3000</v>
      </c>
      <c r="D274" s="444">
        <v>0</v>
      </c>
      <c r="E274" s="509">
        <v>3000</v>
      </c>
      <c r="F274" s="661">
        <f t="shared" si="12"/>
        <v>7000</v>
      </c>
      <c r="G274" s="661">
        <f>SUM(G275)</f>
        <v>10000</v>
      </c>
    </row>
    <row r="275" spans="1:11" s="297" customFormat="1" x14ac:dyDescent="0.25">
      <c r="A275" s="445">
        <v>22</v>
      </c>
      <c r="B275" s="445" t="s">
        <v>172</v>
      </c>
      <c r="C275" s="446">
        <v>3000</v>
      </c>
      <c r="D275" s="485">
        <v>0</v>
      </c>
      <c r="E275" s="553">
        <v>3000</v>
      </c>
      <c r="F275" s="533">
        <f t="shared" si="12"/>
        <v>7000</v>
      </c>
      <c r="G275" s="533">
        <v>10000</v>
      </c>
    </row>
    <row r="276" spans="1:11" s="297" customFormat="1" x14ac:dyDescent="0.25">
      <c r="A276" s="443">
        <v>3</v>
      </c>
      <c r="B276" s="443" t="s">
        <v>173</v>
      </c>
      <c r="C276" s="444">
        <v>230000</v>
      </c>
      <c r="D276" s="444">
        <v>0</v>
      </c>
      <c r="E276" s="509">
        <v>230000</v>
      </c>
      <c r="F276" s="661">
        <f t="shared" si="12"/>
        <v>30000</v>
      </c>
      <c r="G276" s="661">
        <f>SUM(G277)</f>
        <v>260000</v>
      </c>
    </row>
    <row r="277" spans="1:11" s="297" customFormat="1" x14ac:dyDescent="0.25">
      <c r="A277" s="445">
        <v>32</v>
      </c>
      <c r="B277" s="445" t="s">
        <v>174</v>
      </c>
      <c r="C277" s="446">
        <v>230000</v>
      </c>
      <c r="D277" s="485">
        <v>0</v>
      </c>
      <c r="E277" s="553">
        <v>230000</v>
      </c>
      <c r="F277" s="533">
        <f t="shared" si="12"/>
        <v>30000</v>
      </c>
      <c r="G277" s="533">
        <v>260000</v>
      </c>
    </row>
    <row r="278" spans="1:11" s="297" customFormat="1" x14ac:dyDescent="0.25">
      <c r="A278" s="443">
        <v>4</v>
      </c>
      <c r="B278" s="443" t="s">
        <v>175</v>
      </c>
      <c r="C278" s="444">
        <v>1632000</v>
      </c>
      <c r="D278" s="444">
        <v>-830000</v>
      </c>
      <c r="E278" s="509">
        <v>802000</v>
      </c>
      <c r="F278" s="661">
        <f t="shared" si="12"/>
        <v>331500</v>
      </c>
      <c r="G278" s="661">
        <f>SUM(G279:G280)</f>
        <v>1133500</v>
      </c>
    </row>
    <row r="279" spans="1:11" s="297" customFormat="1" x14ac:dyDescent="0.25">
      <c r="A279" s="445">
        <v>42</v>
      </c>
      <c r="B279" s="445" t="s">
        <v>176</v>
      </c>
      <c r="C279" s="446">
        <v>120000</v>
      </c>
      <c r="D279" s="446">
        <v>-50000</v>
      </c>
      <c r="E279" s="553">
        <v>70000</v>
      </c>
      <c r="F279" s="533">
        <f t="shared" si="12"/>
        <v>-9000</v>
      </c>
      <c r="G279" s="533">
        <v>61000</v>
      </c>
    </row>
    <row r="280" spans="1:11" s="297" customFormat="1" x14ac:dyDescent="0.25">
      <c r="A280" s="445">
        <v>47</v>
      </c>
      <c r="B280" s="445" t="s">
        <v>177</v>
      </c>
      <c r="C280" s="446">
        <v>1512000</v>
      </c>
      <c r="D280" s="446">
        <v>-780000</v>
      </c>
      <c r="E280" s="553">
        <v>732000</v>
      </c>
      <c r="F280" s="533">
        <f t="shared" si="12"/>
        <v>340500</v>
      </c>
      <c r="G280" s="533">
        <v>1072500</v>
      </c>
      <c r="I280" s="656"/>
      <c r="J280" s="589"/>
      <c r="K280" s="589"/>
    </row>
    <row r="281" spans="1:11" s="297" customFormat="1" x14ac:dyDescent="0.25">
      <c r="A281" s="443">
        <v>5</v>
      </c>
      <c r="B281" s="443" t="s">
        <v>178</v>
      </c>
      <c r="C281" s="444">
        <v>400000</v>
      </c>
      <c r="D281" s="444">
        <v>53000</v>
      </c>
      <c r="E281" s="509">
        <v>453000</v>
      </c>
      <c r="F281" s="661">
        <f t="shared" si="12"/>
        <v>67000</v>
      </c>
      <c r="G281" s="661">
        <f>SUM(G282:G283)</f>
        <v>520000</v>
      </c>
      <c r="I281" s="589"/>
      <c r="J281" s="589"/>
      <c r="K281" s="589"/>
    </row>
    <row r="282" spans="1:11" s="297" customFormat="1" x14ac:dyDescent="0.25">
      <c r="A282" s="445">
        <v>51</v>
      </c>
      <c r="B282" s="445" t="s">
        <v>179</v>
      </c>
      <c r="C282" s="446">
        <v>320000</v>
      </c>
      <c r="D282" s="446">
        <v>50000</v>
      </c>
      <c r="E282" s="553">
        <v>370000</v>
      </c>
      <c r="F282" s="533">
        <f t="shared" si="12"/>
        <v>77000</v>
      </c>
      <c r="G282" s="533">
        <v>447000</v>
      </c>
      <c r="I282" s="589"/>
      <c r="J282" s="589"/>
      <c r="K282" s="589"/>
    </row>
    <row r="283" spans="1:11" s="297" customFormat="1" x14ac:dyDescent="0.25">
      <c r="A283" s="445">
        <v>56</v>
      </c>
      <c r="B283" s="445" t="s">
        <v>180</v>
      </c>
      <c r="C283" s="446">
        <v>80000</v>
      </c>
      <c r="D283" s="446">
        <v>3000</v>
      </c>
      <c r="E283" s="553">
        <v>83000</v>
      </c>
      <c r="F283" s="533">
        <f t="shared" si="12"/>
        <v>-10000</v>
      </c>
      <c r="G283" s="533">
        <v>73000</v>
      </c>
      <c r="I283" s="589"/>
      <c r="J283" s="589"/>
      <c r="K283" s="589"/>
    </row>
    <row r="284" spans="1:11" s="297" customFormat="1" x14ac:dyDescent="0.25">
      <c r="A284" s="443">
        <v>6</v>
      </c>
      <c r="B284" s="443" t="s">
        <v>181</v>
      </c>
      <c r="C284" s="444">
        <v>3194000</v>
      </c>
      <c r="D284" s="444">
        <v>-574000</v>
      </c>
      <c r="E284" s="509">
        <v>2620000</v>
      </c>
      <c r="F284" s="661">
        <f t="shared" si="12"/>
        <v>-467395</v>
      </c>
      <c r="G284" s="661">
        <f>SUM(G285:G288)</f>
        <v>2152605</v>
      </c>
      <c r="I284" s="589"/>
      <c r="J284" s="589"/>
      <c r="K284" s="589"/>
    </row>
    <row r="285" spans="1:11" s="297" customFormat="1" x14ac:dyDescent="0.25">
      <c r="A285" s="445">
        <v>62</v>
      </c>
      <c r="B285" s="445" t="s">
        <v>182</v>
      </c>
      <c r="C285" s="738">
        <v>1103000</v>
      </c>
      <c r="D285" s="446">
        <v>-95000</v>
      </c>
      <c r="E285" s="553">
        <v>1008000</v>
      </c>
      <c r="F285" s="533">
        <f t="shared" si="12"/>
        <v>-719800</v>
      </c>
      <c r="G285" s="533">
        <v>288200</v>
      </c>
      <c r="I285" s="656"/>
      <c r="J285" s="589"/>
      <c r="K285" s="589"/>
    </row>
    <row r="286" spans="1:11" s="297" customFormat="1" x14ac:dyDescent="0.25">
      <c r="A286" s="445">
        <v>64</v>
      </c>
      <c r="B286" s="445" t="s">
        <v>183</v>
      </c>
      <c r="C286" s="446">
        <v>308000</v>
      </c>
      <c r="D286" s="446">
        <v>-40000</v>
      </c>
      <c r="E286" s="553">
        <v>268000</v>
      </c>
      <c r="F286" s="533">
        <f t="shared" si="12"/>
        <v>120000</v>
      </c>
      <c r="G286" s="533">
        <v>388000</v>
      </c>
      <c r="I286" s="589"/>
      <c r="J286" s="589"/>
      <c r="K286" s="589"/>
    </row>
    <row r="287" spans="1:11" s="297" customFormat="1" x14ac:dyDescent="0.25">
      <c r="A287" s="445">
        <v>65</v>
      </c>
      <c r="B287" s="445" t="s">
        <v>184</v>
      </c>
      <c r="C287" s="446">
        <v>807300</v>
      </c>
      <c r="D287" s="446">
        <v>21000</v>
      </c>
      <c r="E287" s="553">
        <v>828300</v>
      </c>
      <c r="F287" s="533">
        <f t="shared" si="12"/>
        <v>-174895</v>
      </c>
      <c r="G287" s="533">
        <v>653405</v>
      </c>
      <c r="I287" s="589"/>
      <c r="J287" s="589"/>
      <c r="K287" s="656"/>
    </row>
    <row r="288" spans="1:11" s="297" customFormat="1" ht="24" x14ac:dyDescent="0.25">
      <c r="A288" s="628">
        <v>66</v>
      </c>
      <c r="B288" s="628" t="s">
        <v>185</v>
      </c>
      <c r="C288" s="553">
        <v>975700</v>
      </c>
      <c r="D288" s="553">
        <v>-460000</v>
      </c>
      <c r="E288" s="553">
        <v>515700</v>
      </c>
      <c r="F288" s="533">
        <f t="shared" si="12"/>
        <v>307300</v>
      </c>
      <c r="G288" s="533">
        <v>823000</v>
      </c>
      <c r="I288" s="589"/>
      <c r="J288" s="589"/>
      <c r="K288" s="589"/>
    </row>
    <row r="289" spans="1:11" s="297" customFormat="1" x14ac:dyDescent="0.25">
      <c r="A289" s="443">
        <v>7</v>
      </c>
      <c r="B289" s="443" t="s">
        <v>186</v>
      </c>
      <c r="C289" s="444">
        <v>40000</v>
      </c>
      <c r="D289" s="444">
        <v>0</v>
      </c>
      <c r="E289" s="509">
        <v>40000</v>
      </c>
      <c r="F289" s="661">
        <f t="shared" si="12"/>
        <v>63500</v>
      </c>
      <c r="G289" s="661">
        <f>SUM(G290)</f>
        <v>103500</v>
      </c>
      <c r="I289" s="589"/>
      <c r="J289" s="589"/>
      <c r="K289" s="589"/>
    </row>
    <row r="290" spans="1:11" s="297" customFormat="1" x14ac:dyDescent="0.25">
      <c r="A290" s="445">
        <v>74</v>
      </c>
      <c r="B290" s="445" t="s">
        <v>187</v>
      </c>
      <c r="C290" s="446">
        <v>40000</v>
      </c>
      <c r="D290" s="485">
        <v>0</v>
      </c>
      <c r="E290" s="553">
        <v>40000</v>
      </c>
      <c r="F290" s="533">
        <f t="shared" si="12"/>
        <v>63500</v>
      </c>
      <c r="G290" s="533">
        <v>103500</v>
      </c>
      <c r="I290" s="589"/>
      <c r="J290" s="589"/>
      <c r="K290" s="589"/>
    </row>
    <row r="291" spans="1:11" s="297" customFormat="1" x14ac:dyDescent="0.25">
      <c r="A291" s="443">
        <v>8</v>
      </c>
      <c r="B291" s="443" t="s">
        <v>188</v>
      </c>
      <c r="C291" s="444">
        <v>1096220</v>
      </c>
      <c r="D291" s="444">
        <v>-508000</v>
      </c>
      <c r="E291" s="509">
        <v>588220</v>
      </c>
      <c r="F291" s="661">
        <f t="shared" si="12"/>
        <v>25400</v>
      </c>
      <c r="G291" s="661">
        <f>SUM(G292:G295)</f>
        <v>613620</v>
      </c>
      <c r="I291" s="589"/>
      <c r="J291" s="589"/>
      <c r="K291" s="589"/>
    </row>
    <row r="292" spans="1:11" s="297" customFormat="1" x14ac:dyDescent="0.25">
      <c r="A292" s="445">
        <v>81</v>
      </c>
      <c r="B292" s="445" t="s">
        <v>189</v>
      </c>
      <c r="C292" s="446">
        <v>493000</v>
      </c>
      <c r="D292" s="446">
        <v>-330000</v>
      </c>
      <c r="E292" s="553">
        <v>163000</v>
      </c>
      <c r="F292" s="533">
        <f t="shared" si="12"/>
        <v>17000</v>
      </c>
      <c r="G292" s="533">
        <v>180000</v>
      </c>
      <c r="I292" s="589"/>
      <c r="J292" s="589"/>
      <c r="K292" s="589"/>
    </row>
    <row r="293" spans="1:11" s="297" customFormat="1" x14ac:dyDescent="0.25">
      <c r="A293" s="445">
        <v>82</v>
      </c>
      <c r="B293" s="445" t="s">
        <v>190</v>
      </c>
      <c r="C293" s="446">
        <v>411000</v>
      </c>
      <c r="D293" s="446">
        <v>-148000</v>
      </c>
      <c r="E293" s="553">
        <v>263000</v>
      </c>
      <c r="F293" s="533">
        <f t="shared" si="12"/>
        <v>-19000</v>
      </c>
      <c r="G293" s="533">
        <v>244000</v>
      </c>
      <c r="I293" s="589"/>
      <c r="J293" s="589"/>
      <c r="K293" s="589"/>
    </row>
    <row r="294" spans="1:11" s="297" customFormat="1" x14ac:dyDescent="0.25">
      <c r="A294" s="445">
        <v>82</v>
      </c>
      <c r="B294" s="445" t="s">
        <v>191</v>
      </c>
      <c r="C294" s="446">
        <v>82220</v>
      </c>
      <c r="D294" s="485">
        <v>0</v>
      </c>
      <c r="E294" s="553">
        <v>82220</v>
      </c>
      <c r="F294" s="533">
        <f t="shared" si="12"/>
        <v>6400</v>
      </c>
      <c r="G294" s="533">
        <v>88620</v>
      </c>
      <c r="I294" s="589"/>
      <c r="J294" s="656"/>
      <c r="K294" s="589"/>
    </row>
    <row r="295" spans="1:11" s="297" customFormat="1" x14ac:dyDescent="0.25">
      <c r="A295" s="445">
        <v>84</v>
      </c>
      <c r="B295" s="445" t="s">
        <v>192</v>
      </c>
      <c r="C295" s="446">
        <v>110000</v>
      </c>
      <c r="D295" s="446">
        <v>-30000</v>
      </c>
      <c r="E295" s="553">
        <v>80000</v>
      </c>
      <c r="F295" s="533">
        <f t="shared" si="12"/>
        <v>21000</v>
      </c>
      <c r="G295" s="533">
        <v>101000</v>
      </c>
      <c r="I295" s="589"/>
      <c r="J295" s="589"/>
      <c r="K295" s="589"/>
    </row>
    <row r="296" spans="1:11" s="297" customFormat="1" x14ac:dyDescent="0.25">
      <c r="A296" s="443">
        <v>9</v>
      </c>
      <c r="B296" s="443" t="s">
        <v>193</v>
      </c>
      <c r="C296" s="444">
        <v>1894100</v>
      </c>
      <c r="D296" s="444">
        <v>-15000</v>
      </c>
      <c r="E296" s="509">
        <v>1879100</v>
      </c>
      <c r="F296" s="661">
        <f t="shared" si="12"/>
        <v>2895</v>
      </c>
      <c r="G296" s="661">
        <f>SUM(G297:G299)</f>
        <v>1881995</v>
      </c>
    </row>
    <row r="297" spans="1:11" s="297" customFormat="1" x14ac:dyDescent="0.25">
      <c r="A297" s="445">
        <v>91</v>
      </c>
      <c r="B297" s="445" t="s">
        <v>194</v>
      </c>
      <c r="C297" s="446">
        <v>1711100</v>
      </c>
      <c r="D297" s="485">
        <v>0</v>
      </c>
      <c r="E297" s="553">
        <v>1711100</v>
      </c>
      <c r="F297" s="533">
        <f t="shared" si="12"/>
        <v>-1688100</v>
      </c>
      <c r="G297" s="533">
        <v>23000</v>
      </c>
    </row>
    <row r="298" spans="1:11" s="297" customFormat="1" x14ac:dyDescent="0.25">
      <c r="A298" s="445">
        <v>91</v>
      </c>
      <c r="B298" s="445" t="s">
        <v>195</v>
      </c>
      <c r="C298" s="446">
        <v>38000</v>
      </c>
      <c r="D298" s="446">
        <v>-15000</v>
      </c>
      <c r="E298" s="553">
        <v>23000</v>
      </c>
      <c r="F298" s="533">
        <f t="shared" si="12"/>
        <v>1685995</v>
      </c>
      <c r="G298" s="533">
        <v>1708995</v>
      </c>
    </row>
    <row r="299" spans="1:11" s="297" customFormat="1" x14ac:dyDescent="0.25">
      <c r="A299" s="445">
        <v>95</v>
      </c>
      <c r="B299" s="445" t="s">
        <v>196</v>
      </c>
      <c r="C299" s="446">
        <v>145000</v>
      </c>
      <c r="D299" s="485">
        <v>0</v>
      </c>
      <c r="E299" s="553">
        <v>145000</v>
      </c>
      <c r="F299" s="533">
        <f t="shared" si="12"/>
        <v>5000</v>
      </c>
      <c r="G299" s="533">
        <v>150000</v>
      </c>
    </row>
    <row r="300" spans="1:11" s="297" customFormat="1" x14ac:dyDescent="0.25">
      <c r="A300" s="443">
        <v>10</v>
      </c>
      <c r="B300" s="443" t="s">
        <v>197</v>
      </c>
      <c r="C300" s="444">
        <v>108000</v>
      </c>
      <c r="D300" s="444">
        <v>-30000</v>
      </c>
      <c r="E300" s="509">
        <v>78000</v>
      </c>
      <c r="F300" s="661">
        <f t="shared" si="12"/>
        <v>11200</v>
      </c>
      <c r="G300" s="661">
        <f>SUM(G301)</f>
        <v>89200</v>
      </c>
    </row>
    <row r="301" spans="1:11" s="297" customFormat="1" x14ac:dyDescent="0.25">
      <c r="A301" s="445">
        <v>104</v>
      </c>
      <c r="B301" s="445" t="s">
        <v>198</v>
      </c>
      <c r="C301" s="446">
        <v>108000</v>
      </c>
      <c r="D301" s="446">
        <v>-30000</v>
      </c>
      <c r="E301" s="553">
        <v>78000</v>
      </c>
      <c r="F301" s="533">
        <f t="shared" si="12"/>
        <v>11200</v>
      </c>
      <c r="G301" s="533">
        <v>89200</v>
      </c>
    </row>
    <row r="302" spans="1:11" s="297" customFormat="1" ht="30" x14ac:dyDescent="0.25">
      <c r="A302" s="596"/>
      <c r="B302" s="596" t="s">
        <v>199</v>
      </c>
      <c r="C302" s="739">
        <v>10618820</v>
      </c>
      <c r="D302" s="739">
        <v>-1978000</v>
      </c>
      <c r="E302" s="739">
        <v>8640820</v>
      </c>
      <c r="F302" s="740">
        <f t="shared" si="12"/>
        <v>157730</v>
      </c>
      <c r="G302" s="740">
        <f>SUM(G271,G274,G276,G278,G281,G284,G289,G291,G296,G300)</f>
        <v>8798550</v>
      </c>
    </row>
    <row r="303" spans="1:11" s="297" customFormat="1" x14ac:dyDescent="0.25"/>
    <row r="304" spans="1:11" s="297" customFormat="1" x14ac:dyDescent="0.25"/>
    <row r="305" spans="1:7" s="297" customFormat="1" ht="20.25" x14ac:dyDescent="0.3">
      <c r="B305" s="733" t="s">
        <v>211</v>
      </c>
    </row>
    <row r="306" spans="1:7" s="297" customFormat="1" ht="20.25" x14ac:dyDescent="0.3">
      <c r="B306" s="734"/>
    </row>
    <row r="307" spans="1:7" s="297" customFormat="1" ht="15.75" x14ac:dyDescent="0.25">
      <c r="B307" s="298"/>
    </row>
    <row r="308" spans="1:7" s="297" customFormat="1" ht="15.75" x14ac:dyDescent="0.25">
      <c r="B308" s="298" t="s">
        <v>212</v>
      </c>
    </row>
    <row r="309" spans="1:7" s="297" customFormat="1" ht="15.75" x14ac:dyDescent="0.25">
      <c r="B309" s="298" t="s">
        <v>213</v>
      </c>
    </row>
    <row r="310" spans="1:7" s="297" customFormat="1" x14ac:dyDescent="0.25"/>
    <row r="311" spans="1:7" s="297" customFormat="1" ht="24" x14ac:dyDescent="0.25">
      <c r="A311" s="459" t="s">
        <v>29</v>
      </c>
      <c r="B311" s="459" t="s">
        <v>30</v>
      </c>
      <c r="C311" s="459" t="s">
        <v>214</v>
      </c>
      <c r="D311" s="459" t="s">
        <v>86</v>
      </c>
      <c r="E311" s="459" t="s">
        <v>13</v>
      </c>
      <c r="F311" s="459" t="s">
        <v>452</v>
      </c>
      <c r="G311" s="459" t="s">
        <v>453</v>
      </c>
    </row>
    <row r="312" spans="1:7" s="297" customFormat="1" x14ac:dyDescent="0.25">
      <c r="A312" s="459">
        <v>1</v>
      </c>
      <c r="B312" s="459">
        <v>2</v>
      </c>
      <c r="C312" s="731">
        <v>3</v>
      </c>
      <c r="D312" s="731">
        <v>4</v>
      </c>
      <c r="E312" s="731"/>
      <c r="F312" s="576"/>
      <c r="G312" s="576"/>
    </row>
    <row r="313" spans="1:7" s="297" customFormat="1" ht="21.75" customHeight="1" x14ac:dyDescent="0.25">
      <c r="A313" s="459" t="s">
        <v>451</v>
      </c>
      <c r="B313" s="732" t="s">
        <v>216</v>
      </c>
      <c r="C313" s="444">
        <v>10618820</v>
      </c>
      <c r="D313" s="444">
        <v>-1978000</v>
      </c>
      <c r="E313" s="509">
        <f>SUM(E452)</f>
        <v>8640820</v>
      </c>
      <c r="F313" s="509">
        <f t="shared" ref="F313:G313" si="13">SUM(F452)</f>
        <v>157730</v>
      </c>
      <c r="G313" s="509">
        <f t="shared" si="13"/>
        <v>8798550</v>
      </c>
    </row>
    <row r="314" spans="1:7" s="297" customFormat="1" ht="24" x14ac:dyDescent="0.25">
      <c r="A314" s="459" t="s">
        <v>218</v>
      </c>
      <c r="B314" s="732" t="s">
        <v>219</v>
      </c>
      <c r="C314" s="509">
        <v>8825500</v>
      </c>
      <c r="D314" s="509">
        <v>-1978000</v>
      </c>
      <c r="E314" s="509">
        <f>SUM(E454)</f>
        <v>6847500</v>
      </c>
      <c r="F314" s="509">
        <f t="shared" ref="F314:G314" si="14">SUM(F454)</f>
        <v>153435</v>
      </c>
      <c r="G314" s="509">
        <f t="shared" si="14"/>
        <v>7000935</v>
      </c>
    </row>
    <row r="315" spans="1:7" s="297" customFormat="1" ht="24" x14ac:dyDescent="0.25">
      <c r="A315" s="459" t="s">
        <v>220</v>
      </c>
      <c r="B315" s="732" t="s">
        <v>221</v>
      </c>
      <c r="C315" s="509">
        <v>1711100</v>
      </c>
      <c r="D315" s="719">
        <v>0</v>
      </c>
      <c r="E315" s="509">
        <f>SUM(E923)</f>
        <v>1711100</v>
      </c>
      <c r="F315" s="509">
        <f t="shared" ref="F315:G315" si="15">SUM(F923)</f>
        <v>-2105</v>
      </c>
      <c r="G315" s="509">
        <f t="shared" si="15"/>
        <v>1708995</v>
      </c>
    </row>
    <row r="316" spans="1:7" s="297" customFormat="1" ht="24" x14ac:dyDescent="0.25">
      <c r="A316" s="459" t="s">
        <v>222</v>
      </c>
      <c r="B316" s="732" t="s">
        <v>223</v>
      </c>
      <c r="C316" s="509">
        <v>82220</v>
      </c>
      <c r="D316" s="719">
        <v>0</v>
      </c>
      <c r="E316" s="509">
        <f>SUM(E1017)</f>
        <v>82220</v>
      </c>
      <c r="F316" s="509">
        <f t="shared" ref="F316:G316" si="16">SUM(F1017)</f>
        <v>6400</v>
      </c>
      <c r="G316" s="509">
        <f t="shared" si="16"/>
        <v>88620</v>
      </c>
    </row>
    <row r="318" spans="1:7" ht="20.25" x14ac:dyDescent="0.3">
      <c r="B318" s="74" t="s">
        <v>224</v>
      </c>
    </row>
    <row r="319" spans="1:7" ht="20.25" x14ac:dyDescent="0.3">
      <c r="B319" s="74" t="s">
        <v>225</v>
      </c>
    </row>
    <row r="320" spans="1:7" ht="18" x14ac:dyDescent="0.25">
      <c r="B320" s="76"/>
    </row>
    <row r="321" spans="1:7" ht="18.75" x14ac:dyDescent="0.3">
      <c r="B321" s="77" t="s">
        <v>226</v>
      </c>
    </row>
    <row r="323" spans="1:7" ht="24" x14ac:dyDescent="0.25">
      <c r="A323" s="419" t="s">
        <v>29</v>
      </c>
      <c r="B323" s="419" t="s">
        <v>30</v>
      </c>
      <c r="C323" s="419" t="s">
        <v>11</v>
      </c>
      <c r="D323" s="419" t="s">
        <v>202</v>
      </c>
      <c r="E323" s="419" t="s">
        <v>13</v>
      </c>
      <c r="F323" s="459" t="s">
        <v>452</v>
      </c>
      <c r="G323" s="459" t="s">
        <v>453</v>
      </c>
    </row>
    <row r="324" spans="1:7" x14ac:dyDescent="0.25">
      <c r="A324" s="419">
        <v>1</v>
      </c>
      <c r="B324" s="419">
        <v>2</v>
      </c>
      <c r="C324" s="419">
        <v>3</v>
      </c>
      <c r="D324" s="450">
        <v>4</v>
      </c>
      <c r="E324" s="419">
        <v>5</v>
      </c>
      <c r="F324" s="534"/>
      <c r="G324" s="533"/>
    </row>
    <row r="325" spans="1:7" x14ac:dyDescent="0.25">
      <c r="A325" s="427"/>
      <c r="B325" s="427"/>
      <c r="C325" s="434"/>
      <c r="D325" s="434"/>
      <c r="E325" s="434"/>
      <c r="F325" s="534"/>
      <c r="G325" s="533"/>
    </row>
    <row r="326" spans="1:7" x14ac:dyDescent="0.25">
      <c r="A326" s="417">
        <v>61</v>
      </c>
      <c r="B326" s="417" t="s">
        <v>34</v>
      </c>
      <c r="C326" s="452">
        <v>3855000</v>
      </c>
      <c r="D326" s="452">
        <v>-130000</v>
      </c>
      <c r="E326" s="452">
        <f>SUM(E327:E332)</f>
        <v>3725000</v>
      </c>
      <c r="F326" s="452">
        <f t="shared" ref="F326:G326" si="17">SUM(F327:F332)</f>
        <v>224000</v>
      </c>
      <c r="G326" s="452">
        <f t="shared" si="17"/>
        <v>3949000</v>
      </c>
    </row>
    <row r="327" spans="1:7" ht="16.5" customHeight="1" x14ac:dyDescent="0.25">
      <c r="A327" s="422">
        <v>6111</v>
      </c>
      <c r="B327" s="422" t="s">
        <v>36</v>
      </c>
      <c r="C327" s="423">
        <v>2150000</v>
      </c>
      <c r="D327" s="423">
        <v>20000</v>
      </c>
      <c r="E327" s="428">
        <v>2170000</v>
      </c>
      <c r="F327" s="534">
        <f>G327-E327</f>
        <v>480000</v>
      </c>
      <c r="G327" s="533">
        <v>2650000</v>
      </c>
    </row>
    <row r="328" spans="1:7" ht="16.5" customHeight="1" x14ac:dyDescent="0.25">
      <c r="A328" s="621">
        <v>61171</v>
      </c>
      <c r="B328" s="455" t="s">
        <v>454</v>
      </c>
      <c r="C328" s="423"/>
      <c r="D328" s="423"/>
      <c r="E328" s="428">
        <v>0</v>
      </c>
      <c r="F328" s="534">
        <f t="shared" ref="F328:F332" si="18">G328-E328</f>
        <v>-252000</v>
      </c>
      <c r="G328" s="533">
        <v>-252000</v>
      </c>
    </row>
    <row r="329" spans="1:7" x14ac:dyDescent="0.25">
      <c r="A329" s="422">
        <v>6131</v>
      </c>
      <c r="B329" s="422" t="s">
        <v>38</v>
      </c>
      <c r="C329" s="423">
        <v>500000</v>
      </c>
      <c r="D329" s="423">
        <v>-100000</v>
      </c>
      <c r="E329" s="423">
        <v>400000</v>
      </c>
      <c r="F329" s="534">
        <f t="shared" si="18"/>
        <v>0</v>
      </c>
      <c r="G329" s="533">
        <v>400000</v>
      </c>
    </row>
    <row r="330" spans="1:7" x14ac:dyDescent="0.25">
      <c r="A330" s="422">
        <v>6134</v>
      </c>
      <c r="B330" s="422" t="s">
        <v>39</v>
      </c>
      <c r="C330" s="423">
        <v>1050000</v>
      </c>
      <c r="D330" s="424">
        <v>0</v>
      </c>
      <c r="E330" s="423">
        <v>1050000</v>
      </c>
      <c r="F330" s="534">
        <f t="shared" si="18"/>
        <v>0</v>
      </c>
      <c r="G330" s="533">
        <v>1050000</v>
      </c>
    </row>
    <row r="331" spans="1:7" x14ac:dyDescent="0.25">
      <c r="A331" s="422">
        <v>6142</v>
      </c>
      <c r="B331" s="422" t="s">
        <v>41</v>
      </c>
      <c r="C331" s="423">
        <v>150000</v>
      </c>
      <c r="D331" s="423">
        <v>-50000</v>
      </c>
      <c r="E331" s="423">
        <v>100000</v>
      </c>
      <c r="F331" s="534">
        <f t="shared" si="18"/>
        <v>0</v>
      </c>
      <c r="G331" s="533">
        <v>100000</v>
      </c>
    </row>
    <row r="332" spans="1:7" x14ac:dyDescent="0.25">
      <c r="A332" s="422">
        <v>6145</v>
      </c>
      <c r="B332" s="422" t="s">
        <v>42</v>
      </c>
      <c r="C332" s="423">
        <v>5000</v>
      </c>
      <c r="D332" s="424">
        <v>0</v>
      </c>
      <c r="E332" s="423">
        <v>5000</v>
      </c>
      <c r="F332" s="534">
        <f t="shared" si="18"/>
        <v>-4000</v>
      </c>
      <c r="G332" s="533">
        <v>1000</v>
      </c>
    </row>
    <row r="333" spans="1:7" x14ac:dyDescent="0.25">
      <c r="A333" s="422"/>
      <c r="B333" s="422"/>
      <c r="C333" s="424"/>
      <c r="D333" s="424"/>
      <c r="E333" s="424"/>
      <c r="F333" s="534"/>
      <c r="G333" s="533"/>
    </row>
    <row r="334" spans="1:7" ht="24" x14ac:dyDescent="0.25">
      <c r="A334" s="417">
        <v>63</v>
      </c>
      <c r="B334" s="417" t="s">
        <v>43</v>
      </c>
      <c r="C334" s="418">
        <v>55000</v>
      </c>
      <c r="D334" s="418">
        <v>85000</v>
      </c>
      <c r="E334" s="418">
        <f>SUM(E335:E337)</f>
        <v>140000</v>
      </c>
      <c r="F334" s="418">
        <f t="shared" ref="F334:G334" si="19">SUM(F335:F337)</f>
        <v>-35500</v>
      </c>
      <c r="G334" s="418">
        <f t="shared" si="19"/>
        <v>104500</v>
      </c>
    </row>
    <row r="335" spans="1:7" ht="17.25" customHeight="1" x14ac:dyDescent="0.25">
      <c r="A335" s="455">
        <v>633119</v>
      </c>
      <c r="B335" s="455" t="s">
        <v>479</v>
      </c>
      <c r="C335" s="428">
        <v>15000</v>
      </c>
      <c r="D335" s="428">
        <v>85000</v>
      </c>
      <c r="E335" s="428">
        <v>100000</v>
      </c>
      <c r="F335" s="534">
        <f>G335-E335</f>
        <v>4000</v>
      </c>
      <c r="G335" s="533">
        <v>104000</v>
      </c>
    </row>
    <row r="336" spans="1:7" x14ac:dyDescent="0.25">
      <c r="A336" s="422">
        <v>63414</v>
      </c>
      <c r="B336" s="422" t="s">
        <v>48</v>
      </c>
      <c r="C336" s="423">
        <v>40000</v>
      </c>
      <c r="D336" s="424">
        <v>0</v>
      </c>
      <c r="E336" s="423">
        <v>40000</v>
      </c>
      <c r="F336" s="534">
        <f t="shared" ref="F336:F337" si="20">G336-E336</f>
        <v>-40000</v>
      </c>
      <c r="G336" s="533">
        <v>0</v>
      </c>
    </row>
    <row r="337" spans="1:7" x14ac:dyDescent="0.25">
      <c r="A337" s="621">
        <v>64143</v>
      </c>
      <c r="B337" s="621" t="s">
        <v>484</v>
      </c>
      <c r="C337" s="618"/>
      <c r="D337" s="618"/>
      <c r="E337" s="622">
        <v>0</v>
      </c>
      <c r="F337" s="534">
        <f t="shared" si="20"/>
        <v>500</v>
      </c>
      <c r="G337" s="533">
        <v>500</v>
      </c>
    </row>
    <row r="338" spans="1:7" x14ac:dyDescent="0.25">
      <c r="A338" s="621"/>
      <c r="B338" s="621"/>
      <c r="C338" s="618"/>
      <c r="D338" s="618"/>
      <c r="E338" s="620"/>
      <c r="F338" s="534"/>
      <c r="G338" s="533"/>
    </row>
    <row r="339" spans="1:7" ht="24" x14ac:dyDescent="0.25">
      <c r="A339" s="417">
        <v>65</v>
      </c>
      <c r="B339" s="417" t="s">
        <v>61</v>
      </c>
      <c r="C339" s="418">
        <v>12000</v>
      </c>
      <c r="D339" s="418">
        <v>0</v>
      </c>
      <c r="E339" s="418">
        <f>SUM(E340:E341)</f>
        <v>12000</v>
      </c>
      <c r="F339" s="418">
        <f t="shared" ref="F339:G339" si="21">SUM(F340:F341)</f>
        <v>0</v>
      </c>
      <c r="G339" s="418">
        <f t="shared" si="21"/>
        <v>12000</v>
      </c>
    </row>
    <row r="340" spans="1:7" x14ac:dyDescent="0.25">
      <c r="A340" s="422">
        <v>65123</v>
      </c>
      <c r="B340" s="422" t="s">
        <v>63</v>
      </c>
      <c r="C340" s="423">
        <v>2000</v>
      </c>
      <c r="D340" s="424">
        <v>0</v>
      </c>
      <c r="E340" s="423">
        <v>2000</v>
      </c>
      <c r="F340" s="534">
        <f>G340-E340</f>
        <v>0</v>
      </c>
      <c r="G340" s="533">
        <v>2000</v>
      </c>
    </row>
    <row r="341" spans="1:7" x14ac:dyDescent="0.25">
      <c r="A341" s="422">
        <v>65269</v>
      </c>
      <c r="B341" s="422" t="s">
        <v>67</v>
      </c>
      <c r="C341" s="423">
        <v>10000</v>
      </c>
      <c r="D341" s="424">
        <v>0</v>
      </c>
      <c r="E341" s="423">
        <v>10000</v>
      </c>
      <c r="F341" s="534">
        <f>G341-E341</f>
        <v>0</v>
      </c>
      <c r="G341" s="533">
        <v>10000</v>
      </c>
    </row>
    <row r="342" spans="1:7" x14ac:dyDescent="0.25">
      <c r="A342" s="453"/>
      <c r="B342" s="453"/>
      <c r="C342" s="454"/>
      <c r="D342" s="454"/>
      <c r="E342" s="454"/>
      <c r="F342" s="534"/>
      <c r="G342" s="533"/>
    </row>
    <row r="343" spans="1:7" x14ac:dyDescent="0.25">
      <c r="A343" s="425">
        <v>68</v>
      </c>
      <c r="B343" s="425" t="s">
        <v>74</v>
      </c>
      <c r="C343" s="430">
        <v>5000</v>
      </c>
      <c r="D343" s="430">
        <v>0</v>
      </c>
      <c r="E343" s="430">
        <f>SUM(E344:E345)</f>
        <v>5000</v>
      </c>
      <c r="F343" s="430">
        <f t="shared" ref="F343:G343" si="22">SUM(F344:F345)</f>
        <v>1000</v>
      </c>
      <c r="G343" s="430">
        <f t="shared" si="22"/>
        <v>6000</v>
      </c>
    </row>
    <row r="344" spans="1:7" x14ac:dyDescent="0.25">
      <c r="A344" s="422">
        <v>6819</v>
      </c>
      <c r="B344" s="422" t="s">
        <v>76</v>
      </c>
      <c r="C344" s="423">
        <v>5000</v>
      </c>
      <c r="D344" s="424">
        <v>0</v>
      </c>
      <c r="E344" s="423">
        <v>5000</v>
      </c>
      <c r="F344" s="534">
        <f>G344-E344</f>
        <v>0</v>
      </c>
      <c r="G344" s="533">
        <v>5000</v>
      </c>
    </row>
    <row r="345" spans="1:7" x14ac:dyDescent="0.25">
      <c r="A345" s="621">
        <v>68312</v>
      </c>
      <c r="B345" s="621" t="s">
        <v>458</v>
      </c>
      <c r="C345" s="423"/>
      <c r="D345" s="618"/>
      <c r="E345" s="423">
        <v>0</v>
      </c>
      <c r="F345" s="534">
        <f>G345-E345</f>
        <v>1000</v>
      </c>
      <c r="G345" s="533">
        <v>1000</v>
      </c>
    </row>
    <row r="346" spans="1:7" x14ac:dyDescent="0.25">
      <c r="A346" s="621"/>
      <c r="B346" s="621"/>
      <c r="C346" s="423"/>
      <c r="D346" s="618"/>
      <c r="E346" s="423"/>
      <c r="F346" s="534"/>
      <c r="G346" s="533"/>
    </row>
    <row r="347" spans="1:7" ht="31.5" x14ac:dyDescent="0.25">
      <c r="A347" s="455"/>
      <c r="B347" s="447" t="s">
        <v>227</v>
      </c>
      <c r="C347" s="451">
        <v>3927000</v>
      </c>
      <c r="D347" s="451">
        <v>-45000</v>
      </c>
      <c r="E347" s="451">
        <f>SUM(E326,E334,E339,E343)</f>
        <v>3882000</v>
      </c>
      <c r="F347" s="451">
        <f t="shared" ref="F347:G347" si="23">SUM(F326,F334,F339,F343)</f>
        <v>189500</v>
      </c>
      <c r="G347" s="451">
        <f t="shared" si="23"/>
        <v>4071500</v>
      </c>
    </row>
    <row r="349" spans="1:7" ht="18.75" x14ac:dyDescent="0.3">
      <c r="B349" s="77" t="s">
        <v>228</v>
      </c>
    </row>
    <row r="351" spans="1:7" ht="24" x14ac:dyDescent="0.25">
      <c r="A351" s="728" t="s">
        <v>29</v>
      </c>
      <c r="B351" s="728" t="s">
        <v>30</v>
      </c>
      <c r="C351" s="636"/>
      <c r="D351" s="636"/>
      <c r="E351" s="737" t="s">
        <v>13</v>
      </c>
      <c r="F351" s="459" t="s">
        <v>452</v>
      </c>
      <c r="G351" s="459" t="s">
        <v>453</v>
      </c>
    </row>
    <row r="352" spans="1:7" x14ac:dyDescent="0.25">
      <c r="A352" s="419">
        <v>1</v>
      </c>
      <c r="B352" s="419">
        <v>2</v>
      </c>
      <c r="C352" s="419">
        <v>3</v>
      </c>
      <c r="D352" s="728"/>
      <c r="E352" s="728"/>
      <c r="F352" s="520"/>
      <c r="G352" s="521"/>
    </row>
    <row r="353" spans="1:7" x14ac:dyDescent="0.25">
      <c r="A353" s="417">
        <v>64</v>
      </c>
      <c r="B353" s="417" t="s">
        <v>54</v>
      </c>
      <c r="C353" s="418">
        <v>587320</v>
      </c>
      <c r="D353" s="418">
        <v>-138000</v>
      </c>
      <c r="E353" s="418">
        <f>SUM(E354:E357)</f>
        <v>449320</v>
      </c>
      <c r="F353" s="418">
        <f t="shared" ref="F353:G353" si="24">SUM(F354:F357)</f>
        <v>-10000</v>
      </c>
      <c r="G353" s="418">
        <f t="shared" si="24"/>
        <v>439320</v>
      </c>
    </row>
    <row r="354" spans="1:7" x14ac:dyDescent="0.25">
      <c r="A354" s="422">
        <v>6413</v>
      </c>
      <c r="B354" s="422" t="s">
        <v>56</v>
      </c>
      <c r="C354" s="424">
        <v>220</v>
      </c>
      <c r="D354" s="424">
        <v>0</v>
      </c>
      <c r="E354" s="424">
        <v>220</v>
      </c>
      <c r="F354" s="520">
        <f>G354-E354</f>
        <v>0</v>
      </c>
      <c r="G354" s="521">
        <v>220</v>
      </c>
    </row>
    <row r="355" spans="1:7" x14ac:dyDescent="0.25">
      <c r="A355" s="422">
        <v>6421</v>
      </c>
      <c r="B355" s="422" t="s">
        <v>58</v>
      </c>
      <c r="C355" s="423">
        <v>152000</v>
      </c>
      <c r="D355" s="424">
        <v>0</v>
      </c>
      <c r="E355" s="423">
        <v>152000</v>
      </c>
      <c r="F355" s="520">
        <f t="shared" ref="F355:F357" si="25">G355-E355</f>
        <v>0</v>
      </c>
      <c r="G355" s="521">
        <v>152000</v>
      </c>
    </row>
    <row r="356" spans="1:7" x14ac:dyDescent="0.25">
      <c r="A356" s="422">
        <v>6422</v>
      </c>
      <c r="B356" s="422" t="s">
        <v>230</v>
      </c>
      <c r="C356" s="423">
        <v>190000</v>
      </c>
      <c r="D356" s="423">
        <v>-50000</v>
      </c>
      <c r="E356" s="423">
        <v>140000</v>
      </c>
      <c r="F356" s="520">
        <f t="shared" si="25"/>
        <v>-10000</v>
      </c>
      <c r="G356" s="521">
        <v>130000</v>
      </c>
    </row>
    <row r="357" spans="1:7" x14ac:dyDescent="0.25">
      <c r="A357" s="422">
        <v>6423</v>
      </c>
      <c r="B357" s="422" t="s">
        <v>231</v>
      </c>
      <c r="C357" s="423">
        <v>245100</v>
      </c>
      <c r="D357" s="423">
        <v>-88000</v>
      </c>
      <c r="E357" s="423">
        <v>157100</v>
      </c>
      <c r="F357" s="520">
        <f t="shared" si="25"/>
        <v>0</v>
      </c>
      <c r="G357" s="521">
        <v>157100</v>
      </c>
    </row>
    <row r="358" spans="1:7" ht="31.5" x14ac:dyDescent="0.25">
      <c r="A358" s="422"/>
      <c r="B358" s="447" t="s">
        <v>232</v>
      </c>
      <c r="C358" s="451">
        <v>587320</v>
      </c>
      <c r="D358" s="451">
        <v>-138000</v>
      </c>
      <c r="E358" s="451">
        <f>SUM(E353)</f>
        <v>449320</v>
      </c>
      <c r="F358" s="451">
        <f t="shared" ref="F358:G358" si="26">SUM(F353)</f>
        <v>-10000</v>
      </c>
      <c r="G358" s="451">
        <f t="shared" si="26"/>
        <v>439320</v>
      </c>
    </row>
    <row r="359" spans="1:7" ht="15.75" x14ac:dyDescent="0.25">
      <c r="A359" s="623"/>
      <c r="B359" s="559"/>
      <c r="C359" s="624"/>
      <c r="D359" s="624"/>
      <c r="E359" s="624"/>
      <c r="F359" s="625"/>
      <c r="G359" s="626"/>
    </row>
    <row r="360" spans="1:7" x14ac:dyDescent="0.25">
      <c r="A360" s="297"/>
      <c r="B360" s="297"/>
      <c r="C360" s="297"/>
      <c r="D360" s="297"/>
      <c r="E360" s="297"/>
    </row>
    <row r="361" spans="1:7" ht="18.75" x14ac:dyDescent="0.3">
      <c r="B361" s="77" t="s">
        <v>234</v>
      </c>
    </row>
    <row r="363" spans="1:7" ht="24" x14ac:dyDescent="0.25">
      <c r="A363" s="419" t="s">
        <v>29</v>
      </c>
      <c r="B363" s="419" t="s">
        <v>30</v>
      </c>
      <c r="C363" s="419" t="s">
        <v>235</v>
      </c>
      <c r="D363" s="419" t="s">
        <v>86</v>
      </c>
      <c r="E363" s="419" t="s">
        <v>13</v>
      </c>
      <c r="F363" s="459" t="s">
        <v>452</v>
      </c>
      <c r="G363" s="459" t="s">
        <v>453</v>
      </c>
    </row>
    <row r="364" spans="1:7" x14ac:dyDescent="0.25">
      <c r="A364" s="419">
        <v>1</v>
      </c>
      <c r="B364" s="419">
        <v>2</v>
      </c>
      <c r="C364" s="419">
        <v>3</v>
      </c>
      <c r="D364" s="419">
        <v>4</v>
      </c>
      <c r="E364" s="419">
        <v>5</v>
      </c>
      <c r="F364" s="522"/>
      <c r="G364" s="627"/>
    </row>
    <row r="365" spans="1:7" x14ac:dyDescent="0.25">
      <c r="A365" s="417">
        <v>64</v>
      </c>
      <c r="B365" s="417" t="s">
        <v>54</v>
      </c>
      <c r="C365" s="418">
        <v>10000</v>
      </c>
      <c r="D365" s="418">
        <v>0</v>
      </c>
      <c r="E365" s="418">
        <f>SUM(E366:E367)</f>
        <v>10000</v>
      </c>
      <c r="F365" s="418">
        <f t="shared" ref="F365:G365" si="27">SUM(F366:F367)</f>
        <v>8000</v>
      </c>
      <c r="G365" s="418">
        <f t="shared" si="27"/>
        <v>18000</v>
      </c>
    </row>
    <row r="366" spans="1:7" s="297" customFormat="1" ht="19.5" customHeight="1" x14ac:dyDescent="0.25">
      <c r="A366" s="628">
        <v>64291</v>
      </c>
      <c r="B366" s="628" t="s">
        <v>485</v>
      </c>
      <c r="C366" s="509"/>
      <c r="D366" s="509"/>
      <c r="E366" s="553">
        <v>0</v>
      </c>
      <c r="F366" s="533">
        <f>G366-E366</f>
        <v>8000</v>
      </c>
      <c r="G366" s="533">
        <v>8000</v>
      </c>
    </row>
    <row r="367" spans="1:7" x14ac:dyDescent="0.25">
      <c r="A367" s="422">
        <v>64299</v>
      </c>
      <c r="B367" s="422" t="s">
        <v>236</v>
      </c>
      <c r="C367" s="423">
        <v>10000</v>
      </c>
      <c r="D367" s="424">
        <v>0</v>
      </c>
      <c r="E367" s="423">
        <v>10000</v>
      </c>
      <c r="F367" s="533">
        <f>G367-E367</f>
        <v>0</v>
      </c>
      <c r="G367" s="627">
        <v>10000</v>
      </c>
    </row>
    <row r="368" spans="1:7" x14ac:dyDescent="0.25">
      <c r="A368" s="422"/>
      <c r="B368" s="422"/>
      <c r="C368" s="424"/>
      <c r="D368" s="424"/>
      <c r="E368" s="424"/>
      <c r="F368" s="522"/>
      <c r="G368" s="627"/>
    </row>
    <row r="369" spans="1:7" ht="24" x14ac:dyDescent="0.25">
      <c r="A369" s="456">
        <v>65</v>
      </c>
      <c r="B369" s="456" t="s">
        <v>61</v>
      </c>
      <c r="C369" s="457">
        <v>3426500</v>
      </c>
      <c r="D369" s="457">
        <v>-710000</v>
      </c>
      <c r="E369" s="457">
        <f>SUM(E370:E383)</f>
        <v>2041500</v>
      </c>
      <c r="F369" s="457">
        <f t="shared" ref="F369:G369" si="28">SUM(F370:F383)</f>
        <v>1225000</v>
      </c>
      <c r="G369" s="457">
        <f t="shared" si="28"/>
        <v>3266500</v>
      </c>
    </row>
    <row r="370" spans="1:7" x14ac:dyDescent="0.25">
      <c r="A370" s="422">
        <v>651291</v>
      </c>
      <c r="B370" s="422" t="s">
        <v>237</v>
      </c>
      <c r="C370" s="423">
        <v>750000</v>
      </c>
      <c r="D370" s="422">
        <v>0</v>
      </c>
      <c r="E370" s="423">
        <v>75000</v>
      </c>
      <c r="F370" s="534">
        <f>G370-E370</f>
        <v>205000</v>
      </c>
      <c r="G370" s="627">
        <v>280000</v>
      </c>
    </row>
    <row r="371" spans="1:7" x14ac:dyDescent="0.25">
      <c r="A371" s="422">
        <v>651292</v>
      </c>
      <c r="B371" s="422" t="s">
        <v>238</v>
      </c>
      <c r="C371" s="423">
        <v>70000</v>
      </c>
      <c r="D371" s="424">
        <v>0</v>
      </c>
      <c r="E371" s="423">
        <v>70000</v>
      </c>
      <c r="F371" s="534">
        <f t="shared" ref="F371:F383" si="29">G371-E371</f>
        <v>0</v>
      </c>
      <c r="G371" s="627">
        <v>70000</v>
      </c>
    </row>
    <row r="372" spans="1:7" x14ac:dyDescent="0.25">
      <c r="A372" s="422">
        <v>65141</v>
      </c>
      <c r="B372" s="422" t="s">
        <v>239</v>
      </c>
      <c r="C372" s="423">
        <v>160000</v>
      </c>
      <c r="D372" s="423">
        <v>-80000</v>
      </c>
      <c r="E372" s="423">
        <v>80000</v>
      </c>
      <c r="F372" s="534">
        <f t="shared" si="29"/>
        <v>0</v>
      </c>
      <c r="G372" s="627">
        <v>80000</v>
      </c>
    </row>
    <row r="373" spans="1:7" x14ac:dyDescent="0.25">
      <c r="A373" s="422">
        <v>651491</v>
      </c>
      <c r="B373" s="422" t="s">
        <v>240</v>
      </c>
      <c r="C373" s="423">
        <v>2000</v>
      </c>
      <c r="D373" s="424">
        <v>0</v>
      </c>
      <c r="E373" s="423">
        <v>2000</v>
      </c>
      <c r="F373" s="534">
        <f t="shared" si="29"/>
        <v>-2000</v>
      </c>
      <c r="G373" s="627">
        <v>0</v>
      </c>
    </row>
    <row r="374" spans="1:7" x14ac:dyDescent="0.25">
      <c r="A374" s="422">
        <v>6522</v>
      </c>
      <c r="B374" s="422" t="s">
        <v>66</v>
      </c>
      <c r="C374" s="423">
        <v>20000</v>
      </c>
      <c r="D374" s="424">
        <v>0</v>
      </c>
      <c r="E374" s="423">
        <v>20000</v>
      </c>
      <c r="F374" s="534">
        <f t="shared" si="29"/>
        <v>0</v>
      </c>
      <c r="G374" s="627">
        <v>20000</v>
      </c>
    </row>
    <row r="375" spans="1:7" x14ac:dyDescent="0.25">
      <c r="A375" s="422">
        <v>652640</v>
      </c>
      <c r="B375" s="422" t="s">
        <v>241</v>
      </c>
      <c r="C375" s="423">
        <v>28000</v>
      </c>
      <c r="D375" s="424">
        <v>0</v>
      </c>
      <c r="E375" s="423">
        <v>28000</v>
      </c>
      <c r="F375" s="534">
        <f t="shared" si="29"/>
        <v>0</v>
      </c>
      <c r="G375" s="627">
        <v>28000</v>
      </c>
    </row>
    <row r="376" spans="1:7" x14ac:dyDescent="0.25">
      <c r="A376" s="422">
        <v>6526420</v>
      </c>
      <c r="B376" s="422" t="s">
        <v>242</v>
      </c>
      <c r="C376" s="423">
        <v>30000</v>
      </c>
      <c r="D376" s="424">
        <v>0</v>
      </c>
      <c r="E376" s="423">
        <v>30000</v>
      </c>
      <c r="F376" s="534">
        <f t="shared" si="29"/>
        <v>-5000</v>
      </c>
      <c r="G376" s="627">
        <v>25000</v>
      </c>
    </row>
    <row r="377" spans="1:7" x14ac:dyDescent="0.25">
      <c r="A377" s="422">
        <v>6526421</v>
      </c>
      <c r="B377" s="422" t="s">
        <v>243</v>
      </c>
      <c r="C377" s="423">
        <v>1000</v>
      </c>
      <c r="D377" s="424">
        <v>0</v>
      </c>
      <c r="E377" s="423">
        <v>1000</v>
      </c>
      <c r="F377" s="534">
        <f t="shared" si="29"/>
        <v>0</v>
      </c>
      <c r="G377" s="627">
        <v>1000</v>
      </c>
    </row>
    <row r="378" spans="1:7" x14ac:dyDescent="0.25">
      <c r="A378" s="422">
        <v>652643</v>
      </c>
      <c r="B378" s="422" t="s">
        <v>244</v>
      </c>
      <c r="C378" s="424">
        <v>500</v>
      </c>
      <c r="D378" s="424">
        <v>0</v>
      </c>
      <c r="E378" s="424">
        <v>500</v>
      </c>
      <c r="F378" s="534">
        <f t="shared" si="29"/>
        <v>0</v>
      </c>
      <c r="G378" s="627">
        <v>500</v>
      </c>
    </row>
    <row r="379" spans="1:7" x14ac:dyDescent="0.25">
      <c r="A379" s="422">
        <v>652645</v>
      </c>
      <c r="B379" s="422" t="s">
        <v>245</v>
      </c>
      <c r="C379" s="423">
        <v>230000</v>
      </c>
      <c r="D379" s="423">
        <v>-130000</v>
      </c>
      <c r="E379" s="423">
        <v>100000</v>
      </c>
      <c r="F379" s="534">
        <f t="shared" si="29"/>
        <v>32000</v>
      </c>
      <c r="G379" s="627">
        <v>132000</v>
      </c>
    </row>
    <row r="380" spans="1:7" x14ac:dyDescent="0.25">
      <c r="A380" s="422">
        <v>652648</v>
      </c>
      <c r="B380" s="422" t="s">
        <v>246</v>
      </c>
      <c r="C380" s="423">
        <v>30000</v>
      </c>
      <c r="D380" s="424">
        <v>0</v>
      </c>
      <c r="E380" s="423">
        <v>30000</v>
      </c>
      <c r="F380" s="534">
        <f t="shared" si="29"/>
        <v>0</v>
      </c>
      <c r="G380" s="627">
        <v>30000</v>
      </c>
    </row>
    <row r="381" spans="1:7" x14ac:dyDescent="0.25">
      <c r="A381" s="422">
        <v>652691</v>
      </c>
      <c r="B381" s="422" t="s">
        <v>247</v>
      </c>
      <c r="C381" s="423">
        <v>405000</v>
      </c>
      <c r="D381" s="424">
        <v>0</v>
      </c>
      <c r="E381" s="423">
        <v>405000</v>
      </c>
      <c r="F381" s="534">
        <f t="shared" si="29"/>
        <v>0</v>
      </c>
      <c r="G381" s="627">
        <v>405000</v>
      </c>
    </row>
    <row r="382" spans="1:7" x14ac:dyDescent="0.25">
      <c r="A382" s="422">
        <v>65311</v>
      </c>
      <c r="B382" s="422" t="s">
        <v>69</v>
      </c>
      <c r="C382" s="423">
        <v>1000000</v>
      </c>
      <c r="D382" s="423">
        <v>-400000</v>
      </c>
      <c r="E382" s="423">
        <v>600000</v>
      </c>
      <c r="F382" s="534">
        <f t="shared" si="29"/>
        <v>945000</v>
      </c>
      <c r="G382" s="627">
        <v>1545000</v>
      </c>
    </row>
    <row r="383" spans="1:7" x14ac:dyDescent="0.25">
      <c r="A383" s="422">
        <v>6532</v>
      </c>
      <c r="B383" s="422" t="s">
        <v>70</v>
      </c>
      <c r="C383" s="423">
        <v>700000</v>
      </c>
      <c r="D383" s="423">
        <v>-100000</v>
      </c>
      <c r="E383" s="423">
        <v>600000</v>
      </c>
      <c r="F383" s="534">
        <f t="shared" si="29"/>
        <v>50000</v>
      </c>
      <c r="G383" s="627">
        <v>650000</v>
      </c>
    </row>
    <row r="384" spans="1:7" ht="31.5" x14ac:dyDescent="0.25">
      <c r="A384" s="422"/>
      <c r="B384" s="447" t="s">
        <v>248</v>
      </c>
      <c r="C384" s="451">
        <v>3436500</v>
      </c>
      <c r="D384" s="451">
        <v>-710000</v>
      </c>
      <c r="E384" s="451">
        <f>SUM(E365,E369)</f>
        <v>2051500</v>
      </c>
      <c r="F384" s="451">
        <f t="shared" ref="F384:G384" si="30">SUM(F365,F369)</f>
        <v>1233000</v>
      </c>
      <c r="G384" s="451">
        <f t="shared" si="30"/>
        <v>3284500</v>
      </c>
    </row>
    <row r="386" spans="1:7" ht="18.75" x14ac:dyDescent="0.3">
      <c r="B386" s="77" t="s">
        <v>249</v>
      </c>
    </row>
    <row r="387" spans="1:7" ht="18.75" x14ac:dyDescent="0.3">
      <c r="B387" s="77"/>
    </row>
    <row r="388" spans="1:7" ht="24" x14ac:dyDescent="0.25">
      <c r="A388" s="728" t="s">
        <v>29</v>
      </c>
      <c r="B388" s="728" t="s">
        <v>30</v>
      </c>
      <c r="C388" s="636"/>
      <c r="D388" s="636"/>
      <c r="E388" s="737" t="s">
        <v>13</v>
      </c>
      <c r="F388" s="459" t="s">
        <v>452</v>
      </c>
      <c r="G388" s="459" t="s">
        <v>453</v>
      </c>
    </row>
    <row r="389" spans="1:7" x14ac:dyDescent="0.25">
      <c r="A389" s="419">
        <v>1</v>
      </c>
      <c r="B389" s="419">
        <v>2</v>
      </c>
      <c r="C389" s="419">
        <v>3</v>
      </c>
      <c r="D389" s="728"/>
      <c r="E389" s="728"/>
      <c r="F389" s="522"/>
      <c r="G389" s="627"/>
    </row>
    <row r="390" spans="1:7" ht="24" x14ac:dyDescent="0.25">
      <c r="A390" s="417">
        <v>63</v>
      </c>
      <c r="B390" s="417" t="s">
        <v>43</v>
      </c>
      <c r="C390" s="418">
        <v>2450000</v>
      </c>
      <c r="D390" s="418">
        <v>-1110000</v>
      </c>
      <c r="E390" s="418">
        <f>SUM(E391:E399)</f>
        <v>1340000</v>
      </c>
      <c r="F390" s="418">
        <f t="shared" ref="F390:G390" si="31">SUM(F391:F399)</f>
        <v>-230000</v>
      </c>
      <c r="G390" s="418">
        <f t="shared" si="31"/>
        <v>1110000</v>
      </c>
    </row>
    <row r="391" spans="1:7" s="297" customFormat="1" x14ac:dyDescent="0.25">
      <c r="A391" s="628">
        <v>63242</v>
      </c>
      <c r="B391" s="628" t="s">
        <v>486</v>
      </c>
      <c r="C391" s="509"/>
      <c r="D391" s="509"/>
      <c r="E391" s="553">
        <v>0</v>
      </c>
      <c r="F391" s="627">
        <f>G391-E391</f>
        <v>114000</v>
      </c>
      <c r="G391" s="627">
        <v>114000</v>
      </c>
    </row>
    <row r="392" spans="1:7" s="297" customFormat="1" x14ac:dyDescent="0.25">
      <c r="A392" s="445">
        <v>63311</v>
      </c>
      <c r="B392" s="445" t="s">
        <v>251</v>
      </c>
      <c r="C392" s="446">
        <v>90000</v>
      </c>
      <c r="D392" s="485">
        <v>0</v>
      </c>
      <c r="E392" s="446">
        <v>90000</v>
      </c>
      <c r="F392" s="627">
        <f t="shared" ref="F392:F399" si="32">G392-E392</f>
        <v>-7000</v>
      </c>
      <c r="G392" s="627">
        <v>83000</v>
      </c>
    </row>
    <row r="393" spans="1:7" s="297" customFormat="1" x14ac:dyDescent="0.25">
      <c r="A393" s="445">
        <v>63312</v>
      </c>
      <c r="B393" s="445" t="s">
        <v>480</v>
      </c>
      <c r="C393" s="446">
        <v>60000</v>
      </c>
      <c r="D393" s="446">
        <v>-50000</v>
      </c>
      <c r="E393" s="446">
        <v>10000</v>
      </c>
      <c r="F393" s="627">
        <f t="shared" si="32"/>
        <v>0</v>
      </c>
      <c r="G393" s="627">
        <v>10000</v>
      </c>
    </row>
    <row r="394" spans="1:7" x14ac:dyDescent="0.25">
      <c r="A394" s="422">
        <v>63321</v>
      </c>
      <c r="B394" s="422" t="s">
        <v>253</v>
      </c>
      <c r="C394" s="423">
        <v>820000</v>
      </c>
      <c r="D394" s="423">
        <v>-110000</v>
      </c>
      <c r="E394" s="423">
        <v>710000</v>
      </c>
      <c r="F394" s="627">
        <f t="shared" si="32"/>
        <v>-45000</v>
      </c>
      <c r="G394" s="627">
        <v>665000</v>
      </c>
    </row>
    <row r="395" spans="1:7" x14ac:dyDescent="0.25">
      <c r="A395" s="422">
        <v>63322</v>
      </c>
      <c r="B395" s="422" t="s">
        <v>254</v>
      </c>
      <c r="C395" s="423">
        <v>630000</v>
      </c>
      <c r="D395" s="423">
        <v>-400000</v>
      </c>
      <c r="E395" s="423">
        <v>230000</v>
      </c>
      <c r="F395" s="627">
        <f t="shared" si="32"/>
        <v>-15000</v>
      </c>
      <c r="G395" s="627">
        <v>215000</v>
      </c>
    </row>
    <row r="396" spans="1:7" x14ac:dyDescent="0.25">
      <c r="A396" s="621">
        <v>63414</v>
      </c>
      <c r="B396" s="621" t="s">
        <v>487</v>
      </c>
      <c r="C396" s="423"/>
      <c r="D396" s="423"/>
      <c r="E396" s="423">
        <v>0</v>
      </c>
      <c r="F396" s="627">
        <f t="shared" si="32"/>
        <v>10000</v>
      </c>
      <c r="G396" s="627">
        <v>10000</v>
      </c>
    </row>
    <row r="397" spans="1:7" ht="18" customHeight="1" x14ac:dyDescent="0.25">
      <c r="A397" s="455">
        <v>634141</v>
      </c>
      <c r="B397" s="455" t="s">
        <v>488</v>
      </c>
      <c r="C397" s="423"/>
      <c r="D397" s="423"/>
      <c r="E397" s="423">
        <v>0</v>
      </c>
      <c r="F397" s="627">
        <f t="shared" si="32"/>
        <v>10000</v>
      </c>
      <c r="G397" s="533">
        <v>10000</v>
      </c>
    </row>
    <row r="398" spans="1:7" x14ac:dyDescent="0.25">
      <c r="A398" s="422">
        <v>63612</v>
      </c>
      <c r="B398" s="422" t="s">
        <v>51</v>
      </c>
      <c r="C398" s="423">
        <v>10000</v>
      </c>
      <c r="D398" s="424">
        <v>0</v>
      </c>
      <c r="E398" s="423">
        <v>10000</v>
      </c>
      <c r="F398" s="627">
        <f t="shared" si="32"/>
        <v>-7000</v>
      </c>
      <c r="G398" s="627">
        <v>3000</v>
      </c>
    </row>
    <row r="399" spans="1:7" x14ac:dyDescent="0.25">
      <c r="A399" s="422">
        <v>6382</v>
      </c>
      <c r="B399" s="422" t="s">
        <v>256</v>
      </c>
      <c r="C399" s="423">
        <v>290000</v>
      </c>
      <c r="D399" s="424">
        <v>0</v>
      </c>
      <c r="E399" s="423">
        <v>290000</v>
      </c>
      <c r="F399" s="627">
        <f t="shared" si="32"/>
        <v>-290000</v>
      </c>
      <c r="G399" s="627">
        <v>0</v>
      </c>
    </row>
    <row r="400" spans="1:7" ht="31.5" x14ac:dyDescent="0.25">
      <c r="A400" s="447"/>
      <c r="B400" s="447" t="s">
        <v>257</v>
      </c>
      <c r="C400" s="451">
        <v>2450000</v>
      </c>
      <c r="D400" s="451">
        <v>-1110000</v>
      </c>
      <c r="E400" s="451">
        <f>SUM(E390)</f>
        <v>1340000</v>
      </c>
      <c r="F400" s="451">
        <f t="shared" ref="F400:G400" si="33">SUM(F390)</f>
        <v>-230000</v>
      </c>
      <c r="G400" s="451">
        <f t="shared" si="33"/>
        <v>1110000</v>
      </c>
    </row>
    <row r="402" spans="1:7" ht="18.75" x14ac:dyDescent="0.3">
      <c r="B402" s="77" t="s">
        <v>258</v>
      </c>
    </row>
    <row r="403" spans="1:7" ht="18.75" x14ac:dyDescent="0.3">
      <c r="B403" s="77"/>
    </row>
    <row r="404" spans="1:7" ht="24" x14ac:dyDescent="0.25">
      <c r="A404" s="728" t="s">
        <v>29</v>
      </c>
      <c r="B404" s="728" t="s">
        <v>30</v>
      </c>
      <c r="C404" s="636"/>
      <c r="D404" s="636"/>
      <c r="E404" s="737" t="s">
        <v>13</v>
      </c>
      <c r="F404" s="459" t="s">
        <v>452</v>
      </c>
      <c r="G404" s="459" t="s">
        <v>453</v>
      </c>
    </row>
    <row r="405" spans="1:7" x14ac:dyDescent="0.25">
      <c r="A405" s="419">
        <v>1</v>
      </c>
      <c r="B405" s="419">
        <v>2</v>
      </c>
      <c r="C405" s="419">
        <v>3</v>
      </c>
      <c r="D405" s="729"/>
      <c r="E405" s="730"/>
      <c r="F405" s="520"/>
      <c r="G405" s="521"/>
    </row>
    <row r="406" spans="1:7" x14ac:dyDescent="0.25">
      <c r="A406" s="425">
        <v>66</v>
      </c>
      <c r="B406" s="425" t="s">
        <v>71</v>
      </c>
      <c r="C406" s="430">
        <v>1000</v>
      </c>
      <c r="D406" s="430">
        <v>0</v>
      </c>
      <c r="E406" s="430">
        <f>SUM(E407:E408)</f>
        <v>1000</v>
      </c>
      <c r="F406" s="430">
        <f t="shared" ref="F406:G406" si="34">SUM(F407:F408)</f>
        <v>34000</v>
      </c>
      <c r="G406" s="430">
        <f t="shared" si="34"/>
        <v>35000</v>
      </c>
    </row>
    <row r="407" spans="1:7" s="297" customFormat="1" x14ac:dyDescent="0.25">
      <c r="A407" s="445">
        <v>66311</v>
      </c>
      <c r="B407" s="445" t="s">
        <v>489</v>
      </c>
      <c r="C407" s="444"/>
      <c r="D407" s="444"/>
      <c r="E407" s="446">
        <v>0</v>
      </c>
      <c r="F407" s="521">
        <f>G407-E407</f>
        <v>35000</v>
      </c>
      <c r="G407" s="521">
        <v>35000</v>
      </c>
    </row>
    <row r="408" spans="1:7" x14ac:dyDescent="0.25">
      <c r="A408" s="422">
        <v>66312</v>
      </c>
      <c r="B408" s="422" t="s">
        <v>259</v>
      </c>
      <c r="C408" s="423">
        <v>1000</v>
      </c>
      <c r="D408" s="424">
        <v>0</v>
      </c>
      <c r="E408" s="423">
        <v>1000</v>
      </c>
      <c r="F408" s="521">
        <f>G408-E408</f>
        <v>-1000</v>
      </c>
      <c r="G408" s="521">
        <v>0</v>
      </c>
    </row>
    <row r="409" spans="1:7" ht="31.5" x14ac:dyDescent="0.25">
      <c r="A409" s="458"/>
      <c r="B409" s="447" t="s">
        <v>260</v>
      </c>
      <c r="C409" s="451">
        <v>1000</v>
      </c>
      <c r="D409" s="451">
        <v>0</v>
      </c>
      <c r="E409" s="451">
        <f>SUM(E406)</f>
        <v>1000</v>
      </c>
      <c r="F409" s="451">
        <f t="shared" ref="F409:G409" si="35">SUM(F406)</f>
        <v>34000</v>
      </c>
      <c r="G409" s="451">
        <f t="shared" si="35"/>
        <v>35000</v>
      </c>
    </row>
    <row r="411" spans="1:7" ht="18.75" x14ac:dyDescent="0.3">
      <c r="B411" s="77" t="s">
        <v>261</v>
      </c>
    </row>
    <row r="413" spans="1:7" ht="24" x14ac:dyDescent="0.25">
      <c r="A413" s="419" t="s">
        <v>29</v>
      </c>
      <c r="B413" s="419" t="s">
        <v>30</v>
      </c>
      <c r="C413" s="419" t="s">
        <v>11</v>
      </c>
      <c r="D413" s="419" t="s">
        <v>86</v>
      </c>
      <c r="E413" s="419" t="s">
        <v>13</v>
      </c>
      <c r="F413" s="459" t="s">
        <v>452</v>
      </c>
      <c r="G413" s="459" t="s">
        <v>453</v>
      </c>
    </row>
    <row r="414" spans="1:7" x14ac:dyDescent="0.25">
      <c r="A414" s="419">
        <v>1</v>
      </c>
      <c r="B414" s="419">
        <v>2</v>
      </c>
      <c r="C414" s="419">
        <v>3</v>
      </c>
      <c r="D414" s="450">
        <v>4</v>
      </c>
      <c r="E414" s="450">
        <v>5</v>
      </c>
      <c r="F414" s="520"/>
      <c r="G414" s="521"/>
    </row>
    <row r="415" spans="1:7" ht="24" x14ac:dyDescent="0.25">
      <c r="A415" s="425">
        <v>71</v>
      </c>
      <c r="B415" s="417" t="s">
        <v>78</v>
      </c>
      <c r="C415" s="418">
        <v>210000</v>
      </c>
      <c r="D415" s="418">
        <v>25000</v>
      </c>
      <c r="E415" s="418">
        <f>SUM(E416)</f>
        <v>235000</v>
      </c>
      <c r="F415" s="418">
        <f t="shared" ref="F415:G415" si="36">SUM(F416)</f>
        <v>176757</v>
      </c>
      <c r="G415" s="418">
        <f t="shared" si="36"/>
        <v>411757</v>
      </c>
    </row>
    <row r="416" spans="1:7" x14ac:dyDescent="0.25">
      <c r="A416" s="422">
        <v>7111</v>
      </c>
      <c r="B416" s="422" t="s">
        <v>80</v>
      </c>
      <c r="C416" s="423">
        <v>210000</v>
      </c>
      <c r="D416" s="423">
        <v>25000</v>
      </c>
      <c r="E416" s="423">
        <v>235000</v>
      </c>
      <c r="F416" s="520">
        <f>G416-E416</f>
        <v>176757</v>
      </c>
      <c r="G416" s="521">
        <v>411757</v>
      </c>
    </row>
    <row r="417" spans="1:7" ht="24" x14ac:dyDescent="0.25">
      <c r="A417" s="425">
        <v>72</v>
      </c>
      <c r="B417" s="417" t="s">
        <v>81</v>
      </c>
      <c r="C417" s="418">
        <v>7000</v>
      </c>
      <c r="D417" s="418">
        <v>0</v>
      </c>
      <c r="E417" s="418">
        <f>SUM(E418)</f>
        <v>7000</v>
      </c>
      <c r="F417" s="418">
        <f t="shared" ref="F417:G417" si="37">SUM(F418)</f>
        <v>-5000</v>
      </c>
      <c r="G417" s="418">
        <f t="shared" si="37"/>
        <v>2000</v>
      </c>
    </row>
    <row r="418" spans="1:7" x14ac:dyDescent="0.25">
      <c r="A418" s="422">
        <v>72119</v>
      </c>
      <c r="B418" s="422" t="s">
        <v>83</v>
      </c>
      <c r="C418" s="423">
        <v>7000</v>
      </c>
      <c r="D418" s="424">
        <v>0</v>
      </c>
      <c r="E418" s="423">
        <v>7000</v>
      </c>
      <c r="F418" s="520">
        <f>G418-E418</f>
        <v>-5000</v>
      </c>
      <c r="G418" s="521">
        <v>2000</v>
      </c>
    </row>
    <row r="419" spans="1:7" ht="31.5" x14ac:dyDescent="0.25">
      <c r="A419" s="422"/>
      <c r="B419" s="447" t="s">
        <v>262</v>
      </c>
      <c r="C419" s="451">
        <v>217000</v>
      </c>
      <c r="D419" s="451">
        <v>25000</v>
      </c>
      <c r="E419" s="451">
        <f>SUM(E415,E417)</f>
        <v>242000</v>
      </c>
      <c r="F419" s="451">
        <f t="shared" ref="F419:G419" si="38">SUM(F415,F417)</f>
        <v>171757</v>
      </c>
      <c r="G419" s="451">
        <f t="shared" si="38"/>
        <v>413757</v>
      </c>
    </row>
    <row r="420" spans="1:7" s="297" customFormat="1" x14ac:dyDescent="0.25"/>
    <row r="421" spans="1:7" s="297" customFormat="1" x14ac:dyDescent="0.25"/>
    <row r="422" spans="1:7" s="297" customFormat="1" ht="18.75" x14ac:dyDescent="0.3">
      <c r="B422" s="631" t="s">
        <v>481</v>
      </c>
    </row>
    <row r="423" spans="1:7" s="297" customFormat="1" x14ac:dyDescent="0.25"/>
    <row r="424" spans="1:7" s="297" customFormat="1" ht="28.5" customHeight="1" x14ac:dyDescent="0.25">
      <c r="A424" s="619" t="s">
        <v>29</v>
      </c>
      <c r="B424" s="619" t="s">
        <v>30</v>
      </c>
      <c r="C424" s="619" t="s">
        <v>11</v>
      </c>
      <c r="D424" s="619" t="s">
        <v>86</v>
      </c>
      <c r="E424" s="619" t="s">
        <v>13</v>
      </c>
      <c r="F424" s="459" t="s">
        <v>452</v>
      </c>
      <c r="G424" s="459" t="s">
        <v>453</v>
      </c>
    </row>
    <row r="425" spans="1:7" s="297" customFormat="1" x14ac:dyDescent="0.25">
      <c r="A425" s="629">
        <v>1</v>
      </c>
      <c r="B425" s="629">
        <v>2</v>
      </c>
      <c r="C425" s="629"/>
      <c r="D425" s="629"/>
      <c r="E425" s="629">
        <v>5</v>
      </c>
      <c r="F425" s="629"/>
      <c r="G425" s="629"/>
    </row>
    <row r="426" spans="1:7" s="297" customFormat="1" ht="16.5" customHeight="1" x14ac:dyDescent="0.25">
      <c r="A426" s="632">
        <v>84</v>
      </c>
      <c r="B426" s="632" t="s">
        <v>483</v>
      </c>
      <c r="C426" s="633"/>
      <c r="D426" s="633"/>
      <c r="E426" s="634">
        <f>SUM(E427)</f>
        <v>0</v>
      </c>
      <c r="F426" s="634">
        <f t="shared" ref="F426:G426" si="39">SUM(F427)</f>
        <v>261000</v>
      </c>
      <c r="G426" s="634">
        <f t="shared" si="39"/>
        <v>261000</v>
      </c>
    </row>
    <row r="427" spans="1:7" s="297" customFormat="1" x14ac:dyDescent="0.25">
      <c r="A427" s="576">
        <v>8471</v>
      </c>
      <c r="B427" s="576" t="s">
        <v>469</v>
      </c>
      <c r="C427" s="576"/>
      <c r="D427" s="576"/>
      <c r="E427" s="594">
        <v>0</v>
      </c>
      <c r="F427" s="594">
        <f>G427-E427</f>
        <v>261000</v>
      </c>
      <c r="G427" s="594">
        <v>261000</v>
      </c>
    </row>
    <row r="428" spans="1:7" s="297" customFormat="1" ht="47.25" x14ac:dyDescent="0.25">
      <c r="A428" s="576"/>
      <c r="B428" s="630" t="s">
        <v>482</v>
      </c>
      <c r="C428" s="576"/>
      <c r="D428" s="576"/>
      <c r="E428" s="725">
        <f>SUM(E426)</f>
        <v>0</v>
      </c>
      <c r="F428" s="725">
        <f t="shared" ref="F428:G428" si="40">SUM(F426)</f>
        <v>261000</v>
      </c>
      <c r="G428" s="725">
        <f t="shared" si="40"/>
        <v>261000</v>
      </c>
    </row>
    <row r="429" spans="1:7" s="297" customFormat="1" x14ac:dyDescent="0.25">
      <c r="A429" s="589"/>
      <c r="B429" s="589"/>
      <c r="C429" s="589"/>
      <c r="D429" s="589"/>
      <c r="E429" s="589"/>
      <c r="F429" s="589"/>
      <c r="G429" s="589"/>
    </row>
    <row r="430" spans="1:7" s="297" customFormat="1" x14ac:dyDescent="0.25"/>
    <row r="431" spans="1:7" s="297" customFormat="1" x14ac:dyDescent="0.25"/>
    <row r="432" spans="1:7" s="297" customFormat="1" x14ac:dyDescent="0.25"/>
    <row r="433" spans="1:7" ht="18" x14ac:dyDescent="0.25">
      <c r="B433" s="23" t="s">
        <v>263</v>
      </c>
    </row>
    <row r="435" spans="1:7" ht="24" x14ac:dyDescent="0.25">
      <c r="A435" s="459" t="s">
        <v>264</v>
      </c>
      <c r="B435" s="459" t="s">
        <v>30</v>
      </c>
      <c r="C435" s="459" t="s">
        <v>11</v>
      </c>
      <c r="D435" s="459" t="s">
        <v>86</v>
      </c>
      <c r="E435" s="459" t="s">
        <v>13</v>
      </c>
      <c r="F435" s="459" t="s">
        <v>452</v>
      </c>
      <c r="G435" s="459" t="s">
        <v>453</v>
      </c>
    </row>
    <row r="436" spans="1:7" x14ac:dyDescent="0.25">
      <c r="A436" s="459">
        <v>1</v>
      </c>
      <c r="B436" s="459">
        <v>2</v>
      </c>
      <c r="C436" s="459">
        <v>3</v>
      </c>
      <c r="D436" s="459">
        <v>4</v>
      </c>
      <c r="E436" s="459">
        <v>5</v>
      </c>
      <c r="F436" s="576"/>
      <c r="G436" s="576"/>
    </row>
    <row r="437" spans="1:7" x14ac:dyDescent="0.25">
      <c r="A437" s="460">
        <v>1</v>
      </c>
      <c r="B437" s="460" t="s">
        <v>265</v>
      </c>
      <c r="C437" s="461">
        <v>3927000</v>
      </c>
      <c r="D437" s="461">
        <v>-45000</v>
      </c>
      <c r="E437" s="461">
        <f>SUM(E347)</f>
        <v>3882000</v>
      </c>
      <c r="F437" s="461">
        <f t="shared" ref="F437:G437" si="41">SUM(F347)</f>
        <v>189500</v>
      </c>
      <c r="G437" s="461">
        <f t="shared" si="41"/>
        <v>4071500</v>
      </c>
    </row>
    <row r="438" spans="1:7" x14ac:dyDescent="0.25">
      <c r="A438" s="460">
        <v>3</v>
      </c>
      <c r="B438" s="460" t="s">
        <v>266</v>
      </c>
      <c r="C438" s="461">
        <v>587100</v>
      </c>
      <c r="D438" s="461">
        <v>-138000</v>
      </c>
      <c r="E438" s="461">
        <f>SUM(E358)</f>
        <v>449320</v>
      </c>
      <c r="F438" s="461">
        <f t="shared" ref="F438:G438" si="42">SUM(F358)</f>
        <v>-10000</v>
      </c>
      <c r="G438" s="461">
        <f t="shared" si="42"/>
        <v>439320</v>
      </c>
    </row>
    <row r="439" spans="1:7" x14ac:dyDescent="0.25">
      <c r="A439" s="460">
        <v>4</v>
      </c>
      <c r="B439" s="460" t="s">
        <v>267</v>
      </c>
      <c r="C439" s="461">
        <v>3436500</v>
      </c>
      <c r="D439" s="461">
        <v>-710000</v>
      </c>
      <c r="E439" s="461">
        <f>SUM(E384)</f>
        <v>2051500</v>
      </c>
      <c r="F439" s="461">
        <f t="shared" ref="F439:G439" si="43">SUM(F384)</f>
        <v>1233000</v>
      </c>
      <c r="G439" s="461">
        <f t="shared" si="43"/>
        <v>3284500</v>
      </c>
    </row>
    <row r="440" spans="1:7" x14ac:dyDescent="0.25">
      <c r="A440" s="460">
        <v>5</v>
      </c>
      <c r="B440" s="460" t="s">
        <v>268</v>
      </c>
      <c r="C440" s="461">
        <v>2450000</v>
      </c>
      <c r="D440" s="461">
        <v>-1110000</v>
      </c>
      <c r="E440" s="461">
        <f>SUM(E400)</f>
        <v>1340000</v>
      </c>
      <c r="F440" s="461">
        <f t="shared" ref="F440:G440" si="44">SUM(F400)</f>
        <v>-230000</v>
      </c>
      <c r="G440" s="461">
        <f t="shared" si="44"/>
        <v>1110000</v>
      </c>
    </row>
    <row r="441" spans="1:7" x14ac:dyDescent="0.25">
      <c r="A441" s="460">
        <v>6</v>
      </c>
      <c r="B441" s="460" t="s">
        <v>269</v>
      </c>
      <c r="C441" s="461">
        <v>1000</v>
      </c>
      <c r="D441" s="461">
        <v>0</v>
      </c>
      <c r="E441" s="461">
        <f>SUM(E409)</f>
        <v>1000</v>
      </c>
      <c r="F441" s="461">
        <f t="shared" ref="F441:G441" si="45">SUM(F409)</f>
        <v>34000</v>
      </c>
      <c r="G441" s="461">
        <f t="shared" si="45"/>
        <v>35000</v>
      </c>
    </row>
    <row r="442" spans="1:7" x14ac:dyDescent="0.25">
      <c r="A442" s="460">
        <v>7</v>
      </c>
      <c r="B442" s="460" t="s">
        <v>270</v>
      </c>
      <c r="C442" s="461">
        <v>217000</v>
      </c>
      <c r="D442" s="461">
        <v>25000</v>
      </c>
      <c r="E442" s="461">
        <f>SUM(E419)</f>
        <v>242000</v>
      </c>
      <c r="F442" s="461">
        <f t="shared" ref="F442:G442" si="46">SUM(F419)</f>
        <v>171757</v>
      </c>
      <c r="G442" s="461">
        <f t="shared" si="46"/>
        <v>413757</v>
      </c>
    </row>
    <row r="443" spans="1:7" x14ac:dyDescent="0.25">
      <c r="A443" s="460">
        <v>8</v>
      </c>
      <c r="B443" s="460" t="s">
        <v>271</v>
      </c>
      <c r="C443" s="462"/>
      <c r="D443" s="462"/>
      <c r="E443" s="461">
        <f>SUM(E428)</f>
        <v>0</v>
      </c>
      <c r="F443" s="461">
        <f t="shared" ref="F443:G443" si="47">SUM(F428)</f>
        <v>261000</v>
      </c>
      <c r="G443" s="461">
        <f t="shared" si="47"/>
        <v>261000</v>
      </c>
    </row>
    <row r="444" spans="1:7" ht="25.5" x14ac:dyDescent="0.25">
      <c r="A444" s="460"/>
      <c r="B444" s="463" t="s">
        <v>272</v>
      </c>
      <c r="C444" s="464">
        <v>10618600</v>
      </c>
      <c r="D444" s="464">
        <v>-1978000</v>
      </c>
      <c r="E444" s="464">
        <f>SUM(E437:E443)</f>
        <v>7965820</v>
      </c>
      <c r="F444" s="464">
        <f t="shared" ref="F444:G444" si="48">SUM(F437:F443)</f>
        <v>1649257</v>
      </c>
      <c r="G444" s="464">
        <f t="shared" si="48"/>
        <v>9615077</v>
      </c>
    </row>
    <row r="446" spans="1:7" s="297" customFormat="1" x14ac:dyDescent="0.25"/>
    <row r="447" spans="1:7" ht="18" x14ac:dyDescent="0.25">
      <c r="A447" s="297"/>
      <c r="B447" s="402" t="s">
        <v>273</v>
      </c>
      <c r="C447" s="297"/>
      <c r="D447" s="297"/>
      <c r="E447" s="297"/>
      <c r="F447" s="297"/>
    </row>
    <row r="448" spans="1:7" ht="18" x14ac:dyDescent="0.25">
      <c r="B448" s="23" t="s">
        <v>274</v>
      </c>
    </row>
    <row r="450" spans="1:8" ht="33" customHeight="1" x14ac:dyDescent="0.25">
      <c r="A450" s="419" t="s">
        <v>29</v>
      </c>
      <c r="B450" s="419" t="s">
        <v>30</v>
      </c>
      <c r="C450" s="419" t="s">
        <v>214</v>
      </c>
      <c r="D450" s="419" t="s">
        <v>86</v>
      </c>
      <c r="E450" s="419" t="s">
        <v>275</v>
      </c>
      <c r="F450" s="459" t="s">
        <v>452</v>
      </c>
      <c r="G450" s="459" t="s">
        <v>453</v>
      </c>
    </row>
    <row r="451" spans="1:8" x14ac:dyDescent="0.25">
      <c r="A451" s="419">
        <v>1</v>
      </c>
      <c r="B451" s="419">
        <v>2</v>
      </c>
      <c r="C451" s="450">
        <v>3</v>
      </c>
      <c r="D451" s="450">
        <v>4</v>
      </c>
      <c r="E451" s="450"/>
      <c r="F451" s="636"/>
      <c r="G451" s="576"/>
    </row>
    <row r="452" spans="1:8" ht="31.5" x14ac:dyDescent="0.25">
      <c r="A452" s="465" t="s">
        <v>276</v>
      </c>
      <c r="B452" s="727" t="s">
        <v>216</v>
      </c>
      <c r="C452" s="466">
        <v>10658570</v>
      </c>
      <c r="D452" s="466">
        <v>-1957750</v>
      </c>
      <c r="E452" s="466">
        <f>SUM(E454,E923,E1017)</f>
        <v>8640820</v>
      </c>
      <c r="F452" s="466">
        <f>G452-E452</f>
        <v>157730</v>
      </c>
      <c r="G452" s="466">
        <f>SUM(G454,G923,G1017)</f>
        <v>8798550</v>
      </c>
    </row>
    <row r="453" spans="1:8" x14ac:dyDescent="0.25">
      <c r="A453" s="427"/>
      <c r="B453" s="427"/>
      <c r="C453" s="416"/>
      <c r="D453" s="415"/>
      <c r="E453" s="512"/>
      <c r="F453" s="311"/>
      <c r="G453" s="722"/>
    </row>
    <row r="454" spans="1:8" ht="36" x14ac:dyDescent="0.25">
      <c r="A454" s="467" t="s">
        <v>277</v>
      </c>
      <c r="B454" s="468" t="s">
        <v>278</v>
      </c>
      <c r="C454" s="469">
        <v>8825250</v>
      </c>
      <c r="D454" s="469">
        <v>-1977750</v>
      </c>
      <c r="E454" s="469">
        <f>SUM(E457,E554,E723,E765)</f>
        <v>6847500</v>
      </c>
      <c r="F454" s="721">
        <f>G454-E454</f>
        <v>153435</v>
      </c>
      <c r="G454" s="721">
        <f>SUM(G457,G554,G723,G765)</f>
        <v>7000935</v>
      </c>
    </row>
    <row r="455" spans="1:8" x14ac:dyDescent="0.25">
      <c r="A455" s="921"/>
      <c r="B455" s="921"/>
      <c r="C455" s="921"/>
      <c r="D455" s="921"/>
      <c r="E455" s="922"/>
      <c r="F455" s="311"/>
      <c r="G455" s="704"/>
    </row>
    <row r="456" spans="1:8" x14ac:dyDescent="0.25">
      <c r="A456" s="921"/>
      <c r="B456" s="921"/>
      <c r="C456" s="921"/>
      <c r="D456" s="921"/>
      <c r="E456" s="922"/>
      <c r="F456" s="311"/>
      <c r="G456" s="701"/>
    </row>
    <row r="457" spans="1:8" ht="31.5" x14ac:dyDescent="0.25">
      <c r="A457" s="470" t="s">
        <v>279</v>
      </c>
      <c r="B457" s="470" t="s">
        <v>280</v>
      </c>
      <c r="C457" s="471">
        <v>2021500</v>
      </c>
      <c r="D457" s="471">
        <v>-74000</v>
      </c>
      <c r="E457" s="723">
        <f>SUM(E460,E488)</f>
        <v>1947500</v>
      </c>
      <c r="F457" s="723">
        <f>G457-E457</f>
        <v>86630</v>
      </c>
      <c r="G457" s="723">
        <f t="shared" ref="G457" si="49">SUM(G460,G488)</f>
        <v>2034130</v>
      </c>
    </row>
    <row r="458" spans="1:8" x14ac:dyDescent="0.25">
      <c r="A458" s="921"/>
      <c r="B458" s="921"/>
      <c r="C458" s="921"/>
      <c r="D458" s="921"/>
      <c r="E458" s="922"/>
      <c r="F458" s="311"/>
      <c r="G458" s="704"/>
      <c r="H458" s="589"/>
    </row>
    <row r="459" spans="1:8" x14ac:dyDescent="0.25">
      <c r="A459" s="921"/>
      <c r="B459" s="921"/>
      <c r="C459" s="921"/>
      <c r="D459" s="921"/>
      <c r="E459" s="922"/>
      <c r="F459" s="311"/>
      <c r="G459" s="701"/>
      <c r="H459" s="589"/>
    </row>
    <row r="460" spans="1:8" x14ac:dyDescent="0.25">
      <c r="A460" s="923" t="s">
        <v>281</v>
      </c>
      <c r="B460" s="923" t="s">
        <v>282</v>
      </c>
      <c r="C460" s="915">
        <v>448800</v>
      </c>
      <c r="D460" s="915">
        <v>-145000</v>
      </c>
      <c r="E460" s="924">
        <f>SUM(E476,E480,E484)</f>
        <v>303800</v>
      </c>
      <c r="F460" s="915">
        <f t="shared" ref="F460:G460" si="50">SUM(F476,F480,F484)</f>
        <v>-10800</v>
      </c>
      <c r="G460" s="915">
        <f t="shared" si="50"/>
        <v>293000</v>
      </c>
    </row>
    <row r="461" spans="1:8" x14ac:dyDescent="0.25">
      <c r="A461" s="923"/>
      <c r="B461" s="923"/>
      <c r="C461" s="915"/>
      <c r="D461" s="915"/>
      <c r="E461" s="924"/>
      <c r="F461" s="915"/>
      <c r="G461" s="915"/>
    </row>
    <row r="462" spans="1:8" x14ac:dyDescent="0.25">
      <c r="A462" s="916"/>
      <c r="B462" s="916"/>
      <c r="C462" s="916"/>
      <c r="D462" s="916"/>
      <c r="E462" s="917"/>
      <c r="F462" s="311"/>
      <c r="G462" s="678"/>
    </row>
    <row r="463" spans="1:8" x14ac:dyDescent="0.25">
      <c r="A463" s="916"/>
      <c r="B463" s="916"/>
      <c r="C463" s="916"/>
      <c r="D463" s="916"/>
      <c r="E463" s="917"/>
      <c r="F463" s="311"/>
      <c r="G463" s="679"/>
    </row>
    <row r="464" spans="1:8" x14ac:dyDescent="0.25">
      <c r="A464" s="427">
        <v>31</v>
      </c>
      <c r="B464" s="427" t="s">
        <v>283</v>
      </c>
      <c r="C464" s="442">
        <v>38000</v>
      </c>
      <c r="D464" s="442">
        <v>0</v>
      </c>
      <c r="E464" s="670">
        <f>SUM(E465)</f>
        <v>38000</v>
      </c>
      <c r="F464" s="664">
        <f>G464-E464</f>
        <v>0</v>
      </c>
      <c r="G464" s="660">
        <f>SUM(G465)</f>
        <v>38000</v>
      </c>
    </row>
    <row r="465" spans="1:7" x14ac:dyDescent="0.25">
      <c r="A465" s="427">
        <v>312</v>
      </c>
      <c r="B465" s="427" t="s">
        <v>93</v>
      </c>
      <c r="C465" s="442">
        <v>38000</v>
      </c>
      <c r="D465" s="442">
        <v>0</v>
      </c>
      <c r="E465" s="442">
        <f>SUM(E466)</f>
        <v>38000</v>
      </c>
      <c r="F465" s="664">
        <f t="shared" ref="F465:F484" si="51">G465-E465</f>
        <v>0</v>
      </c>
      <c r="G465" s="660">
        <f>SUM(G466)</f>
        <v>38000</v>
      </c>
    </row>
    <row r="466" spans="1:7" x14ac:dyDescent="0.25">
      <c r="A466" s="422">
        <v>3121</v>
      </c>
      <c r="B466" s="422" t="s">
        <v>93</v>
      </c>
      <c r="C466" s="423">
        <v>38000</v>
      </c>
      <c r="D466" s="424">
        <v>0</v>
      </c>
      <c r="E466" s="423">
        <v>38000</v>
      </c>
      <c r="F466" s="522">
        <f t="shared" si="51"/>
        <v>0</v>
      </c>
      <c r="G466" s="627">
        <v>38000</v>
      </c>
    </row>
    <row r="467" spans="1:7" x14ac:dyDescent="0.25">
      <c r="A467" s="427">
        <v>32</v>
      </c>
      <c r="B467" s="427" t="s">
        <v>284</v>
      </c>
      <c r="C467" s="442">
        <v>380800</v>
      </c>
      <c r="D467" s="442">
        <v>-145000</v>
      </c>
      <c r="E467" s="666">
        <f>SUM(E468,E470)</f>
        <v>235800</v>
      </c>
      <c r="F467" s="665">
        <f t="shared" si="51"/>
        <v>-70800</v>
      </c>
      <c r="G467" s="661">
        <f>SUM(G468,G470)</f>
        <v>165000</v>
      </c>
    </row>
    <row r="468" spans="1:7" x14ac:dyDescent="0.25">
      <c r="A468" s="427">
        <v>323</v>
      </c>
      <c r="B468" s="427" t="s">
        <v>113</v>
      </c>
      <c r="C468" s="442">
        <v>1800</v>
      </c>
      <c r="D468" s="442">
        <v>0</v>
      </c>
      <c r="E468" s="666">
        <f>SUM(E469)</f>
        <v>1800</v>
      </c>
      <c r="F468" s="665">
        <f t="shared" si="51"/>
        <v>-1800</v>
      </c>
      <c r="G468" s="661">
        <f>SUM(G469)</f>
        <v>0</v>
      </c>
    </row>
    <row r="469" spans="1:7" x14ac:dyDescent="0.25">
      <c r="A469" s="422">
        <v>3239</v>
      </c>
      <c r="B469" s="422" t="s">
        <v>121</v>
      </c>
      <c r="C469" s="423">
        <v>1800</v>
      </c>
      <c r="D469" s="424">
        <v>0</v>
      </c>
      <c r="E469" s="428">
        <v>1800</v>
      </c>
      <c r="F469" s="534">
        <f t="shared" si="51"/>
        <v>-1800</v>
      </c>
      <c r="G469" s="533">
        <v>0</v>
      </c>
    </row>
    <row r="470" spans="1:7" x14ac:dyDescent="0.25">
      <c r="A470" s="427">
        <v>329</v>
      </c>
      <c r="B470" s="427" t="s">
        <v>285</v>
      </c>
      <c r="C470" s="442">
        <v>379000</v>
      </c>
      <c r="D470" s="442">
        <v>-145000</v>
      </c>
      <c r="E470" s="666">
        <f>SUM(E471:E475)</f>
        <v>234000</v>
      </c>
      <c r="F470" s="665">
        <f t="shared" si="51"/>
        <v>-69000</v>
      </c>
      <c r="G470" s="661">
        <f>SUM(G471:G475)</f>
        <v>165000</v>
      </c>
    </row>
    <row r="471" spans="1:7" x14ac:dyDescent="0.25">
      <c r="A471" s="422">
        <v>3291</v>
      </c>
      <c r="B471" s="422" t="s">
        <v>286</v>
      </c>
      <c r="C471" s="424">
        <v>0</v>
      </c>
      <c r="D471" s="423">
        <v>5000</v>
      </c>
      <c r="E471" s="423">
        <v>5000</v>
      </c>
      <c r="F471" s="522">
        <f t="shared" si="51"/>
        <v>1000</v>
      </c>
      <c r="G471" s="627">
        <v>6000</v>
      </c>
    </row>
    <row r="472" spans="1:7" x14ac:dyDescent="0.25">
      <c r="A472" s="422">
        <v>3292</v>
      </c>
      <c r="B472" s="422" t="s">
        <v>124</v>
      </c>
      <c r="C472" s="423">
        <v>24000</v>
      </c>
      <c r="D472" s="424">
        <v>0</v>
      </c>
      <c r="E472" s="423">
        <v>24000</v>
      </c>
      <c r="F472" s="522">
        <f t="shared" si="51"/>
        <v>0</v>
      </c>
      <c r="G472" s="627">
        <v>24000</v>
      </c>
    </row>
    <row r="473" spans="1:7" x14ac:dyDescent="0.25">
      <c r="A473" s="422">
        <v>3293</v>
      </c>
      <c r="B473" s="422" t="s">
        <v>125</v>
      </c>
      <c r="C473" s="423">
        <v>150000</v>
      </c>
      <c r="D473" s="423">
        <v>-50000</v>
      </c>
      <c r="E473" s="423">
        <v>100000</v>
      </c>
      <c r="F473" s="522">
        <f t="shared" si="51"/>
        <v>30000</v>
      </c>
      <c r="G473" s="627">
        <v>130000</v>
      </c>
    </row>
    <row r="474" spans="1:7" s="297" customFormat="1" x14ac:dyDescent="0.25">
      <c r="A474" s="445">
        <v>3296</v>
      </c>
      <c r="B474" s="445" t="s">
        <v>128</v>
      </c>
      <c r="C474" s="446">
        <v>200000</v>
      </c>
      <c r="D474" s="446">
        <v>-100000</v>
      </c>
      <c r="E474" s="446">
        <v>100000</v>
      </c>
      <c r="F474" s="522">
        <f t="shared" si="51"/>
        <v>-100000</v>
      </c>
      <c r="G474" s="627">
        <v>0</v>
      </c>
    </row>
    <row r="475" spans="1:7" x14ac:dyDescent="0.25">
      <c r="A475" s="422">
        <v>3299</v>
      </c>
      <c r="B475" s="422" t="s">
        <v>287</v>
      </c>
      <c r="C475" s="423">
        <v>5000</v>
      </c>
      <c r="D475" s="424">
        <v>0</v>
      </c>
      <c r="E475" s="423">
        <v>5000</v>
      </c>
      <c r="F475" s="522">
        <f t="shared" si="51"/>
        <v>0</v>
      </c>
      <c r="G475" s="627">
        <v>5000</v>
      </c>
    </row>
    <row r="476" spans="1:7" ht="18.75" customHeight="1" x14ac:dyDescent="0.25">
      <c r="A476" s="918" t="s">
        <v>288</v>
      </c>
      <c r="B476" s="919"/>
      <c r="C476" s="472">
        <v>418800</v>
      </c>
      <c r="D476" s="472">
        <v>-145000</v>
      </c>
      <c r="E476" s="494">
        <f>SUM(E464,E467)</f>
        <v>273800</v>
      </c>
      <c r="F476" s="667">
        <f t="shared" si="51"/>
        <v>-70800</v>
      </c>
      <c r="G476" s="663">
        <f>SUM(G464,G467)</f>
        <v>203000</v>
      </c>
    </row>
    <row r="477" spans="1:7" x14ac:dyDescent="0.25">
      <c r="A477" s="427">
        <v>32</v>
      </c>
      <c r="B477" s="427" t="s">
        <v>284</v>
      </c>
      <c r="C477" s="442">
        <v>30000</v>
      </c>
      <c r="D477" s="442">
        <v>0</v>
      </c>
      <c r="E477" s="442">
        <f>SUM(E478)</f>
        <v>30000</v>
      </c>
      <c r="F477" s="664">
        <f t="shared" si="51"/>
        <v>0</v>
      </c>
      <c r="G477" s="660">
        <f>SUM(G478)</f>
        <v>30000</v>
      </c>
    </row>
    <row r="478" spans="1:7" x14ac:dyDescent="0.25">
      <c r="A478" s="427">
        <v>323</v>
      </c>
      <c r="B478" s="427" t="s">
        <v>113</v>
      </c>
      <c r="C478" s="442">
        <v>30000</v>
      </c>
      <c r="D478" s="442">
        <v>0</v>
      </c>
      <c r="E478" s="442">
        <f>SUM(E479)</f>
        <v>30000</v>
      </c>
      <c r="F478" s="664">
        <f t="shared" si="51"/>
        <v>0</v>
      </c>
      <c r="G478" s="660">
        <f>SUM(G479)</f>
        <v>30000</v>
      </c>
    </row>
    <row r="479" spans="1:7" x14ac:dyDescent="0.25">
      <c r="A479" s="422">
        <v>3237</v>
      </c>
      <c r="B479" s="422" t="s">
        <v>119</v>
      </c>
      <c r="C479" s="423">
        <v>30000</v>
      </c>
      <c r="D479" s="424">
        <v>0</v>
      </c>
      <c r="E479" s="423">
        <v>30000</v>
      </c>
      <c r="F479" s="522">
        <f t="shared" si="51"/>
        <v>0</v>
      </c>
      <c r="G479" s="627">
        <v>30000</v>
      </c>
    </row>
    <row r="480" spans="1:7" ht="21" customHeight="1" x14ac:dyDescent="0.25">
      <c r="A480" s="920" t="s">
        <v>289</v>
      </c>
      <c r="B480" s="920"/>
      <c r="C480" s="635">
        <v>30000</v>
      </c>
      <c r="D480" s="635">
        <v>0</v>
      </c>
      <c r="E480" s="635">
        <f>SUM(E477)</f>
        <v>30000</v>
      </c>
      <c r="F480" s="667">
        <f t="shared" si="51"/>
        <v>0</v>
      </c>
      <c r="G480" s="663">
        <f>SUM(G477)</f>
        <v>30000</v>
      </c>
    </row>
    <row r="481" spans="1:7" ht="15" customHeight="1" x14ac:dyDescent="0.25">
      <c r="A481" s="641">
        <v>32</v>
      </c>
      <c r="B481" s="415" t="s">
        <v>284</v>
      </c>
      <c r="C481" s="640"/>
      <c r="D481" s="640"/>
      <c r="E481" s="659">
        <f>SUM(E482)</f>
        <v>0</v>
      </c>
      <c r="F481" s="664">
        <f t="shared" si="51"/>
        <v>60000</v>
      </c>
      <c r="G481" s="662">
        <f>SUM(G482)</f>
        <v>60000</v>
      </c>
    </row>
    <row r="482" spans="1:7" ht="15" customHeight="1" x14ac:dyDescent="0.25">
      <c r="A482" s="641">
        <v>329</v>
      </c>
      <c r="B482" s="415" t="s">
        <v>285</v>
      </c>
      <c r="C482" s="640"/>
      <c r="D482" s="640"/>
      <c r="E482" s="659">
        <f>SUM(E483)</f>
        <v>0</v>
      </c>
      <c r="F482" s="664">
        <f t="shared" si="51"/>
        <v>60000</v>
      </c>
      <c r="G482" s="662">
        <f>SUM(G483)</f>
        <v>60000</v>
      </c>
    </row>
    <row r="483" spans="1:7" ht="15" customHeight="1" x14ac:dyDescent="0.25">
      <c r="A483" s="650">
        <v>3296</v>
      </c>
      <c r="B483" s="651" t="s">
        <v>128</v>
      </c>
      <c r="C483" s="652"/>
      <c r="D483" s="652"/>
      <c r="E483" s="653">
        <v>0</v>
      </c>
      <c r="F483" s="522">
        <f t="shared" si="51"/>
        <v>60000</v>
      </c>
      <c r="G483" s="669">
        <v>60000</v>
      </c>
    </row>
    <row r="484" spans="1:7" ht="22.5" customHeight="1" x14ac:dyDescent="0.25">
      <c r="A484" s="657" t="s">
        <v>491</v>
      </c>
      <c r="B484" s="658"/>
      <c r="C484" s="639"/>
      <c r="D484" s="639"/>
      <c r="E484" s="674">
        <f>SUM(E481)</f>
        <v>0</v>
      </c>
      <c r="F484" s="673">
        <f t="shared" si="51"/>
        <v>60000</v>
      </c>
      <c r="G484" s="672">
        <f>SUM(G481)</f>
        <v>60000</v>
      </c>
    </row>
    <row r="485" spans="1:7" ht="15" customHeight="1" x14ac:dyDescent="0.25">
      <c r="A485" s="637"/>
      <c r="B485" s="648" t="s">
        <v>490</v>
      </c>
      <c r="C485" s="649"/>
      <c r="D485" s="649"/>
      <c r="E485" s="642"/>
      <c r="F485" s="671"/>
      <c r="G485" s="638"/>
    </row>
    <row r="486" spans="1:7" x14ac:dyDescent="0.25">
      <c r="A486" s="932"/>
      <c r="B486" s="932"/>
      <c r="C486" s="932"/>
      <c r="D486" s="932"/>
      <c r="E486" s="933"/>
      <c r="F486" s="311"/>
      <c r="G486" s="678"/>
    </row>
    <row r="487" spans="1:7" x14ac:dyDescent="0.25">
      <c r="A487" s="934"/>
      <c r="B487" s="934"/>
      <c r="C487" s="934"/>
      <c r="D487" s="934"/>
      <c r="E487" s="935"/>
      <c r="F487" s="311"/>
      <c r="G487" s="679"/>
    </row>
    <row r="488" spans="1:7" ht="45" x14ac:dyDescent="0.25">
      <c r="A488" s="654" t="s">
        <v>290</v>
      </c>
      <c r="B488" s="654" t="s">
        <v>291</v>
      </c>
      <c r="C488" s="655">
        <v>1572700</v>
      </c>
      <c r="D488" s="655">
        <v>71000</v>
      </c>
      <c r="E488" s="655">
        <f>SUM(E514,E530,E542,E550)</f>
        <v>1643700</v>
      </c>
      <c r="F488" s="647">
        <f>SUM(F514,F530,F542,F550)</f>
        <v>97430</v>
      </c>
      <c r="G488" s="647">
        <f>SUM(G514,G530,G542,G550)</f>
        <v>1741130</v>
      </c>
    </row>
    <row r="489" spans="1:7" x14ac:dyDescent="0.25">
      <c r="A489" s="916"/>
      <c r="B489" s="916"/>
      <c r="C489" s="916"/>
      <c r="D489" s="916"/>
      <c r="E489" s="917"/>
      <c r="F489" s="311"/>
      <c r="G489" s="678"/>
    </row>
    <row r="490" spans="1:7" x14ac:dyDescent="0.25">
      <c r="A490" s="916"/>
      <c r="B490" s="916"/>
      <c r="C490" s="916"/>
      <c r="D490" s="916"/>
      <c r="E490" s="917"/>
      <c r="F490" s="311"/>
      <c r="G490" s="679"/>
    </row>
    <row r="491" spans="1:7" x14ac:dyDescent="0.25">
      <c r="A491" s="427">
        <v>31</v>
      </c>
      <c r="B491" s="427" t="s">
        <v>283</v>
      </c>
      <c r="C491" s="442">
        <v>1068000</v>
      </c>
      <c r="D491" s="442">
        <v>0</v>
      </c>
      <c r="E491" s="442">
        <f>SUM(E492,E494,E496)</f>
        <v>1068000</v>
      </c>
      <c r="F491" s="442">
        <f>G491-E491</f>
        <v>-12000</v>
      </c>
      <c r="G491" s="442">
        <f t="shared" ref="G491" si="52">SUM(G492,G494,G496)</f>
        <v>1056000</v>
      </c>
    </row>
    <row r="492" spans="1:7" x14ac:dyDescent="0.25">
      <c r="A492" s="427">
        <v>311</v>
      </c>
      <c r="B492" s="427" t="s">
        <v>90</v>
      </c>
      <c r="C492" s="442">
        <v>893000</v>
      </c>
      <c r="D492" s="442">
        <v>0</v>
      </c>
      <c r="E492" s="442">
        <f>SUM(E493)</f>
        <v>893000</v>
      </c>
      <c r="F492" s="442">
        <f t="shared" ref="F492:F545" si="53">G492-E492</f>
        <v>-6000</v>
      </c>
      <c r="G492" s="442">
        <f t="shared" ref="G492" si="54">SUM(G493)</f>
        <v>887000</v>
      </c>
    </row>
    <row r="493" spans="1:7" x14ac:dyDescent="0.25">
      <c r="A493" s="422">
        <v>3111</v>
      </c>
      <c r="B493" s="422" t="s">
        <v>292</v>
      </c>
      <c r="C493" s="423">
        <v>893000</v>
      </c>
      <c r="D493" s="424">
        <v>0</v>
      </c>
      <c r="E493" s="423">
        <v>893000</v>
      </c>
      <c r="F493" s="428">
        <f t="shared" si="53"/>
        <v>-6000</v>
      </c>
      <c r="G493" s="627">
        <v>887000</v>
      </c>
    </row>
    <row r="494" spans="1:7" x14ac:dyDescent="0.25">
      <c r="A494" s="427">
        <v>312</v>
      </c>
      <c r="B494" s="427" t="s">
        <v>93</v>
      </c>
      <c r="C494" s="442">
        <v>23000</v>
      </c>
      <c r="D494" s="442">
        <v>0</v>
      </c>
      <c r="E494" s="442">
        <f>SUM(E495)</f>
        <v>23000</v>
      </c>
      <c r="F494" s="442">
        <f t="shared" si="53"/>
        <v>-1000</v>
      </c>
      <c r="G494" s="442">
        <f t="shared" ref="G494" si="55">SUM(G495)</f>
        <v>22000</v>
      </c>
    </row>
    <row r="495" spans="1:7" x14ac:dyDescent="0.25">
      <c r="A495" s="422">
        <v>3121</v>
      </c>
      <c r="B495" s="422" t="s">
        <v>93</v>
      </c>
      <c r="C495" s="423">
        <v>23000</v>
      </c>
      <c r="D495" s="424">
        <v>0</v>
      </c>
      <c r="E495" s="423">
        <v>23000</v>
      </c>
      <c r="F495" s="428">
        <f t="shared" si="53"/>
        <v>-1000</v>
      </c>
      <c r="G495" s="627">
        <v>22000</v>
      </c>
    </row>
    <row r="496" spans="1:7" x14ac:dyDescent="0.25">
      <c r="A496" s="427">
        <v>313</v>
      </c>
      <c r="B496" s="427" t="s">
        <v>293</v>
      </c>
      <c r="C496" s="442">
        <v>152000</v>
      </c>
      <c r="D496" s="442">
        <v>0</v>
      </c>
      <c r="E496" s="442">
        <f>SUM(E497:E497)</f>
        <v>152000</v>
      </c>
      <c r="F496" s="442">
        <f t="shared" si="53"/>
        <v>-5000</v>
      </c>
      <c r="G496" s="442">
        <f>SUM(G497:G497)</f>
        <v>147000</v>
      </c>
    </row>
    <row r="497" spans="1:7" x14ac:dyDescent="0.25">
      <c r="A497" s="422">
        <v>3132</v>
      </c>
      <c r="B497" s="422" t="s">
        <v>294</v>
      </c>
      <c r="C497" s="423">
        <v>148200</v>
      </c>
      <c r="D497" s="424">
        <v>0</v>
      </c>
      <c r="E497" s="446">
        <v>152000</v>
      </c>
      <c r="F497" s="428">
        <f t="shared" si="53"/>
        <v>-5000</v>
      </c>
      <c r="G497" s="627">
        <v>147000</v>
      </c>
    </row>
    <row r="498" spans="1:7" x14ac:dyDescent="0.25">
      <c r="A498" s="427">
        <v>32</v>
      </c>
      <c r="B498" s="427" t="s">
        <v>284</v>
      </c>
      <c r="C498" s="442">
        <v>219750</v>
      </c>
      <c r="D498" s="442">
        <v>11000</v>
      </c>
      <c r="E498" s="442">
        <f>SUM(E499,E504,E506,E512)</f>
        <v>227630</v>
      </c>
      <c r="F498" s="442">
        <f t="shared" si="53"/>
        <v>28800</v>
      </c>
      <c r="G498" s="442">
        <f>SUM(G499,G504,G506,G512)</f>
        <v>256430</v>
      </c>
    </row>
    <row r="499" spans="1:7" x14ac:dyDescent="0.25">
      <c r="A499" s="427">
        <v>321</v>
      </c>
      <c r="B499" s="427" t="s">
        <v>296</v>
      </c>
      <c r="C499" s="442">
        <v>60000</v>
      </c>
      <c r="D499" s="442">
        <v>3000</v>
      </c>
      <c r="E499" s="442">
        <f>SUM(E500:E503)</f>
        <v>63000</v>
      </c>
      <c r="F499" s="442">
        <f t="shared" si="53"/>
        <v>0</v>
      </c>
      <c r="G499" s="442">
        <f t="shared" ref="G499" si="56">SUM(G500:G503)</f>
        <v>63000</v>
      </c>
    </row>
    <row r="500" spans="1:7" x14ac:dyDescent="0.25">
      <c r="A500" s="422">
        <v>3211</v>
      </c>
      <c r="B500" s="422" t="s">
        <v>102</v>
      </c>
      <c r="C500" s="423">
        <v>30000</v>
      </c>
      <c r="D500" s="423">
        <v>3000</v>
      </c>
      <c r="E500" s="423">
        <v>33000</v>
      </c>
      <c r="F500" s="428">
        <f t="shared" si="53"/>
        <v>2000</v>
      </c>
      <c r="G500" s="627">
        <v>35000</v>
      </c>
    </row>
    <row r="501" spans="1:7" x14ac:dyDescent="0.25">
      <c r="A501" s="422">
        <v>3212</v>
      </c>
      <c r="B501" s="422" t="s">
        <v>297</v>
      </c>
      <c r="C501" s="423">
        <v>9000</v>
      </c>
      <c r="D501" s="424">
        <v>0</v>
      </c>
      <c r="E501" s="423">
        <v>9000</v>
      </c>
      <c r="F501" s="428">
        <f t="shared" si="53"/>
        <v>-4000</v>
      </c>
      <c r="G501" s="627">
        <v>5000</v>
      </c>
    </row>
    <row r="502" spans="1:7" x14ac:dyDescent="0.25">
      <c r="A502" s="422">
        <v>3213</v>
      </c>
      <c r="B502" s="422" t="s">
        <v>104</v>
      </c>
      <c r="C502" s="423">
        <v>11000</v>
      </c>
      <c r="D502" s="424">
        <v>0</v>
      </c>
      <c r="E502" s="423">
        <v>11000</v>
      </c>
      <c r="F502" s="428">
        <f t="shared" si="53"/>
        <v>-4000</v>
      </c>
      <c r="G502" s="627">
        <v>7000</v>
      </c>
    </row>
    <row r="503" spans="1:7" x14ac:dyDescent="0.25">
      <c r="A503" s="422">
        <v>3214</v>
      </c>
      <c r="B503" s="422" t="s">
        <v>298</v>
      </c>
      <c r="C503" s="423">
        <v>10000</v>
      </c>
      <c r="D503" s="424">
        <v>0</v>
      </c>
      <c r="E503" s="423">
        <v>10000</v>
      </c>
      <c r="F503" s="428">
        <f t="shared" si="53"/>
        <v>6000</v>
      </c>
      <c r="G503" s="627">
        <v>16000</v>
      </c>
    </row>
    <row r="504" spans="1:7" x14ac:dyDescent="0.25">
      <c r="A504" s="427">
        <v>322</v>
      </c>
      <c r="B504" s="427" t="s">
        <v>299</v>
      </c>
      <c r="C504" s="442">
        <v>1920</v>
      </c>
      <c r="D504" s="442">
        <v>0</v>
      </c>
      <c r="E504" s="442">
        <f>SUM(E505)</f>
        <v>34000</v>
      </c>
      <c r="F504" s="442">
        <f t="shared" si="53"/>
        <v>4500</v>
      </c>
      <c r="G504" s="442">
        <f t="shared" ref="G504" si="57">SUM(G505)</f>
        <v>38500</v>
      </c>
    </row>
    <row r="505" spans="1:7" x14ac:dyDescent="0.25">
      <c r="A505" s="445">
        <v>3221</v>
      </c>
      <c r="B505" s="422" t="s">
        <v>300</v>
      </c>
      <c r="C505" s="423">
        <v>1920</v>
      </c>
      <c r="D505" s="424">
        <v>0</v>
      </c>
      <c r="E505" s="446">
        <v>34000</v>
      </c>
      <c r="F505" s="553">
        <f t="shared" si="53"/>
        <v>4500</v>
      </c>
      <c r="G505" s="627">
        <v>38500</v>
      </c>
    </row>
    <row r="506" spans="1:7" x14ac:dyDescent="0.25">
      <c r="A506" s="443">
        <v>323</v>
      </c>
      <c r="B506" s="443" t="s">
        <v>113</v>
      </c>
      <c r="C506" s="444">
        <v>141830</v>
      </c>
      <c r="D506" s="444">
        <v>0</v>
      </c>
      <c r="E506" s="444">
        <f>SUM(E507:E511)</f>
        <v>122630</v>
      </c>
      <c r="F506" s="442">
        <f t="shared" si="53"/>
        <v>15700</v>
      </c>
      <c r="G506" s="444">
        <f>SUM(G507:G511)</f>
        <v>138330</v>
      </c>
    </row>
    <row r="507" spans="1:7" s="297" customFormat="1" x14ac:dyDescent="0.25">
      <c r="A507" s="445">
        <v>3231</v>
      </c>
      <c r="B507" s="445" t="s">
        <v>493</v>
      </c>
      <c r="C507" s="444"/>
      <c r="D507" s="444"/>
      <c r="E507" s="553">
        <v>40000</v>
      </c>
      <c r="F507" s="553">
        <f t="shared" si="53"/>
        <v>0</v>
      </c>
      <c r="G507" s="627">
        <v>40000</v>
      </c>
    </row>
    <row r="508" spans="1:7" x14ac:dyDescent="0.25">
      <c r="A508" s="422">
        <v>3232</v>
      </c>
      <c r="B508" s="422" t="s">
        <v>301</v>
      </c>
      <c r="C508" s="424">
        <v>630</v>
      </c>
      <c r="D508" s="424">
        <v>0</v>
      </c>
      <c r="E508" s="424">
        <v>630</v>
      </c>
      <c r="F508" s="428">
        <f t="shared" si="53"/>
        <v>0</v>
      </c>
      <c r="G508" s="627">
        <v>630</v>
      </c>
    </row>
    <row r="509" spans="1:7" x14ac:dyDescent="0.25">
      <c r="A509" s="422">
        <v>3236</v>
      </c>
      <c r="B509" s="422" t="s">
        <v>302</v>
      </c>
      <c r="C509" s="423">
        <v>13000</v>
      </c>
      <c r="D509" s="424">
        <v>0</v>
      </c>
      <c r="E509" s="423">
        <v>13000</v>
      </c>
      <c r="F509" s="428">
        <f t="shared" si="53"/>
        <v>0</v>
      </c>
      <c r="G509" s="627">
        <v>13000</v>
      </c>
    </row>
    <row r="510" spans="1:7" s="297" customFormat="1" x14ac:dyDescent="0.25">
      <c r="A510" s="445">
        <v>3237</v>
      </c>
      <c r="B510" s="445" t="s">
        <v>119</v>
      </c>
      <c r="C510" s="446">
        <v>117000</v>
      </c>
      <c r="D510" s="485">
        <v>0</v>
      </c>
      <c r="E510" s="553">
        <v>69000</v>
      </c>
      <c r="F510" s="553">
        <f t="shared" si="53"/>
        <v>0</v>
      </c>
      <c r="G510" s="627">
        <v>69000</v>
      </c>
    </row>
    <row r="511" spans="1:7" x14ac:dyDescent="0.25">
      <c r="A511" s="445">
        <v>3238</v>
      </c>
      <c r="B511" s="445" t="s">
        <v>120</v>
      </c>
      <c r="C511" s="423"/>
      <c r="D511" s="644"/>
      <c r="E511" s="423">
        <v>0</v>
      </c>
      <c r="F511" s="428">
        <f t="shared" si="53"/>
        <v>15700</v>
      </c>
      <c r="G511" s="627">
        <v>15700</v>
      </c>
    </row>
    <row r="512" spans="1:7" x14ac:dyDescent="0.25">
      <c r="A512" s="427">
        <v>329</v>
      </c>
      <c r="B512" s="427" t="s">
        <v>122</v>
      </c>
      <c r="C512" s="442">
        <v>16000</v>
      </c>
      <c r="D512" s="442">
        <v>8000</v>
      </c>
      <c r="E512" s="442">
        <f>SUM(E513:E513)</f>
        <v>8000</v>
      </c>
      <c r="F512" s="442">
        <f t="shared" si="53"/>
        <v>8600</v>
      </c>
      <c r="G512" s="442">
        <f>SUM(G513:G513)</f>
        <v>16600</v>
      </c>
    </row>
    <row r="513" spans="1:7" x14ac:dyDescent="0.25">
      <c r="A513" s="422">
        <v>3295</v>
      </c>
      <c r="B513" s="422" t="s">
        <v>127</v>
      </c>
      <c r="C513" s="423">
        <v>10000</v>
      </c>
      <c r="D513" s="423">
        <v>-2000</v>
      </c>
      <c r="E513" s="428">
        <v>8000</v>
      </c>
      <c r="F513" s="428">
        <f t="shared" si="53"/>
        <v>8600</v>
      </c>
      <c r="G513" s="533">
        <v>16600</v>
      </c>
    </row>
    <row r="514" spans="1:7" ht="31.5" customHeight="1" x14ac:dyDescent="0.25">
      <c r="A514" s="925" t="s">
        <v>288</v>
      </c>
      <c r="B514" s="925"/>
      <c r="C514" s="645">
        <v>1332750</v>
      </c>
      <c r="D514" s="645">
        <v>11000</v>
      </c>
      <c r="E514" s="681">
        <f>SUM(E491,E498)</f>
        <v>1295630</v>
      </c>
      <c r="F514" s="645">
        <f t="shared" si="53"/>
        <v>16800</v>
      </c>
      <c r="G514" s="645">
        <f>SUM(G498,G491)</f>
        <v>1312430</v>
      </c>
    </row>
    <row r="515" spans="1:7" x14ac:dyDescent="0.25">
      <c r="A515" s="643"/>
      <c r="B515" s="643"/>
      <c r="C515" s="645"/>
      <c r="D515" s="645"/>
      <c r="E515" s="681"/>
      <c r="F515" s="442"/>
      <c r="G515" s="627"/>
    </row>
    <row r="516" spans="1:7" x14ac:dyDescent="0.25">
      <c r="A516" s="427">
        <v>32</v>
      </c>
      <c r="B516" s="427" t="s">
        <v>284</v>
      </c>
      <c r="C516" s="442">
        <v>229950</v>
      </c>
      <c r="D516" s="442">
        <v>54000</v>
      </c>
      <c r="E516" s="666">
        <f>SUM(E517)</f>
        <v>269570</v>
      </c>
      <c r="F516" s="442">
        <f t="shared" si="53"/>
        <v>-28070</v>
      </c>
      <c r="G516" s="442">
        <f>SUM(G517)</f>
        <v>241500</v>
      </c>
    </row>
    <row r="517" spans="1:7" x14ac:dyDescent="0.25">
      <c r="A517" s="443">
        <v>323</v>
      </c>
      <c r="B517" s="443" t="s">
        <v>113</v>
      </c>
      <c r="C517" s="444">
        <v>210370</v>
      </c>
      <c r="D517" s="444">
        <v>40000</v>
      </c>
      <c r="E517" s="509">
        <f>SUM(E518:E524)</f>
        <v>269570</v>
      </c>
      <c r="F517" s="666">
        <f t="shared" si="53"/>
        <v>-28070</v>
      </c>
      <c r="G517" s="509">
        <f t="shared" ref="G517" si="58">SUM(G518:G524)</f>
        <v>241500</v>
      </c>
    </row>
    <row r="518" spans="1:7" s="297" customFormat="1" x14ac:dyDescent="0.25">
      <c r="A518" s="445">
        <v>3231</v>
      </c>
      <c r="B518" s="445" t="s">
        <v>307</v>
      </c>
      <c r="C518" s="446">
        <v>65000</v>
      </c>
      <c r="D518" s="485">
        <v>0</v>
      </c>
      <c r="E518" s="553">
        <v>25000</v>
      </c>
      <c r="F518" s="553">
        <f t="shared" si="53"/>
        <v>-14000</v>
      </c>
      <c r="G518" s="627">
        <v>11000</v>
      </c>
    </row>
    <row r="519" spans="1:7" x14ac:dyDescent="0.25">
      <c r="A519" s="422">
        <v>3232</v>
      </c>
      <c r="B519" s="422" t="s">
        <v>301</v>
      </c>
      <c r="C519" s="423">
        <v>4370</v>
      </c>
      <c r="D519" s="424">
        <v>0</v>
      </c>
      <c r="E519" s="428">
        <v>4370</v>
      </c>
      <c r="F519" s="428">
        <f t="shared" si="53"/>
        <v>-3370</v>
      </c>
      <c r="G519" s="533">
        <v>1000</v>
      </c>
    </row>
    <row r="520" spans="1:7" x14ac:dyDescent="0.25">
      <c r="A520" s="422">
        <v>3233</v>
      </c>
      <c r="B520" s="422" t="s">
        <v>116</v>
      </c>
      <c r="C520" s="423">
        <v>6000</v>
      </c>
      <c r="D520" s="424">
        <v>0</v>
      </c>
      <c r="E520" s="428">
        <v>6000</v>
      </c>
      <c r="F520" s="428">
        <f t="shared" si="53"/>
        <v>1000</v>
      </c>
      <c r="G520" s="533">
        <v>7000</v>
      </c>
    </row>
    <row r="521" spans="1:7" x14ac:dyDescent="0.25">
      <c r="A521" s="621">
        <v>3235</v>
      </c>
      <c r="B521" s="621" t="s">
        <v>459</v>
      </c>
      <c r="C521" s="423"/>
      <c r="D521" s="644"/>
      <c r="E521" s="423">
        <v>0</v>
      </c>
      <c r="F521" s="428">
        <f t="shared" si="53"/>
        <v>5000</v>
      </c>
      <c r="G521" s="627">
        <v>5000</v>
      </c>
    </row>
    <row r="522" spans="1:7" s="297" customFormat="1" x14ac:dyDescent="0.25">
      <c r="A522" s="445">
        <v>3237</v>
      </c>
      <c r="B522" s="445" t="s">
        <v>119</v>
      </c>
      <c r="C522" s="446">
        <v>75000</v>
      </c>
      <c r="D522" s="446">
        <v>40000</v>
      </c>
      <c r="E522" s="553">
        <v>163000</v>
      </c>
      <c r="F522" s="553">
        <f t="shared" si="53"/>
        <v>4000</v>
      </c>
      <c r="G522" s="627">
        <v>167000</v>
      </c>
    </row>
    <row r="523" spans="1:7" x14ac:dyDescent="0.25">
      <c r="A523" s="422">
        <v>3238</v>
      </c>
      <c r="B523" s="422" t="s">
        <v>120</v>
      </c>
      <c r="C523" s="423">
        <v>60000</v>
      </c>
      <c r="D523" s="424">
        <v>0</v>
      </c>
      <c r="E523" s="428">
        <v>60000</v>
      </c>
      <c r="F523" s="428">
        <f t="shared" si="53"/>
        <v>-40700</v>
      </c>
      <c r="G523" s="627">
        <v>19300</v>
      </c>
    </row>
    <row r="524" spans="1:7" s="297" customFormat="1" x14ac:dyDescent="0.25">
      <c r="A524" s="445">
        <v>3239</v>
      </c>
      <c r="B524" s="445" t="s">
        <v>121</v>
      </c>
      <c r="C524" s="446"/>
      <c r="D524" s="485"/>
      <c r="E524" s="446">
        <v>11200</v>
      </c>
      <c r="F524" s="553">
        <f t="shared" si="53"/>
        <v>20000</v>
      </c>
      <c r="G524" s="627">
        <v>31200</v>
      </c>
    </row>
    <row r="525" spans="1:7" x14ac:dyDescent="0.25">
      <c r="A525" s="646">
        <v>34</v>
      </c>
      <c r="B525" s="646" t="s">
        <v>303</v>
      </c>
      <c r="C525" s="423"/>
      <c r="D525" s="644"/>
      <c r="E525" s="442">
        <f>SUM(E526)</f>
        <v>45000</v>
      </c>
      <c r="F525" s="666">
        <f t="shared" si="53"/>
        <v>4200</v>
      </c>
      <c r="G525" s="666">
        <f t="shared" ref="G525" si="59">SUM(G526)</f>
        <v>49200</v>
      </c>
    </row>
    <row r="526" spans="1:7" x14ac:dyDescent="0.25">
      <c r="A526" s="646">
        <v>343</v>
      </c>
      <c r="B526" s="646" t="s">
        <v>131</v>
      </c>
      <c r="C526" s="423"/>
      <c r="D526" s="644"/>
      <c r="E526" s="442">
        <f>SUM(E527:E529)</f>
        <v>45000</v>
      </c>
      <c r="F526" s="666">
        <f t="shared" si="53"/>
        <v>4200</v>
      </c>
      <c r="G526" s="666">
        <f t="shared" ref="G526" si="60">SUM(G527:G529)</f>
        <v>49200</v>
      </c>
    </row>
    <row r="527" spans="1:7" s="297" customFormat="1" x14ac:dyDescent="0.25">
      <c r="A527" s="445">
        <v>3431</v>
      </c>
      <c r="B527" s="445" t="s">
        <v>494</v>
      </c>
      <c r="C527" s="446"/>
      <c r="D527" s="485"/>
      <c r="E527" s="553">
        <v>12000</v>
      </c>
      <c r="F527" s="553">
        <f t="shared" si="53"/>
        <v>4000</v>
      </c>
      <c r="G527" s="627">
        <v>16000</v>
      </c>
    </row>
    <row r="528" spans="1:7" x14ac:dyDescent="0.25">
      <c r="A528" s="621">
        <v>3433</v>
      </c>
      <c r="B528" s="621" t="s">
        <v>133</v>
      </c>
      <c r="C528" s="423"/>
      <c r="D528" s="644"/>
      <c r="E528" s="423">
        <v>0</v>
      </c>
      <c r="F528" s="428">
        <f t="shared" si="53"/>
        <v>200</v>
      </c>
      <c r="G528" s="627">
        <v>200</v>
      </c>
    </row>
    <row r="529" spans="1:7" s="297" customFormat="1" x14ac:dyDescent="0.25">
      <c r="A529" s="445">
        <v>3434</v>
      </c>
      <c r="B529" s="445" t="s">
        <v>495</v>
      </c>
      <c r="C529" s="446"/>
      <c r="D529" s="485"/>
      <c r="E529" s="446">
        <v>33000</v>
      </c>
      <c r="F529" s="553">
        <f t="shared" si="53"/>
        <v>0</v>
      </c>
      <c r="G529" s="627">
        <v>33000</v>
      </c>
    </row>
    <row r="530" spans="1:7" ht="27.75" customHeight="1" x14ac:dyDescent="0.25">
      <c r="A530" s="925" t="s">
        <v>289</v>
      </c>
      <c r="B530" s="925"/>
      <c r="C530" s="474">
        <v>229950</v>
      </c>
      <c r="D530" s="474">
        <v>54000</v>
      </c>
      <c r="E530" s="474">
        <f>SUM(E525,E516)</f>
        <v>314570</v>
      </c>
      <c r="F530" s="645">
        <f t="shared" si="53"/>
        <v>-23870</v>
      </c>
      <c r="G530" s="645">
        <f>SUM(G525,G516)</f>
        <v>290700</v>
      </c>
    </row>
    <row r="531" spans="1:7" x14ac:dyDescent="0.25">
      <c r="A531" s="643"/>
      <c r="B531" s="643"/>
      <c r="C531" s="645"/>
      <c r="D531" s="645"/>
      <c r="E531" s="645"/>
      <c r="F531" s="442"/>
      <c r="G531" s="627"/>
    </row>
    <row r="532" spans="1:7" x14ac:dyDescent="0.25">
      <c r="A532" s="416">
        <v>32</v>
      </c>
      <c r="B532" s="415" t="s">
        <v>284</v>
      </c>
      <c r="C532" s="645"/>
      <c r="D532" s="645"/>
      <c r="E532" s="666">
        <f>SUM(E533,E536)</f>
        <v>17500</v>
      </c>
      <c r="F532" s="442">
        <f t="shared" si="53"/>
        <v>-2500</v>
      </c>
      <c r="G532" s="666">
        <f t="shared" ref="G532" si="61">SUM(G533,G536)</f>
        <v>15000</v>
      </c>
    </row>
    <row r="533" spans="1:7" x14ac:dyDescent="0.25">
      <c r="A533" s="416">
        <v>322</v>
      </c>
      <c r="B533" s="415" t="s">
        <v>106</v>
      </c>
      <c r="C533" s="645"/>
      <c r="D533" s="645"/>
      <c r="E533" s="666">
        <f>SUM(E534:E535)</f>
        <v>1500</v>
      </c>
      <c r="F533" s="442">
        <f t="shared" si="53"/>
        <v>8500</v>
      </c>
      <c r="G533" s="666">
        <f t="shared" ref="G533" si="62">SUM(G534:G535)</f>
        <v>10000</v>
      </c>
    </row>
    <row r="534" spans="1:7" s="297" customFormat="1" x14ac:dyDescent="0.25">
      <c r="A534" s="717">
        <v>3224</v>
      </c>
      <c r="B534" s="628" t="s">
        <v>110</v>
      </c>
      <c r="C534" s="687"/>
      <c r="D534" s="687"/>
      <c r="E534" s="553">
        <v>1500</v>
      </c>
      <c r="F534" s="446">
        <f t="shared" si="53"/>
        <v>1500</v>
      </c>
      <c r="G534" s="533">
        <v>3000</v>
      </c>
    </row>
    <row r="535" spans="1:7" ht="16.5" customHeight="1" x14ac:dyDescent="0.25">
      <c r="A535" s="675">
        <v>3227</v>
      </c>
      <c r="B535" s="636" t="s">
        <v>492</v>
      </c>
      <c r="E535" s="675">
        <v>0</v>
      </c>
      <c r="F535" s="423">
        <f t="shared" si="53"/>
        <v>7000</v>
      </c>
      <c r="G535" s="522">
        <v>7000</v>
      </c>
    </row>
    <row r="536" spans="1:7" ht="16.5" customHeight="1" x14ac:dyDescent="0.25">
      <c r="A536" s="676">
        <v>329</v>
      </c>
      <c r="B536" s="415" t="s">
        <v>122</v>
      </c>
      <c r="E536" s="680">
        <f>SUM(E537)</f>
        <v>16000</v>
      </c>
      <c r="F536" s="442">
        <f t="shared" si="53"/>
        <v>-11000</v>
      </c>
      <c r="G536" s="664">
        <f t="shared" ref="G536" si="63">SUM(G537)</f>
        <v>5000</v>
      </c>
    </row>
    <row r="537" spans="1:7" s="297" customFormat="1" ht="16.5" customHeight="1" x14ac:dyDescent="0.25">
      <c r="A537" s="741">
        <v>3299</v>
      </c>
      <c r="B537" s="628" t="s">
        <v>285</v>
      </c>
      <c r="E537" s="736">
        <v>16000</v>
      </c>
      <c r="F537" s="553">
        <f t="shared" si="53"/>
        <v>-11000</v>
      </c>
      <c r="G537" s="627">
        <v>5000</v>
      </c>
    </row>
    <row r="538" spans="1:7" ht="16.5" customHeight="1" x14ac:dyDescent="0.25">
      <c r="A538" s="646">
        <v>42</v>
      </c>
      <c r="B538" s="646" t="s">
        <v>310</v>
      </c>
      <c r="E538" s="676">
        <f>SUM(E539)</f>
        <v>6000</v>
      </c>
      <c r="F538" s="666">
        <f t="shared" si="53"/>
        <v>0</v>
      </c>
      <c r="G538" s="665">
        <f t="shared" ref="G538" si="64">SUM(G539)</f>
        <v>6000</v>
      </c>
    </row>
    <row r="539" spans="1:7" ht="16.5" customHeight="1" x14ac:dyDescent="0.25">
      <c r="A539" s="646">
        <v>422</v>
      </c>
      <c r="B539" s="646" t="s">
        <v>153</v>
      </c>
      <c r="E539" s="664">
        <f>SUM(E540:E541)</f>
        <v>6000</v>
      </c>
      <c r="F539" s="666">
        <f t="shared" si="53"/>
        <v>0</v>
      </c>
      <c r="G539" s="664">
        <f t="shared" ref="G539" si="65">SUM(G540:G541)</f>
        <v>6000</v>
      </c>
    </row>
    <row r="540" spans="1:7" s="297" customFormat="1" ht="16.5" customHeight="1" x14ac:dyDescent="0.25">
      <c r="A540" s="445">
        <v>4221</v>
      </c>
      <c r="B540" s="445" t="s">
        <v>311</v>
      </c>
      <c r="E540" s="533">
        <v>1000</v>
      </c>
      <c r="F540" s="553">
        <f t="shared" si="53"/>
        <v>0</v>
      </c>
      <c r="G540" s="533">
        <v>1000</v>
      </c>
    </row>
    <row r="541" spans="1:7" s="297" customFormat="1" ht="16.5" customHeight="1" x14ac:dyDescent="0.25">
      <c r="A541" s="741">
        <v>4222</v>
      </c>
      <c r="B541" s="628" t="s">
        <v>155</v>
      </c>
      <c r="E541" s="533">
        <v>5000</v>
      </c>
      <c r="F541" s="553">
        <f t="shared" si="53"/>
        <v>0</v>
      </c>
      <c r="G541" s="533">
        <v>5000</v>
      </c>
    </row>
    <row r="542" spans="1:7" ht="30.75" customHeight="1" x14ac:dyDescent="0.25">
      <c r="A542" s="925" t="s">
        <v>321</v>
      </c>
      <c r="B542" s="925"/>
      <c r="C542" s="645">
        <v>229950</v>
      </c>
      <c r="D542" s="645">
        <v>54000</v>
      </c>
      <c r="E542" s="645">
        <f>SUM(E538,E532)</f>
        <v>23500</v>
      </c>
      <c r="F542" s="645">
        <f t="shared" si="53"/>
        <v>-2500</v>
      </c>
      <c r="G542" s="645">
        <f t="shared" ref="G542" si="66">SUM(G538,G532)</f>
        <v>21000</v>
      </c>
    </row>
    <row r="543" spans="1:7" ht="15.75" customHeight="1" x14ac:dyDescent="0.25">
      <c r="A543" s="643"/>
      <c r="B543" s="643"/>
      <c r="C543" s="645"/>
      <c r="D543" s="645"/>
      <c r="E543" s="645"/>
      <c r="F543" s="442"/>
      <c r="G543" s="627"/>
    </row>
    <row r="544" spans="1:7" x14ac:dyDescent="0.25">
      <c r="A544" s="427">
        <v>36</v>
      </c>
      <c r="B544" s="427" t="s">
        <v>308</v>
      </c>
      <c r="C544" s="442">
        <v>10000</v>
      </c>
      <c r="D544" s="442">
        <v>0</v>
      </c>
      <c r="E544" s="666">
        <f>SUM(E545)</f>
        <v>10000</v>
      </c>
      <c r="F544" s="666">
        <f t="shared" si="53"/>
        <v>-7000</v>
      </c>
      <c r="G544" s="666">
        <f t="shared" ref="G544" si="67">SUM(G545)</f>
        <v>3000</v>
      </c>
    </row>
    <row r="545" spans="1:7" x14ac:dyDescent="0.25">
      <c r="A545" s="427">
        <v>363</v>
      </c>
      <c r="B545" s="427" t="s">
        <v>139</v>
      </c>
      <c r="C545" s="442">
        <v>10000</v>
      </c>
      <c r="D545" s="442">
        <v>0</v>
      </c>
      <c r="E545" s="666">
        <f>SUM(E546)</f>
        <v>10000</v>
      </c>
      <c r="F545" s="666">
        <f t="shared" si="53"/>
        <v>-7000</v>
      </c>
      <c r="G545" s="666">
        <f t="shared" ref="G545" si="68">SUM(G546)</f>
        <v>3000</v>
      </c>
    </row>
    <row r="546" spans="1:7" x14ac:dyDescent="0.25">
      <c r="A546" s="422">
        <v>3631</v>
      </c>
      <c r="B546" s="422" t="s">
        <v>140</v>
      </c>
      <c r="C546" s="423">
        <v>10000</v>
      </c>
      <c r="D546" s="424">
        <v>0</v>
      </c>
      <c r="E546" s="428">
        <v>10000</v>
      </c>
      <c r="F546" s="428">
        <f t="shared" ref="F546:F550" si="69">G546-E546</f>
        <v>-7000</v>
      </c>
      <c r="G546" s="533">
        <v>3000</v>
      </c>
    </row>
    <row r="547" spans="1:7" x14ac:dyDescent="0.25">
      <c r="A547" s="646">
        <v>42</v>
      </c>
      <c r="B547" s="646" t="s">
        <v>310</v>
      </c>
      <c r="C547" s="423"/>
      <c r="D547" s="644"/>
      <c r="E547" s="442">
        <f>SUM(E548)</f>
        <v>0</v>
      </c>
      <c r="F547" s="442">
        <f t="shared" si="69"/>
        <v>114000</v>
      </c>
      <c r="G547" s="442">
        <f t="shared" ref="G547" si="70">SUM(G548)</f>
        <v>114000</v>
      </c>
    </row>
    <row r="548" spans="1:7" x14ac:dyDescent="0.25">
      <c r="A548" s="646">
        <v>422</v>
      </c>
      <c r="B548" s="646" t="s">
        <v>153</v>
      </c>
      <c r="C548" s="423"/>
      <c r="D548" s="644"/>
      <c r="E548" s="442">
        <f>SUM(E549)</f>
        <v>0</v>
      </c>
      <c r="F548" s="442">
        <f t="shared" si="69"/>
        <v>114000</v>
      </c>
      <c r="G548" s="442">
        <f t="shared" ref="G548" si="71">SUM(G549)</f>
        <v>114000</v>
      </c>
    </row>
    <row r="549" spans="1:7" x14ac:dyDescent="0.25">
      <c r="A549" s="677">
        <v>4222</v>
      </c>
      <c r="B549" s="455" t="s">
        <v>155</v>
      </c>
      <c r="C549" s="423"/>
      <c r="D549" s="644"/>
      <c r="E549" s="423">
        <v>0</v>
      </c>
      <c r="F549" s="428">
        <f t="shared" si="69"/>
        <v>114000</v>
      </c>
      <c r="G549" s="627">
        <v>114000</v>
      </c>
    </row>
    <row r="550" spans="1:7" ht="23.25" customHeight="1" x14ac:dyDescent="0.25">
      <c r="A550" s="925" t="s">
        <v>309</v>
      </c>
      <c r="B550" s="925"/>
      <c r="C550" s="474">
        <v>10000</v>
      </c>
      <c r="D550" s="474">
        <v>0</v>
      </c>
      <c r="E550" s="474">
        <f>SUM(E547,E544)</f>
        <v>10000</v>
      </c>
      <c r="F550" s="645">
        <f t="shared" si="69"/>
        <v>107000</v>
      </c>
      <c r="G550" s="645">
        <f t="shared" ref="G550" si="72">SUM(G547,G544)</f>
        <v>117000</v>
      </c>
    </row>
    <row r="551" spans="1:7" x14ac:dyDescent="0.25">
      <c r="A551" s="643"/>
      <c r="B551" s="643"/>
      <c r="C551" s="645"/>
      <c r="D551" s="645"/>
      <c r="E551" s="645"/>
      <c r="F551" s="442"/>
      <c r="G551" s="627"/>
    </row>
    <row r="552" spans="1:7" x14ac:dyDescent="0.25">
      <c r="A552" s="926"/>
      <c r="B552" s="926"/>
      <c r="C552" s="926"/>
      <c r="D552" s="926"/>
      <c r="E552" s="927"/>
      <c r="F552" s="683"/>
      <c r="G552" s="678"/>
    </row>
    <row r="553" spans="1:7" x14ac:dyDescent="0.25">
      <c r="A553" s="926"/>
      <c r="B553" s="926"/>
      <c r="C553" s="926"/>
      <c r="D553" s="926"/>
      <c r="E553" s="927"/>
      <c r="F553" s="683"/>
      <c r="G553" s="686"/>
    </row>
    <row r="554" spans="1:7" ht="31.5" x14ac:dyDescent="0.25">
      <c r="A554" s="475" t="s">
        <v>313</v>
      </c>
      <c r="B554" s="475" t="s">
        <v>314</v>
      </c>
      <c r="C554" s="469">
        <v>4435750</v>
      </c>
      <c r="D554" s="469">
        <v>-1233750</v>
      </c>
      <c r="E554" s="724">
        <f>SUM(E557,E578,E597,E620,E637,E659,E673,E711)</f>
        <v>3202000</v>
      </c>
      <c r="F554" s="724">
        <f>G554-E554</f>
        <v>-134895</v>
      </c>
      <c r="G554" s="724">
        <f>SUM(G557,G578,G597,G620,G637,G659,G673,G711)</f>
        <v>3067105</v>
      </c>
    </row>
    <row r="555" spans="1:7" x14ac:dyDescent="0.25">
      <c r="A555" s="928"/>
      <c r="B555" s="928"/>
      <c r="C555" s="928"/>
      <c r="D555" s="928"/>
      <c r="E555" s="929"/>
      <c r="F555" s="683"/>
      <c r="G555" s="686"/>
    </row>
    <row r="556" spans="1:7" x14ac:dyDescent="0.25">
      <c r="A556" s="928"/>
      <c r="B556" s="928"/>
      <c r="C556" s="928"/>
      <c r="D556" s="928"/>
      <c r="E556" s="929"/>
      <c r="F556" s="683"/>
      <c r="G556" s="679"/>
    </row>
    <row r="557" spans="1:7" ht="45" x14ac:dyDescent="0.25">
      <c r="A557" s="476" t="s">
        <v>315</v>
      </c>
      <c r="B557" s="477" t="s">
        <v>316</v>
      </c>
      <c r="C557" s="471">
        <v>343000</v>
      </c>
      <c r="D557" s="471">
        <v>-95000</v>
      </c>
      <c r="E557" s="471">
        <f>SUM(E571,E575)</f>
        <v>248000</v>
      </c>
      <c r="F557" s="471">
        <f t="shared" ref="F557:G557" si="73">SUM(F571,F575)</f>
        <v>-70000</v>
      </c>
      <c r="G557" s="471">
        <f t="shared" si="73"/>
        <v>178000</v>
      </c>
    </row>
    <row r="558" spans="1:7" x14ac:dyDescent="0.25">
      <c r="A558" s="930"/>
      <c r="B558" s="930"/>
      <c r="C558" s="930"/>
      <c r="D558" s="930"/>
      <c r="E558" s="931"/>
      <c r="F558" s="683"/>
      <c r="G558" s="678"/>
    </row>
    <row r="559" spans="1:7" x14ac:dyDescent="0.25">
      <c r="A559" s="930"/>
      <c r="B559" s="930"/>
      <c r="C559" s="930"/>
      <c r="D559" s="930"/>
      <c r="E559" s="931"/>
      <c r="F559" s="683"/>
      <c r="G559" s="679"/>
    </row>
    <row r="560" spans="1:7" x14ac:dyDescent="0.25">
      <c r="A560" s="427">
        <v>32</v>
      </c>
      <c r="B560" s="427" t="s">
        <v>284</v>
      </c>
      <c r="C560" s="442">
        <v>43000</v>
      </c>
      <c r="D560" s="442">
        <v>0</v>
      </c>
      <c r="E560" s="442">
        <f>SUM(E561,E563)</f>
        <v>43000</v>
      </c>
      <c r="F560" s="666">
        <f>G560-E560</f>
        <v>32000</v>
      </c>
      <c r="G560" s="442">
        <f t="shared" ref="G560" si="74">SUM(G561,G563)</f>
        <v>75000</v>
      </c>
    </row>
    <row r="561" spans="1:7" x14ac:dyDescent="0.25">
      <c r="A561" s="427">
        <v>322</v>
      </c>
      <c r="B561" s="427" t="s">
        <v>106</v>
      </c>
      <c r="C561" s="442">
        <v>13000</v>
      </c>
      <c r="D561" s="442">
        <v>0</v>
      </c>
      <c r="E561" s="442">
        <f>SUM(E562)</f>
        <v>13000</v>
      </c>
      <c r="F561" s="666">
        <f t="shared" ref="F561:F575" si="75">G561-E561</f>
        <v>2000</v>
      </c>
      <c r="G561" s="442">
        <f t="shared" ref="G561" si="76">SUM(G562)</f>
        <v>15000</v>
      </c>
    </row>
    <row r="562" spans="1:7" x14ac:dyDescent="0.25">
      <c r="A562" s="422">
        <v>3224</v>
      </c>
      <c r="B562" s="422" t="s">
        <v>317</v>
      </c>
      <c r="C562" s="423">
        <v>13000</v>
      </c>
      <c r="D562" s="424">
        <v>0</v>
      </c>
      <c r="E562" s="423">
        <v>13000</v>
      </c>
      <c r="F562" s="428">
        <f t="shared" si="75"/>
        <v>2000</v>
      </c>
      <c r="G562" s="627">
        <v>15000</v>
      </c>
    </row>
    <row r="563" spans="1:7" x14ac:dyDescent="0.25">
      <c r="A563" s="427">
        <v>323</v>
      </c>
      <c r="B563" s="427" t="s">
        <v>113</v>
      </c>
      <c r="C563" s="442">
        <v>30000</v>
      </c>
      <c r="D563" s="442">
        <v>0</v>
      </c>
      <c r="E563" s="442">
        <f>SUM(E564)</f>
        <v>30000</v>
      </c>
      <c r="F563" s="666">
        <f t="shared" si="75"/>
        <v>30000</v>
      </c>
      <c r="G563" s="666">
        <f t="shared" ref="G563" si="77">SUM(G564)</f>
        <v>60000</v>
      </c>
    </row>
    <row r="564" spans="1:7" x14ac:dyDescent="0.25">
      <c r="A564" s="422">
        <v>3232</v>
      </c>
      <c r="B564" s="422" t="s">
        <v>115</v>
      </c>
      <c r="C564" s="423">
        <v>30000</v>
      </c>
      <c r="D564" s="424">
        <v>0</v>
      </c>
      <c r="E564" s="423">
        <v>30000</v>
      </c>
      <c r="F564" s="428">
        <f t="shared" si="75"/>
        <v>30000</v>
      </c>
      <c r="G564" s="627">
        <v>60000</v>
      </c>
    </row>
    <row r="565" spans="1:7" x14ac:dyDescent="0.25">
      <c r="A565" s="427">
        <v>42</v>
      </c>
      <c r="B565" s="427" t="s">
        <v>318</v>
      </c>
      <c r="C565" s="442">
        <v>50000</v>
      </c>
      <c r="D565" s="442">
        <v>-45000</v>
      </c>
      <c r="E565" s="442">
        <f>SUM(E566)</f>
        <v>5000</v>
      </c>
      <c r="F565" s="666">
        <f t="shared" si="75"/>
        <v>28000</v>
      </c>
      <c r="G565" s="442">
        <f t="shared" ref="G565" si="78">SUM(G566)</f>
        <v>33000</v>
      </c>
    </row>
    <row r="566" spans="1:7" x14ac:dyDescent="0.25">
      <c r="A566" s="427">
        <v>421</v>
      </c>
      <c r="B566" s="427" t="s">
        <v>149</v>
      </c>
      <c r="C566" s="442">
        <v>50000</v>
      </c>
      <c r="D566" s="442">
        <v>-45000</v>
      </c>
      <c r="E566" s="442">
        <f>SUM(E567)</f>
        <v>5000</v>
      </c>
      <c r="F566" s="666">
        <f t="shared" si="75"/>
        <v>28000</v>
      </c>
      <c r="G566" s="442">
        <f t="shared" ref="G566" si="79">SUM(G567)</f>
        <v>33000</v>
      </c>
    </row>
    <row r="567" spans="1:7" x14ac:dyDescent="0.25">
      <c r="A567" s="422">
        <v>4213</v>
      </c>
      <c r="B567" s="422" t="s">
        <v>319</v>
      </c>
      <c r="C567" s="423">
        <v>50000</v>
      </c>
      <c r="D567" s="423">
        <v>-45000</v>
      </c>
      <c r="E567" s="423">
        <v>5000</v>
      </c>
      <c r="F567" s="428">
        <f t="shared" si="75"/>
        <v>28000</v>
      </c>
      <c r="G567" s="627">
        <v>33000</v>
      </c>
    </row>
    <row r="568" spans="1:7" x14ac:dyDescent="0.25">
      <c r="A568" s="427">
        <v>45</v>
      </c>
      <c r="B568" s="427" t="s">
        <v>320</v>
      </c>
      <c r="C568" s="442">
        <v>100000</v>
      </c>
      <c r="D568" s="442">
        <v>-50000</v>
      </c>
      <c r="E568" s="442">
        <f>SUM(E569)</f>
        <v>50000</v>
      </c>
      <c r="F568" s="666">
        <f t="shared" si="75"/>
        <v>0</v>
      </c>
      <c r="G568" s="442">
        <f t="shared" ref="G568" si="80">SUM(G569)</f>
        <v>50000</v>
      </c>
    </row>
    <row r="569" spans="1:7" x14ac:dyDescent="0.25">
      <c r="A569" s="427">
        <v>451</v>
      </c>
      <c r="B569" s="427" t="s">
        <v>163</v>
      </c>
      <c r="C569" s="442">
        <v>100000</v>
      </c>
      <c r="D569" s="442">
        <v>-50000</v>
      </c>
      <c r="E569" s="442">
        <f>SUM(E570)</f>
        <v>50000</v>
      </c>
      <c r="F569" s="666">
        <f t="shared" si="75"/>
        <v>0</v>
      </c>
      <c r="G569" s="442">
        <f t="shared" ref="G569" si="81">SUM(G570)</f>
        <v>50000</v>
      </c>
    </row>
    <row r="570" spans="1:7" x14ac:dyDescent="0.25">
      <c r="A570" s="422">
        <v>4511</v>
      </c>
      <c r="B570" s="422" t="s">
        <v>163</v>
      </c>
      <c r="C570" s="423">
        <v>100000</v>
      </c>
      <c r="D570" s="423">
        <v>-50000</v>
      </c>
      <c r="E570" s="423">
        <v>50000</v>
      </c>
      <c r="F570" s="428">
        <f t="shared" si="75"/>
        <v>0</v>
      </c>
      <c r="G570" s="627">
        <v>50000</v>
      </c>
    </row>
    <row r="571" spans="1:7" ht="28.5" customHeight="1" x14ac:dyDescent="0.25">
      <c r="A571" s="925" t="s">
        <v>321</v>
      </c>
      <c r="B571" s="925"/>
      <c r="C571" s="474">
        <v>193000</v>
      </c>
      <c r="D571" s="474">
        <v>-95000</v>
      </c>
      <c r="E571" s="474">
        <f>SUM(E560,E565,E568)</f>
        <v>98000</v>
      </c>
      <c r="F571" s="666">
        <f t="shared" si="75"/>
        <v>60000</v>
      </c>
      <c r="G571" s="645">
        <f>SUM(G560,G565,G568)</f>
        <v>158000</v>
      </c>
    </row>
    <row r="572" spans="1:7" x14ac:dyDescent="0.25">
      <c r="A572" s="427">
        <v>42</v>
      </c>
      <c r="B572" s="427" t="s">
        <v>318</v>
      </c>
      <c r="C572" s="442">
        <v>150000</v>
      </c>
      <c r="D572" s="442">
        <v>0</v>
      </c>
      <c r="E572" s="442">
        <f>SUM(E573)</f>
        <v>150000</v>
      </c>
      <c r="F572" s="666">
        <f t="shared" si="75"/>
        <v>-130000</v>
      </c>
      <c r="G572" s="442">
        <f t="shared" ref="G572" si="82">SUM(G573)</f>
        <v>20000</v>
      </c>
    </row>
    <row r="573" spans="1:7" x14ac:dyDescent="0.25">
      <c r="A573" s="427">
        <v>421</v>
      </c>
      <c r="B573" s="427" t="s">
        <v>149</v>
      </c>
      <c r="C573" s="442">
        <v>150000</v>
      </c>
      <c r="D573" s="442">
        <v>0</v>
      </c>
      <c r="E573" s="442">
        <f>SUM(E574)</f>
        <v>150000</v>
      </c>
      <c r="F573" s="666">
        <f t="shared" si="75"/>
        <v>-130000</v>
      </c>
      <c r="G573" s="442">
        <f t="shared" ref="G573" si="83">SUM(G574)</f>
        <v>20000</v>
      </c>
    </row>
    <row r="574" spans="1:7" x14ac:dyDescent="0.25">
      <c r="A574" s="422">
        <v>4213</v>
      </c>
      <c r="B574" s="422" t="s">
        <v>319</v>
      </c>
      <c r="C574" s="423">
        <v>150000</v>
      </c>
      <c r="D574" s="424">
        <v>0</v>
      </c>
      <c r="E574" s="423">
        <v>150000</v>
      </c>
      <c r="F574" s="428">
        <f t="shared" si="75"/>
        <v>-130000</v>
      </c>
      <c r="G574" s="627">
        <v>20000</v>
      </c>
    </row>
    <row r="575" spans="1:7" ht="18.75" customHeight="1" x14ac:dyDescent="0.25">
      <c r="A575" s="925" t="s">
        <v>309</v>
      </c>
      <c r="B575" s="925"/>
      <c r="C575" s="474">
        <v>150000</v>
      </c>
      <c r="D575" s="474">
        <v>0</v>
      </c>
      <c r="E575" s="474">
        <f>SUM(E572)</f>
        <v>150000</v>
      </c>
      <c r="F575" s="645">
        <f t="shared" si="75"/>
        <v>-130000</v>
      </c>
      <c r="G575" s="645">
        <f t="shared" ref="G575" si="84">SUM(G572)</f>
        <v>20000</v>
      </c>
    </row>
    <row r="576" spans="1:7" x14ac:dyDescent="0.25">
      <c r="A576" s="936"/>
      <c r="B576" s="936"/>
      <c r="C576" s="936"/>
      <c r="D576" s="936"/>
      <c r="E576" s="937"/>
      <c r="F576" s="311"/>
      <c r="G576" s="656"/>
    </row>
    <row r="577" spans="1:7" x14ac:dyDescent="0.25">
      <c r="A577" s="936"/>
      <c r="B577" s="936"/>
      <c r="C577" s="936"/>
      <c r="D577" s="936"/>
      <c r="E577" s="937"/>
      <c r="F577" s="311"/>
      <c r="G577" s="656"/>
    </row>
    <row r="578" spans="1:7" ht="30" x14ac:dyDescent="0.25">
      <c r="A578" s="478" t="s">
        <v>322</v>
      </c>
      <c r="B578" s="479" t="s">
        <v>323</v>
      </c>
      <c r="C578" s="480">
        <v>308000</v>
      </c>
      <c r="D578" s="480">
        <v>-40000</v>
      </c>
      <c r="E578" s="480">
        <f>SUM(E590,E594)</f>
        <v>268000</v>
      </c>
      <c r="F578" s="480">
        <f t="shared" ref="F578:G578" si="85">SUM(F590,F594)</f>
        <v>120000</v>
      </c>
      <c r="G578" s="480">
        <f t="shared" si="85"/>
        <v>388000</v>
      </c>
    </row>
    <row r="579" spans="1:7" x14ac:dyDescent="0.25">
      <c r="A579" s="930"/>
      <c r="B579" s="930"/>
      <c r="C579" s="930"/>
      <c r="D579" s="930"/>
      <c r="E579" s="931"/>
      <c r="F579" s="311"/>
      <c r="G579" s="678"/>
    </row>
    <row r="580" spans="1:7" x14ac:dyDescent="0.25">
      <c r="A580" s="930"/>
      <c r="B580" s="930"/>
      <c r="C580" s="930"/>
      <c r="D580" s="930"/>
      <c r="E580" s="931"/>
      <c r="F580" s="311"/>
      <c r="G580" s="679"/>
    </row>
    <row r="581" spans="1:7" x14ac:dyDescent="0.25">
      <c r="A581" s="427">
        <v>32</v>
      </c>
      <c r="B581" s="427" t="s">
        <v>284</v>
      </c>
      <c r="C581" s="442">
        <v>93000</v>
      </c>
      <c r="D581" s="442">
        <v>10000</v>
      </c>
      <c r="E581" s="442">
        <f>SUM(E582,E585)</f>
        <v>103000</v>
      </c>
      <c r="F581" s="442">
        <f>G581-E581</f>
        <v>145000</v>
      </c>
      <c r="G581" s="442">
        <f t="shared" ref="G581" si="86">SUM(G582,G585)</f>
        <v>248000</v>
      </c>
    </row>
    <row r="582" spans="1:7" x14ac:dyDescent="0.25">
      <c r="A582" s="427">
        <v>322</v>
      </c>
      <c r="B582" s="427" t="s">
        <v>106</v>
      </c>
      <c r="C582" s="442">
        <v>53000</v>
      </c>
      <c r="D582" s="442">
        <v>10000</v>
      </c>
      <c r="E582" s="442">
        <f>SUM(E583:E584)</f>
        <v>63000</v>
      </c>
      <c r="F582" s="442">
        <f t="shared" ref="F582:F594" si="87">G582-E582</f>
        <v>115000</v>
      </c>
      <c r="G582" s="442">
        <f t="shared" ref="G582" si="88">SUM(G583:G584)</f>
        <v>178000</v>
      </c>
    </row>
    <row r="583" spans="1:7" x14ac:dyDescent="0.25">
      <c r="A583" s="422">
        <v>3223</v>
      </c>
      <c r="B583" s="422" t="s">
        <v>109</v>
      </c>
      <c r="C583" s="423">
        <v>45000</v>
      </c>
      <c r="D583" s="424">
        <v>0</v>
      </c>
      <c r="E583" s="423">
        <v>45000</v>
      </c>
      <c r="F583" s="423">
        <f t="shared" si="87"/>
        <v>115000</v>
      </c>
      <c r="G583" s="627">
        <v>160000</v>
      </c>
    </row>
    <row r="584" spans="1:7" x14ac:dyDescent="0.25">
      <c r="A584" s="422">
        <v>3224</v>
      </c>
      <c r="B584" s="422" t="s">
        <v>317</v>
      </c>
      <c r="C584" s="423">
        <v>8000</v>
      </c>
      <c r="D584" s="423">
        <v>10000</v>
      </c>
      <c r="E584" s="423">
        <v>18000</v>
      </c>
      <c r="F584" s="423">
        <f t="shared" si="87"/>
        <v>0</v>
      </c>
      <c r="G584" s="627">
        <v>18000</v>
      </c>
    </row>
    <row r="585" spans="1:7" ht="16.5" customHeight="1" x14ac:dyDescent="0.25">
      <c r="A585" s="415">
        <v>323</v>
      </c>
      <c r="B585" s="415" t="s">
        <v>113</v>
      </c>
      <c r="C585" s="666">
        <v>40000</v>
      </c>
      <c r="D585" s="666">
        <v>0</v>
      </c>
      <c r="E585" s="666">
        <f>SUM(E586)</f>
        <v>40000</v>
      </c>
      <c r="F585" s="442">
        <f t="shared" si="87"/>
        <v>30000</v>
      </c>
      <c r="G585" s="666">
        <f t="shared" ref="G585" si="89">SUM(G586)</f>
        <v>70000</v>
      </c>
    </row>
    <row r="586" spans="1:7" x14ac:dyDescent="0.25">
      <c r="A586" s="422">
        <v>3232</v>
      </c>
      <c r="B586" s="422" t="s">
        <v>115</v>
      </c>
      <c r="C586" s="423">
        <v>40000</v>
      </c>
      <c r="D586" s="424">
        <v>0</v>
      </c>
      <c r="E586" s="423">
        <v>40000</v>
      </c>
      <c r="F586" s="423">
        <f t="shared" si="87"/>
        <v>30000</v>
      </c>
      <c r="G586" s="627">
        <v>70000</v>
      </c>
    </row>
    <row r="587" spans="1:7" x14ac:dyDescent="0.25">
      <c r="A587" s="427">
        <v>42</v>
      </c>
      <c r="B587" s="427" t="s">
        <v>318</v>
      </c>
      <c r="C587" s="442">
        <v>50000</v>
      </c>
      <c r="D587" s="442">
        <v>0</v>
      </c>
      <c r="E587" s="442">
        <f>SUM(E588)</f>
        <v>50000</v>
      </c>
      <c r="F587" s="442">
        <f t="shared" si="87"/>
        <v>90000</v>
      </c>
      <c r="G587" s="442">
        <f t="shared" ref="G587" si="90">SUM(G588)</f>
        <v>140000</v>
      </c>
    </row>
    <row r="588" spans="1:7" x14ac:dyDescent="0.25">
      <c r="A588" s="427">
        <v>421</v>
      </c>
      <c r="B588" s="427" t="s">
        <v>149</v>
      </c>
      <c r="C588" s="442">
        <v>50000</v>
      </c>
      <c r="D588" s="442">
        <v>0</v>
      </c>
      <c r="E588" s="442">
        <f>SUM(E589)</f>
        <v>50000</v>
      </c>
      <c r="F588" s="442">
        <f t="shared" si="87"/>
        <v>90000</v>
      </c>
      <c r="G588" s="442">
        <f t="shared" ref="G588" si="91">SUM(G589)</f>
        <v>140000</v>
      </c>
    </row>
    <row r="589" spans="1:7" x14ac:dyDescent="0.25">
      <c r="A589" s="422">
        <v>4214</v>
      </c>
      <c r="B589" s="422" t="s">
        <v>152</v>
      </c>
      <c r="C589" s="423">
        <v>50000</v>
      </c>
      <c r="D589" s="424">
        <v>0</v>
      </c>
      <c r="E589" s="423">
        <v>50000</v>
      </c>
      <c r="F589" s="423">
        <f t="shared" si="87"/>
        <v>90000</v>
      </c>
      <c r="G589" s="627">
        <v>140000</v>
      </c>
    </row>
    <row r="590" spans="1:7" ht="30" customHeight="1" x14ac:dyDescent="0.25">
      <c r="A590" s="925" t="s">
        <v>321</v>
      </c>
      <c r="B590" s="925"/>
      <c r="C590" s="474">
        <v>143000</v>
      </c>
      <c r="D590" s="474">
        <v>10000</v>
      </c>
      <c r="E590" s="474">
        <f>SUM(E581,E587)</f>
        <v>153000</v>
      </c>
      <c r="F590" s="645">
        <f t="shared" si="87"/>
        <v>235000</v>
      </c>
      <c r="G590" s="645">
        <f t="shared" ref="G590" si="92">SUM(G581,G587)</f>
        <v>388000</v>
      </c>
    </row>
    <row r="591" spans="1:7" x14ac:dyDescent="0.25">
      <c r="A591" s="427">
        <v>32</v>
      </c>
      <c r="B591" s="427" t="s">
        <v>284</v>
      </c>
      <c r="C591" s="442">
        <v>115000</v>
      </c>
      <c r="D591" s="442">
        <v>0</v>
      </c>
      <c r="E591" s="442">
        <f>SUM(E592)</f>
        <v>115000</v>
      </c>
      <c r="F591" s="442">
        <f t="shared" si="87"/>
        <v>-115000</v>
      </c>
      <c r="G591" s="442">
        <f t="shared" ref="G591" si="93">SUM(G592)</f>
        <v>0</v>
      </c>
    </row>
    <row r="592" spans="1:7" x14ac:dyDescent="0.25">
      <c r="A592" s="427">
        <v>322</v>
      </c>
      <c r="B592" s="427" t="s">
        <v>106</v>
      </c>
      <c r="C592" s="442">
        <v>115000</v>
      </c>
      <c r="D592" s="442">
        <v>0</v>
      </c>
      <c r="E592" s="442">
        <f>SUM(E593)</f>
        <v>115000</v>
      </c>
      <c r="F592" s="442">
        <f t="shared" si="87"/>
        <v>-115000</v>
      </c>
      <c r="G592" s="442">
        <f t="shared" ref="G592" si="94">SUM(G593)</f>
        <v>0</v>
      </c>
    </row>
    <row r="593" spans="1:7" x14ac:dyDescent="0.25">
      <c r="A593" s="422">
        <v>3223</v>
      </c>
      <c r="B593" s="422" t="s">
        <v>109</v>
      </c>
      <c r="C593" s="423">
        <v>115000</v>
      </c>
      <c r="D593" s="424">
        <v>0</v>
      </c>
      <c r="E593" s="423">
        <v>115000</v>
      </c>
      <c r="F593" s="423">
        <f t="shared" si="87"/>
        <v>-115000</v>
      </c>
      <c r="G593" s="627">
        <v>0</v>
      </c>
    </row>
    <row r="594" spans="1:7" ht="30" customHeight="1" x14ac:dyDescent="0.25">
      <c r="A594" s="925" t="s">
        <v>312</v>
      </c>
      <c r="B594" s="925"/>
      <c r="C594" s="474">
        <v>115000</v>
      </c>
      <c r="D594" s="474">
        <v>0</v>
      </c>
      <c r="E594" s="474">
        <f>SUM(E591)</f>
        <v>115000</v>
      </c>
      <c r="F594" s="645">
        <f t="shared" si="87"/>
        <v>-115000</v>
      </c>
      <c r="G594" s="645">
        <f t="shared" ref="G594" si="95">SUM(G591)</f>
        <v>0</v>
      </c>
    </row>
    <row r="595" spans="1:7" x14ac:dyDescent="0.25">
      <c r="A595" s="926"/>
      <c r="B595" s="926"/>
      <c r="C595" s="926"/>
      <c r="D595" s="926"/>
      <c r="E595" s="927"/>
      <c r="F595" s="311"/>
      <c r="G595" s="656"/>
    </row>
    <row r="596" spans="1:7" x14ac:dyDescent="0.25">
      <c r="A596" s="926"/>
      <c r="B596" s="926"/>
      <c r="C596" s="926"/>
      <c r="D596" s="926"/>
      <c r="E596" s="927"/>
      <c r="F596" s="311"/>
      <c r="G596" s="656"/>
    </row>
    <row r="597" spans="1:7" ht="30" x14ac:dyDescent="0.25">
      <c r="A597" s="476" t="s">
        <v>324</v>
      </c>
      <c r="B597" s="476" t="s">
        <v>325</v>
      </c>
      <c r="C597" s="480">
        <v>491000</v>
      </c>
      <c r="D597" s="480">
        <v>-19000</v>
      </c>
      <c r="E597" s="480">
        <f>SUM(E601,E605,E609,E613,E617)</f>
        <v>472000</v>
      </c>
      <c r="F597" s="480">
        <f>G597-E597</f>
        <v>-188000</v>
      </c>
      <c r="G597" s="480">
        <f t="shared" ref="G597" si="96">SUM(G601,G605,G609,G613,G617)</f>
        <v>284000</v>
      </c>
    </row>
    <row r="598" spans="1:7" x14ac:dyDescent="0.25">
      <c r="A598" s="682">
        <v>32</v>
      </c>
      <c r="B598" s="682" t="s">
        <v>284</v>
      </c>
      <c r="C598" s="597"/>
      <c r="D598" s="597"/>
      <c r="E598" s="509">
        <f>SUM(E599)</f>
        <v>0</v>
      </c>
      <c r="F598" s="509">
        <f t="shared" ref="F598:F617" si="97">G598-E598</f>
        <v>1000</v>
      </c>
      <c r="G598" s="509">
        <f t="shared" ref="G598" si="98">SUM(G599)</f>
        <v>1000</v>
      </c>
    </row>
    <row r="599" spans="1:7" x14ac:dyDescent="0.25">
      <c r="A599" s="682">
        <v>323</v>
      </c>
      <c r="B599" s="682" t="s">
        <v>113</v>
      </c>
      <c r="C599" s="597"/>
      <c r="D599" s="597"/>
      <c r="E599" s="509">
        <f>SUM(E600)</f>
        <v>0</v>
      </c>
      <c r="F599" s="509">
        <f t="shared" si="97"/>
        <v>1000</v>
      </c>
      <c r="G599" s="509">
        <f t="shared" ref="G599" si="99">SUM(G600)</f>
        <v>1000</v>
      </c>
    </row>
    <row r="600" spans="1:7" x14ac:dyDescent="0.25">
      <c r="A600" s="621">
        <v>3237</v>
      </c>
      <c r="B600" s="621" t="s">
        <v>119</v>
      </c>
      <c r="C600" s="597"/>
      <c r="D600" s="597"/>
      <c r="E600" s="553">
        <v>0</v>
      </c>
      <c r="F600" s="553">
        <f t="shared" si="97"/>
        <v>1000</v>
      </c>
      <c r="G600" s="627">
        <v>1000</v>
      </c>
    </row>
    <row r="601" spans="1:7" ht="31.5" customHeight="1" x14ac:dyDescent="0.25">
      <c r="A601" s="925" t="s">
        <v>288</v>
      </c>
      <c r="B601" s="925"/>
      <c r="C601" s="645">
        <v>1332750</v>
      </c>
      <c r="D601" s="645">
        <v>11000</v>
      </c>
      <c r="E601" s="681">
        <f>SUM(E598)</f>
        <v>0</v>
      </c>
      <c r="F601" s="687">
        <f t="shared" si="97"/>
        <v>1000</v>
      </c>
      <c r="G601" s="645">
        <f t="shared" ref="G601" si="100">SUM(G598)</f>
        <v>1000</v>
      </c>
    </row>
    <row r="602" spans="1:7" x14ac:dyDescent="0.25">
      <c r="A602" s="427">
        <v>32</v>
      </c>
      <c r="B602" s="427" t="s">
        <v>284</v>
      </c>
      <c r="C602" s="442">
        <v>61000</v>
      </c>
      <c r="D602" s="442">
        <v>0</v>
      </c>
      <c r="E602" s="442">
        <f>SUM(E603)</f>
        <v>61000</v>
      </c>
      <c r="F602" s="509">
        <f t="shared" si="97"/>
        <v>0</v>
      </c>
      <c r="G602" s="442">
        <f t="shared" ref="G602" si="101">SUM(G603)</f>
        <v>61000</v>
      </c>
    </row>
    <row r="603" spans="1:7" x14ac:dyDescent="0.25">
      <c r="A603" s="427">
        <v>323</v>
      </c>
      <c r="B603" s="427" t="s">
        <v>113</v>
      </c>
      <c r="C603" s="442">
        <v>61000</v>
      </c>
      <c r="D603" s="442">
        <v>0</v>
      </c>
      <c r="E603" s="442">
        <f>SUM(E604)</f>
        <v>61000</v>
      </c>
      <c r="F603" s="509">
        <f t="shared" si="97"/>
        <v>0</v>
      </c>
      <c r="G603" s="442">
        <f t="shared" ref="G603" si="102">SUM(G604)</f>
        <v>61000</v>
      </c>
    </row>
    <row r="604" spans="1:7" x14ac:dyDescent="0.25">
      <c r="A604" s="422">
        <v>3237</v>
      </c>
      <c r="B604" s="422" t="s">
        <v>119</v>
      </c>
      <c r="C604" s="423">
        <v>61000</v>
      </c>
      <c r="D604" s="424">
        <v>0</v>
      </c>
      <c r="E604" s="423">
        <v>61000</v>
      </c>
      <c r="F604" s="553">
        <f t="shared" si="97"/>
        <v>0</v>
      </c>
      <c r="G604" s="627">
        <v>61000</v>
      </c>
    </row>
    <row r="605" spans="1:7" ht="25.5" customHeight="1" x14ac:dyDescent="0.25">
      <c r="A605" s="925" t="s">
        <v>289</v>
      </c>
      <c r="B605" s="925"/>
      <c r="C605" s="474">
        <v>61000</v>
      </c>
      <c r="D605" s="474">
        <v>0</v>
      </c>
      <c r="E605" s="474">
        <f>SUM(E602)</f>
        <v>61000</v>
      </c>
      <c r="F605" s="687">
        <f t="shared" si="97"/>
        <v>0</v>
      </c>
      <c r="G605" s="645">
        <f t="shared" ref="G605" si="103">SUM(G602)</f>
        <v>61000</v>
      </c>
    </row>
    <row r="606" spans="1:7" x14ac:dyDescent="0.25">
      <c r="A606" s="427">
        <v>32</v>
      </c>
      <c r="B606" s="427" t="s">
        <v>284</v>
      </c>
      <c r="C606" s="442">
        <v>20000</v>
      </c>
      <c r="D606" s="442">
        <v>-19000</v>
      </c>
      <c r="E606" s="442">
        <f>SUM(E607)</f>
        <v>1000</v>
      </c>
      <c r="F606" s="509">
        <f t="shared" si="97"/>
        <v>-1000</v>
      </c>
      <c r="G606" s="442">
        <f t="shared" ref="G606" si="104">SUM(G607)</f>
        <v>0</v>
      </c>
    </row>
    <row r="607" spans="1:7" x14ac:dyDescent="0.25">
      <c r="A607" s="427">
        <v>323</v>
      </c>
      <c r="B607" s="427" t="s">
        <v>113</v>
      </c>
      <c r="C607" s="423">
        <v>20000</v>
      </c>
      <c r="D607" s="423">
        <v>-19000</v>
      </c>
      <c r="E607" s="442">
        <f>SUM(E608)</f>
        <v>1000</v>
      </c>
      <c r="F607" s="509">
        <f t="shared" si="97"/>
        <v>-1000</v>
      </c>
      <c r="G607" s="442">
        <f t="shared" ref="G607" si="105">SUM(G608)</f>
        <v>0</v>
      </c>
    </row>
    <row r="608" spans="1:7" x14ac:dyDescent="0.25">
      <c r="A608" s="422">
        <v>3237</v>
      </c>
      <c r="B608" s="422" t="s">
        <v>119</v>
      </c>
      <c r="C608" s="423">
        <v>20000</v>
      </c>
      <c r="D608" s="423">
        <v>-19000</v>
      </c>
      <c r="E608" s="423">
        <v>1000</v>
      </c>
      <c r="F608" s="553">
        <f t="shared" si="97"/>
        <v>-1000</v>
      </c>
      <c r="G608" s="627">
        <v>0</v>
      </c>
    </row>
    <row r="609" spans="1:7" ht="29.25" customHeight="1" x14ac:dyDescent="0.25">
      <c r="A609" s="925" t="s">
        <v>326</v>
      </c>
      <c r="B609" s="925"/>
      <c r="C609" s="474">
        <v>20000</v>
      </c>
      <c r="D609" s="474">
        <v>-19000</v>
      </c>
      <c r="E609" s="474">
        <f>SUM(E606)</f>
        <v>1000</v>
      </c>
      <c r="F609" s="687">
        <f t="shared" si="97"/>
        <v>-1000</v>
      </c>
      <c r="G609" s="645">
        <f t="shared" ref="G609" si="106">SUM(G606)</f>
        <v>0</v>
      </c>
    </row>
    <row r="610" spans="1:7" x14ac:dyDescent="0.25">
      <c r="A610" s="427">
        <v>42</v>
      </c>
      <c r="B610" s="427" t="s">
        <v>318</v>
      </c>
      <c r="C610" s="444">
        <v>220000</v>
      </c>
      <c r="D610" s="444">
        <v>0</v>
      </c>
      <c r="E610" s="509">
        <f>SUM(E611)</f>
        <v>220000</v>
      </c>
      <c r="F610" s="509">
        <f t="shared" si="97"/>
        <v>2000</v>
      </c>
      <c r="G610" s="444">
        <f t="shared" ref="G610" si="107">SUM(G611)</f>
        <v>222000</v>
      </c>
    </row>
    <row r="611" spans="1:7" x14ac:dyDescent="0.25">
      <c r="A611" s="427">
        <v>426</v>
      </c>
      <c r="B611" s="427" t="s">
        <v>159</v>
      </c>
      <c r="C611" s="442">
        <v>220000</v>
      </c>
      <c r="D611" s="442">
        <v>0</v>
      </c>
      <c r="E611" s="666">
        <f>SUM(E612)</f>
        <v>220000</v>
      </c>
      <c r="F611" s="509">
        <f t="shared" si="97"/>
        <v>2000</v>
      </c>
      <c r="G611" s="666">
        <f t="shared" ref="G611" si="108">SUM(G612)</f>
        <v>222000</v>
      </c>
    </row>
    <row r="612" spans="1:7" ht="24" x14ac:dyDescent="0.25">
      <c r="A612" s="455">
        <v>4263</v>
      </c>
      <c r="B612" s="455" t="s">
        <v>327</v>
      </c>
      <c r="C612" s="423">
        <v>220000</v>
      </c>
      <c r="D612" s="424">
        <v>0</v>
      </c>
      <c r="E612" s="428">
        <v>220000</v>
      </c>
      <c r="F612" s="553">
        <f t="shared" si="97"/>
        <v>2000</v>
      </c>
      <c r="G612" s="533">
        <v>222000</v>
      </c>
    </row>
    <row r="613" spans="1:7" ht="29.25" customHeight="1" x14ac:dyDescent="0.25">
      <c r="A613" s="925" t="s">
        <v>321</v>
      </c>
      <c r="B613" s="925"/>
      <c r="C613" s="474">
        <v>220000</v>
      </c>
      <c r="D613" s="474">
        <v>0</v>
      </c>
      <c r="E613" s="474">
        <f>SUM(E610)</f>
        <v>220000</v>
      </c>
      <c r="F613" s="687">
        <f t="shared" si="97"/>
        <v>2000</v>
      </c>
      <c r="G613" s="645">
        <f t="shared" ref="G613" si="109">SUM(G610)</f>
        <v>222000</v>
      </c>
    </row>
    <row r="614" spans="1:7" x14ac:dyDescent="0.25">
      <c r="A614" s="427">
        <v>42</v>
      </c>
      <c r="B614" s="427" t="s">
        <v>318</v>
      </c>
      <c r="C614" s="442">
        <v>190000</v>
      </c>
      <c r="D614" s="442">
        <v>0</v>
      </c>
      <c r="E614" s="666">
        <f>SUM(E615)</f>
        <v>190000</v>
      </c>
      <c r="F614" s="509">
        <f t="shared" si="97"/>
        <v>-190000</v>
      </c>
      <c r="G614" s="442">
        <f t="shared" ref="G614" si="110">SUM(G615)</f>
        <v>0</v>
      </c>
    </row>
    <row r="615" spans="1:7" x14ac:dyDescent="0.25">
      <c r="A615" s="427">
        <v>426</v>
      </c>
      <c r="B615" s="427" t="s">
        <v>159</v>
      </c>
      <c r="C615" s="442">
        <v>190000</v>
      </c>
      <c r="D615" s="442">
        <v>0</v>
      </c>
      <c r="E615" s="666">
        <f>SUM(E616)</f>
        <v>190000</v>
      </c>
      <c r="F615" s="509">
        <f t="shared" si="97"/>
        <v>-190000</v>
      </c>
      <c r="G615" s="442">
        <f t="shared" ref="G615" si="111">SUM(G616)</f>
        <v>0</v>
      </c>
    </row>
    <row r="616" spans="1:7" ht="24" x14ac:dyDescent="0.25">
      <c r="A616" s="422">
        <v>4263</v>
      </c>
      <c r="B616" s="422" t="s">
        <v>327</v>
      </c>
      <c r="C616" s="423">
        <v>190000</v>
      </c>
      <c r="D616" s="424">
        <v>0</v>
      </c>
      <c r="E616" s="428">
        <v>190000</v>
      </c>
      <c r="F616" s="553">
        <f t="shared" si="97"/>
        <v>-190000</v>
      </c>
      <c r="G616" s="533">
        <v>0</v>
      </c>
    </row>
    <row r="617" spans="1:7" ht="18.75" customHeight="1" x14ac:dyDescent="0.25">
      <c r="A617" s="925" t="s">
        <v>309</v>
      </c>
      <c r="B617" s="925"/>
      <c r="C617" s="474">
        <v>190000</v>
      </c>
      <c r="D617" s="474">
        <v>0</v>
      </c>
      <c r="E617" s="474">
        <f>SUM(E614)</f>
        <v>190000</v>
      </c>
      <c r="F617" s="687">
        <f t="shared" si="97"/>
        <v>-190000</v>
      </c>
      <c r="G617" s="645">
        <f t="shared" ref="G617" si="112">SUM(G614)</f>
        <v>0</v>
      </c>
    </row>
    <row r="618" spans="1:7" x14ac:dyDescent="0.25">
      <c r="A618" s="938"/>
      <c r="B618" s="938"/>
      <c r="C618" s="938"/>
      <c r="D618" s="938"/>
      <c r="E618" s="939"/>
      <c r="F618" s="311"/>
      <c r="G618" s="678"/>
    </row>
    <row r="619" spans="1:7" x14ac:dyDescent="0.25">
      <c r="A619" s="938"/>
      <c r="B619" s="938"/>
      <c r="C619" s="938"/>
      <c r="D619" s="938"/>
      <c r="E619" s="939"/>
      <c r="F619" s="311"/>
      <c r="G619" s="686"/>
    </row>
    <row r="620" spans="1:7" ht="30" x14ac:dyDescent="0.25">
      <c r="A620" s="473" t="s">
        <v>328</v>
      </c>
      <c r="B620" s="473" t="s">
        <v>329</v>
      </c>
      <c r="C620" s="469">
        <v>228300</v>
      </c>
      <c r="D620" s="469">
        <v>60000</v>
      </c>
      <c r="E620" s="469">
        <f>SUM(E634)</f>
        <v>288300</v>
      </c>
      <c r="F620" s="684">
        <f>G620-E620</f>
        <v>23105</v>
      </c>
      <c r="G620" s="684">
        <f>SUM(G634)</f>
        <v>311405</v>
      </c>
    </row>
    <row r="621" spans="1:7" x14ac:dyDescent="0.25">
      <c r="A621" s="916"/>
      <c r="B621" s="916"/>
      <c r="C621" s="916"/>
      <c r="D621" s="916"/>
      <c r="E621" s="917"/>
      <c r="F621" s="689"/>
      <c r="G621" s="686"/>
    </row>
    <row r="622" spans="1:7" x14ac:dyDescent="0.25">
      <c r="A622" s="916"/>
      <c r="B622" s="916"/>
      <c r="C622" s="916"/>
      <c r="D622" s="916"/>
      <c r="E622" s="917"/>
      <c r="F622" s="689"/>
      <c r="G622" s="679"/>
    </row>
    <row r="623" spans="1:7" x14ac:dyDescent="0.25">
      <c r="A623" s="427">
        <v>32</v>
      </c>
      <c r="B623" s="427" t="s">
        <v>284</v>
      </c>
      <c r="C623" s="442">
        <v>140000</v>
      </c>
      <c r="D623" s="442">
        <v>50000</v>
      </c>
      <c r="E623" s="442">
        <f>SUM(E624,E628)</f>
        <v>218300</v>
      </c>
      <c r="F623" s="509">
        <f t="shared" ref="F623:F634" si="113">G623-E623</f>
        <v>-131895</v>
      </c>
      <c r="G623" s="442">
        <f t="shared" ref="G623" si="114">SUM(G624,G628)</f>
        <v>86405</v>
      </c>
    </row>
    <row r="624" spans="1:7" x14ac:dyDescent="0.25">
      <c r="A624" s="427">
        <v>322</v>
      </c>
      <c r="B624" s="427" t="s">
        <v>106</v>
      </c>
      <c r="C624" s="442">
        <v>60000</v>
      </c>
      <c r="D624" s="442">
        <v>0</v>
      </c>
      <c r="E624" s="442">
        <f>SUM(E625:E627)</f>
        <v>68300</v>
      </c>
      <c r="F624" s="509">
        <f t="shared" si="113"/>
        <v>-5395</v>
      </c>
      <c r="G624" s="442">
        <f t="shared" ref="G624" si="115">SUM(G625:G627)</f>
        <v>62905</v>
      </c>
    </row>
    <row r="625" spans="1:7" x14ac:dyDescent="0.25">
      <c r="A625" s="422">
        <v>3223</v>
      </c>
      <c r="B625" s="422" t="s">
        <v>332</v>
      </c>
      <c r="C625" s="423">
        <v>60000</v>
      </c>
      <c r="D625" s="424">
        <v>0</v>
      </c>
      <c r="E625" s="423">
        <v>60000</v>
      </c>
      <c r="F625" s="553">
        <f t="shared" si="113"/>
        <v>-8000</v>
      </c>
      <c r="G625" s="627">
        <v>52000</v>
      </c>
    </row>
    <row r="626" spans="1:7" s="297" customFormat="1" x14ac:dyDescent="0.25">
      <c r="A626" s="445">
        <v>3224</v>
      </c>
      <c r="B626" s="445" t="s">
        <v>330</v>
      </c>
      <c r="C626" s="446"/>
      <c r="D626" s="485"/>
      <c r="E626" s="446">
        <v>4300</v>
      </c>
      <c r="F626" s="553">
        <f t="shared" si="113"/>
        <v>6000</v>
      </c>
      <c r="G626" s="627">
        <v>10300</v>
      </c>
    </row>
    <row r="627" spans="1:7" s="297" customFormat="1" x14ac:dyDescent="0.25">
      <c r="A627" s="445">
        <v>3225</v>
      </c>
      <c r="B627" s="445" t="s">
        <v>331</v>
      </c>
      <c r="C627" s="446"/>
      <c r="D627" s="485"/>
      <c r="E627" s="446">
        <v>4000</v>
      </c>
      <c r="F627" s="553">
        <f t="shared" si="113"/>
        <v>-3395</v>
      </c>
      <c r="G627" s="627">
        <v>605</v>
      </c>
    </row>
    <row r="628" spans="1:7" x14ac:dyDescent="0.25">
      <c r="A628" s="427">
        <v>323</v>
      </c>
      <c r="B628" s="427" t="s">
        <v>113</v>
      </c>
      <c r="C628" s="442">
        <v>80000</v>
      </c>
      <c r="D628" s="442">
        <v>50000</v>
      </c>
      <c r="E628" s="666">
        <f>SUM(E629:E630)</f>
        <v>150000</v>
      </c>
      <c r="F628" s="509">
        <f t="shared" si="113"/>
        <v>-126500</v>
      </c>
      <c r="G628" s="442">
        <f t="shared" ref="G628" si="116">SUM(G629:G630)</f>
        <v>23500</v>
      </c>
    </row>
    <row r="629" spans="1:7" x14ac:dyDescent="0.25">
      <c r="A629" s="422">
        <v>3232</v>
      </c>
      <c r="B629" s="422" t="s">
        <v>301</v>
      </c>
      <c r="C629" s="423">
        <v>80000</v>
      </c>
      <c r="D629" s="423">
        <v>50000</v>
      </c>
      <c r="E629" s="428">
        <v>130000</v>
      </c>
      <c r="F629" s="553">
        <f t="shared" si="113"/>
        <v>-128000</v>
      </c>
      <c r="G629" s="627">
        <v>2000</v>
      </c>
    </row>
    <row r="630" spans="1:7" s="297" customFormat="1" x14ac:dyDescent="0.25">
      <c r="A630" s="445">
        <v>3234</v>
      </c>
      <c r="B630" s="445" t="s">
        <v>117</v>
      </c>
      <c r="C630" s="446"/>
      <c r="D630" s="446"/>
      <c r="E630" s="553">
        <v>20000</v>
      </c>
      <c r="F630" s="553">
        <f t="shared" si="113"/>
        <v>1500</v>
      </c>
      <c r="G630" s="627">
        <v>21500</v>
      </c>
    </row>
    <row r="631" spans="1:7" x14ac:dyDescent="0.25">
      <c r="A631" s="685">
        <v>42</v>
      </c>
      <c r="B631" s="685" t="s">
        <v>318</v>
      </c>
      <c r="C631" s="423"/>
      <c r="D631" s="423"/>
      <c r="E631" s="442">
        <f>SUM(E632)</f>
        <v>70000</v>
      </c>
      <c r="F631" s="509">
        <f t="shared" si="113"/>
        <v>155000</v>
      </c>
      <c r="G631" s="442">
        <f t="shared" ref="G631" si="117">SUM(G632)</f>
        <v>225000</v>
      </c>
    </row>
    <row r="632" spans="1:7" x14ac:dyDescent="0.25">
      <c r="A632" s="685">
        <v>421</v>
      </c>
      <c r="B632" s="685" t="s">
        <v>149</v>
      </c>
      <c r="C632" s="423"/>
      <c r="D632" s="423"/>
      <c r="E632" s="442">
        <f>SUM(E633)</f>
        <v>70000</v>
      </c>
      <c r="F632" s="509">
        <f t="shared" si="113"/>
        <v>155000</v>
      </c>
      <c r="G632" s="442">
        <f t="shared" ref="G632" si="118">SUM(G633)</f>
        <v>225000</v>
      </c>
    </row>
    <row r="633" spans="1:7" s="297" customFormat="1" x14ac:dyDescent="0.25">
      <c r="A633" s="445">
        <v>4212</v>
      </c>
      <c r="B633" s="445" t="s">
        <v>333</v>
      </c>
      <c r="C633" s="446"/>
      <c r="D633" s="446"/>
      <c r="E633" s="446">
        <v>70000</v>
      </c>
      <c r="F633" s="553">
        <f t="shared" si="113"/>
        <v>155000</v>
      </c>
      <c r="G633" s="627">
        <v>225000</v>
      </c>
    </row>
    <row r="634" spans="1:7" ht="30.75" customHeight="1" x14ac:dyDescent="0.25">
      <c r="A634" s="925" t="s">
        <v>321</v>
      </c>
      <c r="B634" s="925"/>
      <c r="C634" s="474">
        <v>140000</v>
      </c>
      <c r="D634" s="474">
        <v>50000</v>
      </c>
      <c r="E634" s="474">
        <f>SUM(E623,E631)</f>
        <v>288300</v>
      </c>
      <c r="F634" s="687">
        <f t="shared" si="113"/>
        <v>23105</v>
      </c>
      <c r="G634" s="645">
        <f t="shared" ref="G634" si="119">SUM(G623,G631)</f>
        <v>311405</v>
      </c>
    </row>
    <row r="635" spans="1:7" s="297" customFormat="1" x14ac:dyDescent="0.25">
      <c r="A635" s="926"/>
      <c r="B635" s="926"/>
      <c r="C635" s="926"/>
      <c r="D635" s="926"/>
      <c r="E635" s="927"/>
      <c r="F635" s="589"/>
      <c r="G635" s="678"/>
    </row>
    <row r="636" spans="1:7" x14ac:dyDescent="0.25">
      <c r="A636" s="926"/>
      <c r="B636" s="926"/>
      <c r="C636" s="926"/>
      <c r="D636" s="926"/>
      <c r="E636" s="927"/>
      <c r="F636" s="311"/>
      <c r="G636" s="679"/>
    </row>
    <row r="637" spans="1:7" ht="30" x14ac:dyDescent="0.25">
      <c r="A637" s="476" t="s">
        <v>334</v>
      </c>
      <c r="B637" s="476" t="s">
        <v>335</v>
      </c>
      <c r="C637" s="471">
        <v>1330000</v>
      </c>
      <c r="D637" s="471">
        <v>-680000</v>
      </c>
      <c r="E637" s="471">
        <f>SUM(E652,E656)</f>
        <v>650000</v>
      </c>
      <c r="F637" s="471">
        <f>G637-E637</f>
        <v>322500</v>
      </c>
      <c r="G637" s="471">
        <f t="shared" ref="G637" si="120">SUM(G652,G656)</f>
        <v>972500</v>
      </c>
    </row>
    <row r="638" spans="1:7" x14ac:dyDescent="0.25">
      <c r="A638" s="930"/>
      <c r="B638" s="930"/>
      <c r="C638" s="930"/>
      <c r="D638" s="930"/>
      <c r="E638" s="931"/>
      <c r="F638" s="617"/>
      <c r="G638" s="678"/>
    </row>
    <row r="639" spans="1:7" x14ac:dyDescent="0.25">
      <c r="A639" s="930"/>
      <c r="B639" s="930"/>
      <c r="C639" s="930"/>
      <c r="D639" s="930"/>
      <c r="E639" s="931"/>
      <c r="F639" s="617"/>
      <c r="G639" s="679"/>
    </row>
    <row r="640" spans="1:7" x14ac:dyDescent="0.25">
      <c r="A640" s="481">
        <v>32</v>
      </c>
      <c r="B640" s="481" t="s">
        <v>284</v>
      </c>
      <c r="C640" s="442">
        <v>160000</v>
      </c>
      <c r="D640" s="442">
        <v>-10000</v>
      </c>
      <c r="E640" s="442">
        <f>SUM(E641,E643)</f>
        <v>150000</v>
      </c>
      <c r="F640" s="509">
        <f t="shared" ref="F640:F656" si="121">G640-E640</f>
        <v>-12500</v>
      </c>
      <c r="G640" s="442">
        <f t="shared" ref="G640" si="122">SUM(G641,G643)</f>
        <v>137500</v>
      </c>
    </row>
    <row r="641" spans="1:7" x14ac:dyDescent="0.25">
      <c r="A641" s="688">
        <v>322</v>
      </c>
      <c r="B641" s="688" t="s">
        <v>106</v>
      </c>
      <c r="C641" s="442"/>
      <c r="D641" s="442"/>
      <c r="E641" s="442">
        <f>SUM(E642)</f>
        <v>0</v>
      </c>
      <c r="F641" s="509">
        <f t="shared" si="121"/>
        <v>27500</v>
      </c>
      <c r="G641" s="442">
        <f>SUM(G642)</f>
        <v>27500</v>
      </c>
    </row>
    <row r="642" spans="1:7" x14ac:dyDescent="0.25">
      <c r="A642" s="621">
        <v>3224</v>
      </c>
      <c r="B642" s="621" t="s">
        <v>317</v>
      </c>
      <c r="C642" s="442"/>
      <c r="D642" s="442"/>
      <c r="E642" s="423">
        <v>0</v>
      </c>
      <c r="F642" s="553">
        <f t="shared" si="121"/>
        <v>27500</v>
      </c>
      <c r="G642" s="627">
        <v>27500</v>
      </c>
    </row>
    <row r="643" spans="1:7" x14ac:dyDescent="0.25">
      <c r="A643" s="427">
        <v>323</v>
      </c>
      <c r="B643" s="427" t="s">
        <v>113</v>
      </c>
      <c r="C643" s="442">
        <v>160000</v>
      </c>
      <c r="D643" s="442">
        <v>-10000</v>
      </c>
      <c r="E643" s="442">
        <f>SUM(E644:E645)</f>
        <v>150000</v>
      </c>
      <c r="F643" s="509">
        <f t="shared" si="121"/>
        <v>-40000</v>
      </c>
      <c r="G643" s="442">
        <f t="shared" ref="G643" si="123">SUM(G644:G645)</f>
        <v>110000</v>
      </c>
    </row>
    <row r="644" spans="1:7" x14ac:dyDescent="0.25">
      <c r="A644" s="422">
        <v>3232</v>
      </c>
      <c r="B644" s="422" t="s">
        <v>301</v>
      </c>
      <c r="C644" s="423">
        <v>40000</v>
      </c>
      <c r="D644" s="424">
        <v>0</v>
      </c>
      <c r="E644" s="423">
        <v>40000</v>
      </c>
      <c r="F644" s="553">
        <f t="shared" si="121"/>
        <v>-40000</v>
      </c>
      <c r="G644" s="627">
        <v>0</v>
      </c>
    </row>
    <row r="645" spans="1:7" x14ac:dyDescent="0.25">
      <c r="A645" s="422">
        <v>3239</v>
      </c>
      <c r="B645" s="422" t="s">
        <v>121</v>
      </c>
      <c r="C645" s="423">
        <v>120000</v>
      </c>
      <c r="D645" s="423">
        <v>-10000</v>
      </c>
      <c r="E645" s="423">
        <v>110000</v>
      </c>
      <c r="F645" s="553">
        <f t="shared" si="121"/>
        <v>0</v>
      </c>
      <c r="G645" s="627">
        <v>110000</v>
      </c>
    </row>
    <row r="646" spans="1:7" x14ac:dyDescent="0.25">
      <c r="A646" s="688">
        <v>42</v>
      </c>
      <c r="B646" s="688" t="s">
        <v>318</v>
      </c>
      <c r="C646" s="423"/>
      <c r="D646" s="423"/>
      <c r="E646" s="442">
        <f>SUM(E647)</f>
        <v>0</v>
      </c>
      <c r="F646" s="509">
        <f t="shared" si="121"/>
        <v>50000</v>
      </c>
      <c r="G646" s="442">
        <f t="shared" ref="G646" si="124">SUM(G647)</f>
        <v>50000</v>
      </c>
    </row>
    <row r="647" spans="1:7" x14ac:dyDescent="0.25">
      <c r="A647" s="688">
        <v>421</v>
      </c>
      <c r="B647" s="688" t="s">
        <v>149</v>
      </c>
      <c r="C647" s="423"/>
      <c r="D647" s="423"/>
      <c r="E647" s="442">
        <f>SUM(E648)</f>
        <v>0</v>
      </c>
      <c r="F647" s="509">
        <f t="shared" si="121"/>
        <v>50000</v>
      </c>
      <c r="G647" s="442">
        <f t="shared" ref="G647" si="125">SUM(G648)</f>
        <v>50000</v>
      </c>
    </row>
    <row r="648" spans="1:7" x14ac:dyDescent="0.25">
      <c r="A648" s="621">
        <v>4214</v>
      </c>
      <c r="B648" s="621" t="s">
        <v>152</v>
      </c>
      <c r="C648" s="423"/>
      <c r="D648" s="423"/>
      <c r="E648" s="423">
        <v>0</v>
      </c>
      <c r="F648" s="553">
        <f t="shared" si="121"/>
        <v>50000</v>
      </c>
      <c r="G648" s="627">
        <v>50000</v>
      </c>
    </row>
    <row r="649" spans="1:7" x14ac:dyDescent="0.25">
      <c r="A649" s="427">
        <v>45</v>
      </c>
      <c r="B649" s="427" t="s">
        <v>336</v>
      </c>
      <c r="C649" s="442">
        <v>50000</v>
      </c>
      <c r="D649" s="442">
        <v>-50000</v>
      </c>
      <c r="E649" s="442">
        <f>SUM(E650)</f>
        <v>0</v>
      </c>
      <c r="F649" s="509">
        <f t="shared" si="121"/>
        <v>205000</v>
      </c>
      <c r="G649" s="442">
        <f t="shared" ref="G649" si="126">SUM(G650)</f>
        <v>205000</v>
      </c>
    </row>
    <row r="650" spans="1:7" x14ac:dyDescent="0.25">
      <c r="A650" s="427">
        <v>451</v>
      </c>
      <c r="B650" s="427" t="s">
        <v>337</v>
      </c>
      <c r="C650" s="442">
        <v>50000</v>
      </c>
      <c r="D650" s="442">
        <v>-50000</v>
      </c>
      <c r="E650" s="442">
        <f>SUM(E651)</f>
        <v>0</v>
      </c>
      <c r="F650" s="509">
        <f t="shared" si="121"/>
        <v>205000</v>
      </c>
      <c r="G650" s="442">
        <f t="shared" ref="G650" si="127">SUM(G651)</f>
        <v>205000</v>
      </c>
    </row>
    <row r="651" spans="1:7" x14ac:dyDescent="0.25">
      <c r="A651" s="422">
        <v>4511</v>
      </c>
      <c r="B651" s="422" t="s">
        <v>337</v>
      </c>
      <c r="C651" s="423">
        <v>50000</v>
      </c>
      <c r="D651" s="423">
        <v>-50000</v>
      </c>
      <c r="E651" s="424">
        <v>0</v>
      </c>
      <c r="F651" s="553">
        <f t="shared" si="121"/>
        <v>205000</v>
      </c>
      <c r="G651" s="627">
        <v>205000</v>
      </c>
    </row>
    <row r="652" spans="1:7" ht="29.25" customHeight="1" x14ac:dyDescent="0.25">
      <c r="A652" s="925" t="s">
        <v>321</v>
      </c>
      <c r="B652" s="925"/>
      <c r="C652" s="474">
        <v>210000</v>
      </c>
      <c r="D652" s="474">
        <v>-60000</v>
      </c>
      <c r="E652" s="474">
        <f>SUM(E640,E646,E649)</f>
        <v>150000</v>
      </c>
      <c r="F652" s="687">
        <f t="shared" si="121"/>
        <v>242500</v>
      </c>
      <c r="G652" s="645">
        <f t="shared" ref="G652" si="128">SUM(G640,G646,G649)</f>
        <v>392500</v>
      </c>
    </row>
    <row r="653" spans="1:7" x14ac:dyDescent="0.25">
      <c r="A653" s="427">
        <v>42</v>
      </c>
      <c r="B653" s="427" t="s">
        <v>318</v>
      </c>
      <c r="C653" s="442">
        <v>550000</v>
      </c>
      <c r="D653" s="442">
        <v>-50000</v>
      </c>
      <c r="E653" s="442">
        <f>SUM(E654)</f>
        <v>500000</v>
      </c>
      <c r="F653" s="509">
        <f t="shared" si="121"/>
        <v>80000</v>
      </c>
      <c r="G653" s="442">
        <f t="shared" ref="G653" si="129">SUM(G654)</f>
        <v>580000</v>
      </c>
    </row>
    <row r="654" spans="1:7" x14ac:dyDescent="0.25">
      <c r="A654" s="427">
        <v>421</v>
      </c>
      <c r="B654" s="427" t="s">
        <v>149</v>
      </c>
      <c r="C654" s="442">
        <v>550000</v>
      </c>
      <c r="D654" s="442">
        <v>-50000</v>
      </c>
      <c r="E654" s="442">
        <f>SUM(E655)</f>
        <v>500000</v>
      </c>
      <c r="F654" s="509">
        <f t="shared" si="121"/>
        <v>80000</v>
      </c>
      <c r="G654" s="442">
        <f t="shared" ref="G654" si="130">SUM(G655)</f>
        <v>580000</v>
      </c>
    </row>
    <row r="655" spans="1:7" x14ac:dyDescent="0.25">
      <c r="A655" s="422">
        <v>4214</v>
      </c>
      <c r="B655" s="422" t="s">
        <v>152</v>
      </c>
      <c r="C655" s="423">
        <v>550000</v>
      </c>
      <c r="D655" s="423">
        <v>-50000</v>
      </c>
      <c r="E655" s="423">
        <v>500000</v>
      </c>
      <c r="F655" s="553">
        <f t="shared" si="121"/>
        <v>80000</v>
      </c>
      <c r="G655" s="627">
        <v>580000</v>
      </c>
    </row>
    <row r="656" spans="1:7" ht="21" customHeight="1" x14ac:dyDescent="0.25">
      <c r="A656" s="925" t="s">
        <v>309</v>
      </c>
      <c r="B656" s="925"/>
      <c r="C656" s="474">
        <v>1100000</v>
      </c>
      <c r="D656" s="474">
        <v>-600000</v>
      </c>
      <c r="E656" s="474">
        <f>SUM(E653)</f>
        <v>500000</v>
      </c>
      <c r="F656" s="687">
        <f t="shared" si="121"/>
        <v>80000</v>
      </c>
      <c r="G656" s="645">
        <f t="shared" ref="G656" si="131">SUM(G653)</f>
        <v>580000</v>
      </c>
    </row>
    <row r="657" spans="1:7" s="297" customFormat="1" x14ac:dyDescent="0.25">
      <c r="A657" s="926"/>
      <c r="B657" s="926"/>
      <c r="C657" s="926"/>
      <c r="D657" s="926"/>
      <c r="E657" s="927"/>
      <c r="F657" s="589"/>
      <c r="G657" s="678"/>
    </row>
    <row r="658" spans="1:7" x14ac:dyDescent="0.25">
      <c r="A658" s="926"/>
      <c r="B658" s="926"/>
      <c r="C658" s="926"/>
      <c r="D658" s="926"/>
      <c r="E658" s="927"/>
      <c r="F658" s="311"/>
      <c r="G658" s="686"/>
    </row>
    <row r="659" spans="1:7" ht="30" x14ac:dyDescent="0.25">
      <c r="A659" s="476" t="s">
        <v>338</v>
      </c>
      <c r="B659" s="476" t="s">
        <v>339</v>
      </c>
      <c r="C659" s="480">
        <v>760000</v>
      </c>
      <c r="D659" s="480">
        <v>0</v>
      </c>
      <c r="E659" s="480">
        <f>SUM(E670)</f>
        <v>760000</v>
      </c>
      <c r="F659" s="480">
        <f>G659-E659</f>
        <v>-649800</v>
      </c>
      <c r="G659" s="480">
        <f t="shared" ref="G659" si="132">SUM(G670)</f>
        <v>110200</v>
      </c>
    </row>
    <row r="660" spans="1:7" x14ac:dyDescent="0.25">
      <c r="A660" s="930"/>
      <c r="B660" s="930"/>
      <c r="C660" s="930"/>
      <c r="D660" s="930"/>
      <c r="E660" s="931"/>
      <c r="F660" s="617"/>
      <c r="G660" s="686"/>
    </row>
    <row r="661" spans="1:7" x14ac:dyDescent="0.25">
      <c r="A661" s="930"/>
      <c r="B661" s="930"/>
      <c r="C661" s="930"/>
      <c r="D661" s="930"/>
      <c r="E661" s="931"/>
      <c r="F661" s="617"/>
      <c r="G661" s="679"/>
    </row>
    <row r="662" spans="1:7" x14ac:dyDescent="0.25">
      <c r="A662" s="427">
        <v>32</v>
      </c>
      <c r="B662" s="427" t="s">
        <v>284</v>
      </c>
      <c r="C662" s="442">
        <v>10000</v>
      </c>
      <c r="D662" s="442">
        <v>0</v>
      </c>
      <c r="E662" s="666">
        <f>SUM(E663)</f>
        <v>10000</v>
      </c>
      <c r="F662" s="509">
        <f t="shared" ref="F662:F670" si="133">G662-E662</f>
        <v>3000</v>
      </c>
      <c r="G662" s="442">
        <f t="shared" ref="G662" si="134">SUM(G663)</f>
        <v>13000</v>
      </c>
    </row>
    <row r="663" spans="1:7" x14ac:dyDescent="0.25">
      <c r="A663" s="427">
        <v>323</v>
      </c>
      <c r="B663" s="427" t="s">
        <v>113</v>
      </c>
      <c r="C663" s="442">
        <v>10000</v>
      </c>
      <c r="D663" s="442">
        <v>0</v>
      </c>
      <c r="E663" s="666">
        <f>SUM(E664)</f>
        <v>10000</v>
      </c>
      <c r="F663" s="509">
        <f t="shared" si="133"/>
        <v>3000</v>
      </c>
      <c r="G663" s="442">
        <f t="shared" ref="G663" si="135">SUM(G664)</f>
        <v>13000</v>
      </c>
    </row>
    <row r="664" spans="1:7" x14ac:dyDescent="0.25">
      <c r="A664" s="422">
        <v>3232</v>
      </c>
      <c r="B664" s="422" t="s">
        <v>301</v>
      </c>
      <c r="C664" s="423">
        <v>10000</v>
      </c>
      <c r="D664" s="424">
        <v>0</v>
      </c>
      <c r="E664" s="423">
        <v>10000</v>
      </c>
      <c r="F664" s="553">
        <f t="shared" si="133"/>
        <v>3000</v>
      </c>
      <c r="G664" s="627">
        <v>13000</v>
      </c>
    </row>
    <row r="665" spans="1:7" x14ac:dyDescent="0.25">
      <c r="A665" s="427">
        <v>42</v>
      </c>
      <c r="B665" s="427" t="s">
        <v>318</v>
      </c>
      <c r="C665" s="442">
        <v>750000</v>
      </c>
      <c r="D665" s="442">
        <v>0</v>
      </c>
      <c r="E665" s="442">
        <f>SUM(E666,E668)</f>
        <v>750000</v>
      </c>
      <c r="F665" s="509">
        <f t="shared" si="133"/>
        <v>-652800</v>
      </c>
      <c r="G665" s="442">
        <f t="shared" ref="G665" si="136">SUM(G666,G668)</f>
        <v>97200</v>
      </c>
    </row>
    <row r="666" spans="1:7" x14ac:dyDescent="0.25">
      <c r="A666" s="427">
        <v>421</v>
      </c>
      <c r="B666" s="427" t="s">
        <v>149</v>
      </c>
      <c r="C666" s="442">
        <v>500000</v>
      </c>
      <c r="D666" s="442">
        <v>0</v>
      </c>
      <c r="E666" s="442">
        <f>SUM(E667)</f>
        <v>500000</v>
      </c>
      <c r="F666" s="509">
        <f t="shared" si="133"/>
        <v>-477800</v>
      </c>
      <c r="G666" s="442">
        <f t="shared" ref="G666" si="137">SUM(G667)</f>
        <v>22200</v>
      </c>
    </row>
    <row r="667" spans="1:7" x14ac:dyDescent="0.25">
      <c r="A667" s="422">
        <v>4214</v>
      </c>
      <c r="B667" s="422" t="s">
        <v>152</v>
      </c>
      <c r="C667" s="423">
        <v>500000</v>
      </c>
      <c r="D667" s="424">
        <v>0</v>
      </c>
      <c r="E667" s="423">
        <v>500000</v>
      </c>
      <c r="F667" s="553">
        <f t="shared" si="133"/>
        <v>-477800</v>
      </c>
      <c r="G667" s="627">
        <v>22200</v>
      </c>
    </row>
    <row r="668" spans="1:7" x14ac:dyDescent="0.25">
      <c r="A668" s="427">
        <v>426</v>
      </c>
      <c r="B668" s="427" t="s">
        <v>159</v>
      </c>
      <c r="C668" s="442">
        <v>250000</v>
      </c>
      <c r="D668" s="442">
        <v>0</v>
      </c>
      <c r="E668" s="442">
        <f>SUM(E669)</f>
        <v>250000</v>
      </c>
      <c r="F668" s="509">
        <f t="shared" si="133"/>
        <v>-175000</v>
      </c>
      <c r="G668" s="442">
        <f t="shared" ref="G668" si="138">SUM(G669)</f>
        <v>75000</v>
      </c>
    </row>
    <row r="669" spans="1:7" x14ac:dyDescent="0.25">
      <c r="A669" s="422">
        <v>4263</v>
      </c>
      <c r="B669" s="422" t="s">
        <v>340</v>
      </c>
      <c r="C669" s="423">
        <v>250000</v>
      </c>
      <c r="D669" s="424">
        <v>0</v>
      </c>
      <c r="E669" s="428">
        <v>250000</v>
      </c>
      <c r="F669" s="553">
        <f t="shared" si="133"/>
        <v>-175000</v>
      </c>
      <c r="G669" s="627">
        <v>75000</v>
      </c>
    </row>
    <row r="670" spans="1:7" ht="27.75" customHeight="1" x14ac:dyDescent="0.25">
      <c r="A670" s="925" t="s">
        <v>321</v>
      </c>
      <c r="B670" s="925"/>
      <c r="C670" s="474">
        <v>760000</v>
      </c>
      <c r="D670" s="474">
        <v>0</v>
      </c>
      <c r="E670" s="474">
        <f>SUM(E662,E665)</f>
        <v>760000</v>
      </c>
      <c r="F670" s="687">
        <f t="shared" si="133"/>
        <v>-649800</v>
      </c>
      <c r="G670" s="645">
        <f t="shared" ref="G670" si="139">SUM(G662,G665)</f>
        <v>110200</v>
      </c>
    </row>
    <row r="671" spans="1:7" s="297" customFormat="1" x14ac:dyDescent="0.25">
      <c r="A671" s="926"/>
      <c r="B671" s="926"/>
      <c r="C671" s="926"/>
      <c r="D671" s="926"/>
      <c r="E671" s="927"/>
      <c r="F671" s="589"/>
      <c r="G671" s="678"/>
    </row>
    <row r="672" spans="1:7" x14ac:dyDescent="0.25">
      <c r="A672" s="926"/>
      <c r="B672" s="926"/>
      <c r="C672" s="926"/>
      <c r="D672" s="926"/>
      <c r="E672" s="927"/>
      <c r="F672" s="311"/>
      <c r="G672" s="686"/>
    </row>
    <row r="673" spans="1:7" ht="30" x14ac:dyDescent="0.25">
      <c r="A673" s="473" t="s">
        <v>341</v>
      </c>
      <c r="B673" s="473" t="s">
        <v>342</v>
      </c>
      <c r="C673" s="482">
        <v>810750</v>
      </c>
      <c r="D673" s="482">
        <v>-309750</v>
      </c>
      <c r="E673" s="482">
        <f>SUM(E681,E686,E700,E704,E708)</f>
        <v>501000</v>
      </c>
      <c r="F673" s="482">
        <f>G673-E673</f>
        <v>307000</v>
      </c>
      <c r="G673" s="482">
        <f t="shared" ref="G673" si="140">SUM(G681,G686,G700,G704,G708)</f>
        <v>808000</v>
      </c>
    </row>
    <row r="674" spans="1:7" x14ac:dyDescent="0.25">
      <c r="A674" s="930"/>
      <c r="B674" s="930"/>
      <c r="C674" s="930"/>
      <c r="D674" s="930"/>
      <c r="E674" s="931"/>
      <c r="F674" s="554"/>
      <c r="G674" s="686"/>
    </row>
    <row r="675" spans="1:7" x14ac:dyDescent="0.25">
      <c r="A675" s="930"/>
      <c r="B675" s="930"/>
      <c r="C675" s="930"/>
      <c r="D675" s="930"/>
      <c r="E675" s="931"/>
      <c r="F675" s="554"/>
      <c r="G675" s="679"/>
    </row>
    <row r="676" spans="1:7" x14ac:dyDescent="0.25">
      <c r="A676" s="453">
        <v>32</v>
      </c>
      <c r="B676" s="453" t="s">
        <v>284</v>
      </c>
      <c r="C676" s="454">
        <v>0</v>
      </c>
      <c r="D676" s="454">
        <v>250</v>
      </c>
      <c r="E676" s="692">
        <f>SUM(E677,E679)</f>
        <v>250</v>
      </c>
      <c r="F676" s="509">
        <f t="shared" ref="F676:F708" si="141">G676-E676</f>
        <v>2750</v>
      </c>
      <c r="G676" s="492">
        <f>SUM(G677,G679)</f>
        <v>3000</v>
      </c>
    </row>
    <row r="677" spans="1:7" x14ac:dyDescent="0.25">
      <c r="A677" s="453">
        <v>322</v>
      </c>
      <c r="B677" s="453" t="s">
        <v>106</v>
      </c>
      <c r="C677" s="454">
        <v>0</v>
      </c>
      <c r="D677" s="454">
        <v>250</v>
      </c>
      <c r="E677" s="692">
        <f>SUM(E678)</f>
        <v>250</v>
      </c>
      <c r="F677" s="509">
        <f t="shared" si="141"/>
        <v>-250</v>
      </c>
      <c r="G677" s="492">
        <f t="shared" ref="G677" si="142">SUM(G678)</f>
        <v>0</v>
      </c>
    </row>
    <row r="678" spans="1:7" x14ac:dyDescent="0.25">
      <c r="A678" s="483">
        <v>3223</v>
      </c>
      <c r="B678" s="483" t="s">
        <v>109</v>
      </c>
      <c r="C678" s="484">
        <v>0</v>
      </c>
      <c r="D678" s="485">
        <v>250</v>
      </c>
      <c r="E678" s="693">
        <v>250</v>
      </c>
      <c r="F678" s="553">
        <f t="shared" si="141"/>
        <v>-250</v>
      </c>
      <c r="G678" s="627">
        <v>0</v>
      </c>
    </row>
    <row r="679" spans="1:7" x14ac:dyDescent="0.25">
      <c r="A679" s="453">
        <v>329</v>
      </c>
      <c r="B679" s="453" t="s">
        <v>67</v>
      </c>
      <c r="C679" s="484"/>
      <c r="D679" s="485"/>
      <c r="E679" s="492">
        <f>SUM(E680)</f>
        <v>0</v>
      </c>
      <c r="F679" s="509">
        <f t="shared" si="141"/>
        <v>3000</v>
      </c>
      <c r="G679" s="492">
        <f t="shared" ref="G679" si="143">SUM(G680)</f>
        <v>3000</v>
      </c>
    </row>
    <row r="680" spans="1:7" x14ac:dyDescent="0.25">
      <c r="A680" s="483">
        <v>3292</v>
      </c>
      <c r="B680" s="483" t="s">
        <v>124</v>
      </c>
      <c r="C680" s="484"/>
      <c r="D680" s="485"/>
      <c r="E680" s="484">
        <v>0</v>
      </c>
      <c r="F680" s="553">
        <f t="shared" si="141"/>
        <v>3000</v>
      </c>
      <c r="G680" s="627">
        <v>3000</v>
      </c>
    </row>
    <row r="681" spans="1:7" ht="24" customHeight="1" x14ac:dyDescent="0.25">
      <c r="A681" s="914" t="s">
        <v>288</v>
      </c>
      <c r="B681" s="914"/>
      <c r="C681" s="486">
        <v>0</v>
      </c>
      <c r="D681" s="486">
        <v>250</v>
      </c>
      <c r="E681" s="494">
        <f>SUM(E676)</f>
        <v>250</v>
      </c>
      <c r="F681" s="687">
        <f t="shared" si="141"/>
        <v>2750</v>
      </c>
      <c r="G681" s="494">
        <f t="shared" ref="G681" si="144">SUM(G676)</f>
        <v>3000</v>
      </c>
    </row>
    <row r="682" spans="1:7" x14ac:dyDescent="0.25">
      <c r="A682" s="427">
        <v>32</v>
      </c>
      <c r="B682" s="427" t="s">
        <v>284</v>
      </c>
      <c r="C682" s="442">
        <v>8000</v>
      </c>
      <c r="D682" s="442">
        <v>0</v>
      </c>
      <c r="E682" s="442">
        <f>SUM(E683)</f>
        <v>8000</v>
      </c>
      <c r="F682" s="509">
        <f t="shared" si="141"/>
        <v>-3000</v>
      </c>
      <c r="G682" s="442">
        <f t="shared" ref="G682" si="145">SUM(G683)</f>
        <v>5000</v>
      </c>
    </row>
    <row r="683" spans="1:7" x14ac:dyDescent="0.25">
      <c r="A683" s="427">
        <v>323</v>
      </c>
      <c r="B683" s="427" t="s">
        <v>113</v>
      </c>
      <c r="C683" s="442">
        <v>8000</v>
      </c>
      <c r="D683" s="442">
        <v>0</v>
      </c>
      <c r="E683" s="442">
        <f>SUM(E684:E685)</f>
        <v>8000</v>
      </c>
      <c r="F683" s="509">
        <f t="shared" si="141"/>
        <v>-3000</v>
      </c>
      <c r="G683" s="442">
        <f t="shared" ref="G683" si="146">SUM(G684:G685)</f>
        <v>5000</v>
      </c>
    </row>
    <row r="684" spans="1:7" x14ac:dyDescent="0.25">
      <c r="A684" s="422">
        <v>3231</v>
      </c>
      <c r="B684" s="422" t="s">
        <v>343</v>
      </c>
      <c r="C684" s="423">
        <v>3000</v>
      </c>
      <c r="D684" s="424">
        <v>0</v>
      </c>
      <c r="E684" s="423">
        <v>3000</v>
      </c>
      <c r="F684" s="553">
        <f t="shared" si="141"/>
        <v>2000</v>
      </c>
      <c r="G684" s="627">
        <v>5000</v>
      </c>
    </row>
    <row r="685" spans="1:7" x14ac:dyDescent="0.25">
      <c r="A685" s="422">
        <v>3232</v>
      </c>
      <c r="B685" s="422" t="s">
        <v>115</v>
      </c>
      <c r="C685" s="423">
        <v>5000</v>
      </c>
      <c r="D685" s="424">
        <v>0</v>
      </c>
      <c r="E685" s="423">
        <v>5000</v>
      </c>
      <c r="F685" s="553">
        <f t="shared" si="141"/>
        <v>-5000</v>
      </c>
      <c r="G685" s="627">
        <v>0</v>
      </c>
    </row>
    <row r="686" spans="1:7" ht="18.75" customHeight="1" x14ac:dyDescent="0.25">
      <c r="A686" s="925" t="s">
        <v>289</v>
      </c>
      <c r="B686" s="925"/>
      <c r="C686" s="474">
        <v>8000</v>
      </c>
      <c r="D686" s="474">
        <v>0</v>
      </c>
      <c r="E686" s="474">
        <f>SUM(E682)</f>
        <v>8000</v>
      </c>
      <c r="F686" s="687">
        <f t="shared" si="141"/>
        <v>-3000</v>
      </c>
      <c r="G686" s="645">
        <f t="shared" ref="G686" si="147">SUM(G682)</f>
        <v>5000</v>
      </c>
    </row>
    <row r="687" spans="1:7" ht="15" customHeight="1" x14ac:dyDescent="0.25">
      <c r="A687" s="427">
        <v>32</v>
      </c>
      <c r="B687" s="427" t="s">
        <v>284</v>
      </c>
      <c r="C687" s="442">
        <v>252750</v>
      </c>
      <c r="D687" s="442">
        <v>0</v>
      </c>
      <c r="E687" s="442">
        <f>SUM(E688,E691)</f>
        <v>252750</v>
      </c>
      <c r="F687" s="509">
        <f t="shared" si="141"/>
        <v>62250</v>
      </c>
      <c r="G687" s="442">
        <f t="shared" ref="G687" si="148">SUM(G688,G691)</f>
        <v>315000</v>
      </c>
    </row>
    <row r="688" spans="1:7" x14ac:dyDescent="0.25">
      <c r="A688" s="427">
        <v>322</v>
      </c>
      <c r="B688" s="427" t="s">
        <v>106</v>
      </c>
      <c r="C688" s="442">
        <v>48750</v>
      </c>
      <c r="D688" s="442">
        <v>0</v>
      </c>
      <c r="E688" s="442">
        <f>SUM(E689:E690)</f>
        <v>48750</v>
      </c>
      <c r="F688" s="509">
        <f t="shared" si="141"/>
        <v>12250</v>
      </c>
      <c r="G688" s="442">
        <f t="shared" ref="G688" si="149">SUM(G689:G690)</f>
        <v>61000</v>
      </c>
    </row>
    <row r="689" spans="1:7" x14ac:dyDescent="0.25">
      <c r="A689" s="422">
        <v>3223</v>
      </c>
      <c r="B689" s="422" t="s">
        <v>109</v>
      </c>
      <c r="C689" s="423">
        <v>8750</v>
      </c>
      <c r="D689" s="424">
        <v>0</v>
      </c>
      <c r="E689" s="423">
        <v>8750</v>
      </c>
      <c r="F689" s="553">
        <f t="shared" si="141"/>
        <v>4250</v>
      </c>
      <c r="G689" s="627">
        <v>13000</v>
      </c>
    </row>
    <row r="690" spans="1:7" x14ac:dyDescent="0.25">
      <c r="A690" s="422">
        <v>3224</v>
      </c>
      <c r="B690" s="422" t="s">
        <v>344</v>
      </c>
      <c r="C690" s="423">
        <v>40000</v>
      </c>
      <c r="D690" s="424">
        <v>0</v>
      </c>
      <c r="E690" s="423">
        <v>40000</v>
      </c>
      <c r="F690" s="553">
        <f t="shared" si="141"/>
        <v>8000</v>
      </c>
      <c r="G690" s="627">
        <v>48000</v>
      </c>
    </row>
    <row r="691" spans="1:7" x14ac:dyDescent="0.25">
      <c r="A691" s="427">
        <v>323</v>
      </c>
      <c r="B691" s="427" t="s">
        <v>113</v>
      </c>
      <c r="C691" s="442">
        <v>204000</v>
      </c>
      <c r="D691" s="442">
        <v>0</v>
      </c>
      <c r="E691" s="666">
        <f>SUM(E692:E694)</f>
        <v>204000</v>
      </c>
      <c r="F691" s="509">
        <f t="shared" si="141"/>
        <v>50000</v>
      </c>
      <c r="G691" s="442">
        <f t="shared" ref="G691" si="150">SUM(G692:G694)</f>
        <v>254000</v>
      </c>
    </row>
    <row r="692" spans="1:7" x14ac:dyDescent="0.25">
      <c r="A692" s="422">
        <v>3232</v>
      </c>
      <c r="B692" s="422" t="s">
        <v>115</v>
      </c>
      <c r="C692" s="423">
        <v>30000</v>
      </c>
      <c r="D692" s="424">
        <v>0</v>
      </c>
      <c r="E692" s="423">
        <v>30000</v>
      </c>
      <c r="F692" s="553">
        <f t="shared" si="141"/>
        <v>55000</v>
      </c>
      <c r="G692" s="627">
        <v>85000</v>
      </c>
    </row>
    <row r="693" spans="1:7" x14ac:dyDescent="0.25">
      <c r="A693" s="422">
        <v>3234</v>
      </c>
      <c r="B693" s="422" t="s">
        <v>117</v>
      </c>
      <c r="C693" s="423">
        <v>170000</v>
      </c>
      <c r="D693" s="424">
        <v>0</v>
      </c>
      <c r="E693" s="423">
        <v>170000</v>
      </c>
      <c r="F693" s="553">
        <f t="shared" si="141"/>
        <v>-5000</v>
      </c>
      <c r="G693" s="627">
        <v>165000</v>
      </c>
    </row>
    <row r="694" spans="1:7" x14ac:dyDescent="0.25">
      <c r="A694" s="422">
        <v>3239</v>
      </c>
      <c r="B694" s="422" t="s">
        <v>121</v>
      </c>
      <c r="C694" s="423">
        <v>4000</v>
      </c>
      <c r="D694" s="424">
        <v>0</v>
      </c>
      <c r="E694" s="423">
        <v>4000</v>
      </c>
      <c r="F694" s="553">
        <f t="shared" si="141"/>
        <v>0</v>
      </c>
      <c r="G694" s="627">
        <v>4000</v>
      </c>
    </row>
    <row r="695" spans="1:7" x14ac:dyDescent="0.25">
      <c r="A695" s="690">
        <v>42</v>
      </c>
      <c r="B695" s="690" t="s">
        <v>318</v>
      </c>
      <c r="C695" s="423"/>
      <c r="D695" s="691"/>
      <c r="E695" s="442">
        <f>SUM(E696,E698)</f>
        <v>0</v>
      </c>
      <c r="F695" s="509">
        <f t="shared" si="141"/>
        <v>295000</v>
      </c>
      <c r="G695" s="442">
        <f t="shared" ref="G695" si="151">SUM(G696,G698)</f>
        <v>295000</v>
      </c>
    </row>
    <row r="696" spans="1:7" x14ac:dyDescent="0.25">
      <c r="A696" s="690">
        <v>421</v>
      </c>
      <c r="B696" s="690" t="s">
        <v>149</v>
      </c>
      <c r="C696" s="423"/>
      <c r="D696" s="691"/>
      <c r="E696" s="442">
        <f>SUM(E697)</f>
        <v>0</v>
      </c>
      <c r="F696" s="509">
        <f t="shared" si="141"/>
        <v>250000</v>
      </c>
      <c r="G696" s="442">
        <f t="shared" ref="G696" si="152">SUM(G697)</f>
        <v>250000</v>
      </c>
    </row>
    <row r="697" spans="1:7" x14ac:dyDescent="0.25">
      <c r="A697" s="621">
        <v>4214</v>
      </c>
      <c r="B697" s="621" t="s">
        <v>152</v>
      </c>
      <c r="C697" s="423"/>
      <c r="D697" s="691"/>
      <c r="E697" s="423">
        <v>0</v>
      </c>
      <c r="F697" s="553">
        <f t="shared" si="141"/>
        <v>250000</v>
      </c>
      <c r="G697" s="627">
        <v>250000</v>
      </c>
    </row>
    <row r="698" spans="1:7" x14ac:dyDescent="0.25">
      <c r="A698" s="690">
        <v>422</v>
      </c>
      <c r="B698" s="690" t="s">
        <v>153</v>
      </c>
      <c r="C698" s="423"/>
      <c r="D698" s="691"/>
      <c r="E698" s="442">
        <f>SUM(E699)</f>
        <v>0</v>
      </c>
      <c r="F698" s="509">
        <f t="shared" si="141"/>
        <v>45000</v>
      </c>
      <c r="G698" s="442">
        <f t="shared" ref="G698" si="153">SUM(G699)</f>
        <v>45000</v>
      </c>
    </row>
    <row r="699" spans="1:7" x14ac:dyDescent="0.25">
      <c r="A699" s="621">
        <v>4227</v>
      </c>
      <c r="B699" s="621" t="s">
        <v>496</v>
      </c>
      <c r="C699" s="423"/>
      <c r="D699" s="691"/>
      <c r="E699" s="423">
        <v>0</v>
      </c>
      <c r="F699" s="553">
        <f t="shared" si="141"/>
        <v>45000</v>
      </c>
      <c r="G699" s="627">
        <v>45000</v>
      </c>
    </row>
    <row r="700" spans="1:7" ht="29.25" customHeight="1" x14ac:dyDescent="0.25">
      <c r="A700" s="925" t="s">
        <v>321</v>
      </c>
      <c r="B700" s="925"/>
      <c r="C700" s="474">
        <v>252750</v>
      </c>
      <c r="D700" s="474">
        <v>0</v>
      </c>
      <c r="E700" s="474">
        <f>SUM(E687,E695)</f>
        <v>252750</v>
      </c>
      <c r="F700" s="687">
        <f t="shared" si="141"/>
        <v>357250</v>
      </c>
      <c r="G700" s="645">
        <f t="shared" ref="G700" si="154">SUM(G687,G695)</f>
        <v>610000</v>
      </c>
    </row>
    <row r="701" spans="1:7" x14ac:dyDescent="0.25">
      <c r="A701" s="427">
        <v>42</v>
      </c>
      <c r="B701" s="427" t="s">
        <v>318</v>
      </c>
      <c r="C701" s="442">
        <v>450000</v>
      </c>
      <c r="D701" s="442">
        <v>-260000</v>
      </c>
      <c r="E701" s="442">
        <f>SUM(E702)</f>
        <v>190000</v>
      </c>
      <c r="F701" s="509">
        <f t="shared" si="141"/>
        <v>0</v>
      </c>
      <c r="G701" s="442">
        <f t="shared" ref="G701:G702" si="155">SUM(G702)</f>
        <v>190000</v>
      </c>
    </row>
    <row r="702" spans="1:7" x14ac:dyDescent="0.25">
      <c r="A702" s="427">
        <v>421</v>
      </c>
      <c r="B702" s="427" t="s">
        <v>149</v>
      </c>
      <c r="C702" s="442">
        <v>450000</v>
      </c>
      <c r="D702" s="442">
        <v>-260000</v>
      </c>
      <c r="E702" s="442">
        <f>SUM(E703)</f>
        <v>190000</v>
      </c>
      <c r="F702" s="509">
        <f t="shared" si="141"/>
        <v>0</v>
      </c>
      <c r="G702" s="442">
        <f t="shared" si="155"/>
        <v>190000</v>
      </c>
    </row>
    <row r="703" spans="1:7" x14ac:dyDescent="0.25">
      <c r="A703" s="422">
        <v>4214</v>
      </c>
      <c r="B703" s="422" t="s">
        <v>152</v>
      </c>
      <c r="C703" s="423">
        <v>450000</v>
      </c>
      <c r="D703" s="423">
        <v>-260000</v>
      </c>
      <c r="E703" s="423">
        <v>190000</v>
      </c>
      <c r="F703" s="553">
        <f t="shared" si="141"/>
        <v>0</v>
      </c>
      <c r="G703" s="627">
        <v>190000</v>
      </c>
    </row>
    <row r="704" spans="1:7" ht="24" customHeight="1" x14ac:dyDescent="0.25">
      <c r="A704" s="925" t="s">
        <v>309</v>
      </c>
      <c r="B704" s="925"/>
      <c r="C704" s="474">
        <v>450000</v>
      </c>
      <c r="D704" s="474">
        <v>-260000</v>
      </c>
      <c r="E704" s="474">
        <f>SUM(E701)</f>
        <v>190000</v>
      </c>
      <c r="F704" s="687">
        <f t="shared" si="141"/>
        <v>0</v>
      </c>
      <c r="G704" s="645">
        <f t="shared" ref="G704" si="156">SUM(G701)</f>
        <v>190000</v>
      </c>
    </row>
    <row r="705" spans="1:7" x14ac:dyDescent="0.25">
      <c r="A705" s="427">
        <v>42</v>
      </c>
      <c r="B705" s="427" t="s">
        <v>318</v>
      </c>
      <c r="C705" s="442">
        <v>100000</v>
      </c>
      <c r="D705" s="442">
        <v>-50000</v>
      </c>
      <c r="E705" s="442">
        <f>SUM(E706)</f>
        <v>50000</v>
      </c>
      <c r="F705" s="509">
        <f t="shared" si="141"/>
        <v>-50000</v>
      </c>
      <c r="G705" s="442">
        <f t="shared" ref="G705:G706" si="157">SUM(G706)</f>
        <v>0</v>
      </c>
    </row>
    <row r="706" spans="1:7" x14ac:dyDescent="0.25">
      <c r="A706" s="427">
        <v>421</v>
      </c>
      <c r="B706" s="427" t="s">
        <v>149</v>
      </c>
      <c r="C706" s="442">
        <v>100000</v>
      </c>
      <c r="D706" s="442">
        <v>-50000</v>
      </c>
      <c r="E706" s="442">
        <f>SUM(E707)</f>
        <v>50000</v>
      </c>
      <c r="F706" s="509">
        <f t="shared" si="141"/>
        <v>-50000</v>
      </c>
      <c r="G706" s="442">
        <f t="shared" si="157"/>
        <v>0</v>
      </c>
    </row>
    <row r="707" spans="1:7" x14ac:dyDescent="0.25">
      <c r="A707" s="422">
        <v>4214</v>
      </c>
      <c r="B707" s="422" t="s">
        <v>152</v>
      </c>
      <c r="C707" s="423">
        <v>100000</v>
      </c>
      <c r="D707" s="423">
        <v>-50000</v>
      </c>
      <c r="E707" s="428">
        <v>50000</v>
      </c>
      <c r="F707" s="553">
        <f t="shared" si="141"/>
        <v>-50000</v>
      </c>
      <c r="G707" s="627">
        <v>0</v>
      </c>
    </row>
    <row r="708" spans="1:7" ht="32.25" customHeight="1" x14ac:dyDescent="0.25">
      <c r="A708" s="925" t="s">
        <v>345</v>
      </c>
      <c r="B708" s="925"/>
      <c r="C708" s="474">
        <v>100000</v>
      </c>
      <c r="D708" s="474">
        <v>-50000</v>
      </c>
      <c r="E708" s="474">
        <f>SUM(E705)</f>
        <v>50000</v>
      </c>
      <c r="F708" s="687">
        <f t="shared" si="141"/>
        <v>-50000</v>
      </c>
      <c r="G708" s="645">
        <f t="shared" ref="G708" si="158">SUM(G705)</f>
        <v>0</v>
      </c>
    </row>
    <row r="709" spans="1:7" s="297" customFormat="1" x14ac:dyDescent="0.25">
      <c r="A709" s="930"/>
      <c r="B709" s="930"/>
      <c r="C709" s="930"/>
      <c r="D709" s="930"/>
      <c r="E709" s="931"/>
      <c r="F709" s="589"/>
      <c r="G709" s="678"/>
    </row>
    <row r="710" spans="1:7" x14ac:dyDescent="0.25">
      <c r="A710" s="930"/>
      <c r="B710" s="930"/>
      <c r="C710" s="930"/>
      <c r="D710" s="930"/>
      <c r="E710" s="931"/>
      <c r="F710" s="311"/>
      <c r="G710" s="679"/>
    </row>
    <row r="711" spans="1:7" ht="30" x14ac:dyDescent="0.25">
      <c r="A711" s="473" t="s">
        <v>346</v>
      </c>
      <c r="B711" s="473" t="s">
        <v>347</v>
      </c>
      <c r="C711" s="482">
        <v>164700</v>
      </c>
      <c r="D711" s="482">
        <v>-150000</v>
      </c>
      <c r="E711" s="482">
        <f>SUM(E719)</f>
        <v>14700</v>
      </c>
      <c r="F711" s="482">
        <f>G711-E711</f>
        <v>300</v>
      </c>
      <c r="G711" s="482">
        <f t="shared" ref="G711" si="159">SUM(G719)</f>
        <v>15000</v>
      </c>
    </row>
    <row r="712" spans="1:7" x14ac:dyDescent="0.25">
      <c r="A712" s="930"/>
      <c r="B712" s="930"/>
      <c r="C712" s="930"/>
      <c r="D712" s="930"/>
      <c r="E712" s="931"/>
      <c r="F712" s="617"/>
      <c r="G712" s="678"/>
    </row>
    <row r="713" spans="1:7" x14ac:dyDescent="0.25">
      <c r="A713" s="930"/>
      <c r="B713" s="930"/>
      <c r="C713" s="930"/>
      <c r="D713" s="930"/>
      <c r="E713" s="931"/>
      <c r="F713" s="617"/>
      <c r="G713" s="679"/>
    </row>
    <row r="714" spans="1:7" x14ac:dyDescent="0.25">
      <c r="A714" s="427">
        <v>32</v>
      </c>
      <c r="B714" s="427" t="s">
        <v>284</v>
      </c>
      <c r="C714" s="442">
        <v>14700</v>
      </c>
      <c r="D714" s="442">
        <v>0</v>
      </c>
      <c r="E714" s="442">
        <f>SUM(E715,E717)</f>
        <v>14700</v>
      </c>
      <c r="F714" s="509">
        <f t="shared" ref="F714:F719" si="160">G714-E714</f>
        <v>300</v>
      </c>
      <c r="G714" s="442">
        <f t="shared" ref="G714" si="161">SUM(G715,G717)</f>
        <v>15000</v>
      </c>
    </row>
    <row r="715" spans="1:7" x14ac:dyDescent="0.25">
      <c r="A715" s="427">
        <v>322</v>
      </c>
      <c r="B715" s="427" t="s">
        <v>106</v>
      </c>
      <c r="C715" s="442">
        <v>4700</v>
      </c>
      <c r="D715" s="434">
        <v>0</v>
      </c>
      <c r="E715" s="442">
        <f>SUM(E716)</f>
        <v>4700</v>
      </c>
      <c r="F715" s="509">
        <f t="shared" si="160"/>
        <v>5300</v>
      </c>
      <c r="G715" s="442">
        <f t="shared" ref="G715" si="162">SUM(G716)</f>
        <v>10000</v>
      </c>
    </row>
    <row r="716" spans="1:7" x14ac:dyDescent="0.25">
      <c r="A716" s="422">
        <v>3224</v>
      </c>
      <c r="B716" s="422" t="s">
        <v>317</v>
      </c>
      <c r="C716" s="423">
        <v>4700</v>
      </c>
      <c r="D716" s="424">
        <v>0</v>
      </c>
      <c r="E716" s="423">
        <v>4700</v>
      </c>
      <c r="F716" s="553">
        <f t="shared" si="160"/>
        <v>5300</v>
      </c>
      <c r="G716" s="627">
        <v>10000</v>
      </c>
    </row>
    <row r="717" spans="1:7" x14ac:dyDescent="0.25">
      <c r="A717" s="427">
        <v>323</v>
      </c>
      <c r="B717" s="427" t="s">
        <v>113</v>
      </c>
      <c r="C717" s="442">
        <v>10000</v>
      </c>
      <c r="D717" s="442">
        <v>0</v>
      </c>
      <c r="E717" s="442">
        <f>SUM(E718)</f>
        <v>10000</v>
      </c>
      <c r="F717" s="509">
        <f t="shared" si="160"/>
        <v>-5000</v>
      </c>
      <c r="G717" s="442">
        <f t="shared" ref="G717" si="163">SUM(G718)</f>
        <v>5000</v>
      </c>
    </row>
    <row r="718" spans="1:7" x14ac:dyDescent="0.25">
      <c r="A718" s="422">
        <v>3232</v>
      </c>
      <c r="B718" s="422" t="s">
        <v>115</v>
      </c>
      <c r="C718" s="423">
        <v>10000</v>
      </c>
      <c r="D718" s="424">
        <v>0</v>
      </c>
      <c r="E718" s="423">
        <v>10000</v>
      </c>
      <c r="F718" s="553">
        <f t="shared" si="160"/>
        <v>-5000</v>
      </c>
      <c r="G718" s="627">
        <v>5000</v>
      </c>
    </row>
    <row r="719" spans="1:7" ht="28.5" customHeight="1" x14ac:dyDescent="0.25">
      <c r="A719" s="925" t="s">
        <v>321</v>
      </c>
      <c r="B719" s="925"/>
      <c r="C719" s="474">
        <v>64700</v>
      </c>
      <c r="D719" s="474">
        <v>-50000</v>
      </c>
      <c r="E719" s="474">
        <f>SUM(E714)</f>
        <v>14700</v>
      </c>
      <c r="F719" s="687">
        <f t="shared" si="160"/>
        <v>300</v>
      </c>
      <c r="G719" s="645">
        <f t="shared" ref="G719" si="164">SUM(G714)</f>
        <v>15000</v>
      </c>
    </row>
    <row r="720" spans="1:7" x14ac:dyDescent="0.25">
      <c r="A720" s="926"/>
      <c r="B720" s="926"/>
      <c r="C720" s="926"/>
      <c r="D720" s="926"/>
      <c r="E720" s="927"/>
      <c r="F720" s="311"/>
      <c r="G720" s="678"/>
    </row>
    <row r="721" spans="1:7" x14ac:dyDescent="0.25">
      <c r="A721" s="926"/>
      <c r="B721" s="926"/>
      <c r="C721" s="926"/>
      <c r="D721" s="926"/>
      <c r="E721" s="927"/>
      <c r="F721" s="311"/>
      <c r="G721" s="686"/>
    </row>
    <row r="722" spans="1:7" x14ac:dyDescent="0.25">
      <c r="A722" s="926"/>
      <c r="B722" s="926"/>
      <c r="C722" s="926"/>
      <c r="D722" s="926"/>
      <c r="E722" s="927"/>
      <c r="F722" s="311"/>
      <c r="G722" s="679"/>
    </row>
    <row r="723" spans="1:7" ht="31.5" x14ac:dyDescent="0.25">
      <c r="A723" s="487" t="s">
        <v>348</v>
      </c>
      <c r="B723" s="475" t="s">
        <v>349</v>
      </c>
      <c r="C723" s="488">
        <v>418000</v>
      </c>
      <c r="D723" s="488">
        <v>53000</v>
      </c>
      <c r="E723" s="488">
        <f>SUM(E726,E739,E748)</f>
        <v>471000</v>
      </c>
      <c r="F723" s="488">
        <f>G723-E723</f>
        <v>77000</v>
      </c>
      <c r="G723" s="488">
        <f t="shared" ref="G723" si="165">SUM(G726,G739,G748)</f>
        <v>548000</v>
      </c>
    </row>
    <row r="724" spans="1:7" x14ac:dyDescent="0.25">
      <c r="A724" s="940"/>
      <c r="B724" s="940"/>
      <c r="C724" s="940"/>
      <c r="D724" s="940"/>
      <c r="E724" s="941"/>
      <c r="F724" s="311"/>
      <c r="G724" s="678"/>
    </row>
    <row r="725" spans="1:7" x14ac:dyDescent="0.25">
      <c r="A725" s="940"/>
      <c r="B725" s="940"/>
      <c r="C725" s="940"/>
      <c r="D725" s="940"/>
      <c r="E725" s="941"/>
      <c r="F725" s="311"/>
      <c r="G725" s="679"/>
    </row>
    <row r="726" spans="1:7" ht="30" x14ac:dyDescent="0.25">
      <c r="A726" s="476" t="s">
        <v>350</v>
      </c>
      <c r="B726" s="476" t="s">
        <v>351</v>
      </c>
      <c r="C726" s="480">
        <v>320000</v>
      </c>
      <c r="D726" s="480">
        <v>50000</v>
      </c>
      <c r="E726" s="480">
        <f>SUM(E736)</f>
        <v>370000</v>
      </c>
      <c r="F726" s="480">
        <f>G726-E726</f>
        <v>77000</v>
      </c>
      <c r="G726" s="480">
        <f t="shared" ref="G726" si="166">SUM(G736)</f>
        <v>447000</v>
      </c>
    </row>
    <row r="727" spans="1:7" x14ac:dyDescent="0.25">
      <c r="A727" s="930"/>
      <c r="B727" s="930"/>
      <c r="C727" s="930"/>
      <c r="D727" s="930"/>
      <c r="E727" s="931"/>
      <c r="F727" s="617"/>
      <c r="G727" s="656"/>
    </row>
    <row r="728" spans="1:7" x14ac:dyDescent="0.25">
      <c r="A728" s="930"/>
      <c r="B728" s="930"/>
      <c r="C728" s="930"/>
      <c r="D728" s="930"/>
      <c r="E728" s="931"/>
      <c r="F728" s="617"/>
      <c r="G728" s="656"/>
    </row>
    <row r="729" spans="1:7" x14ac:dyDescent="0.25">
      <c r="A729" s="427">
        <v>32</v>
      </c>
      <c r="B729" s="427" t="s">
        <v>284</v>
      </c>
      <c r="C729" s="442">
        <v>320000</v>
      </c>
      <c r="D729" s="442">
        <v>0</v>
      </c>
      <c r="E729" s="442">
        <f>SUM(E730)</f>
        <v>320000</v>
      </c>
      <c r="F729" s="509">
        <f t="shared" ref="F729:F736" si="167">G729-E729</f>
        <v>67000</v>
      </c>
      <c r="G729" s="442">
        <f t="shared" ref="G729" si="168">SUM(G730)</f>
        <v>387000</v>
      </c>
    </row>
    <row r="730" spans="1:7" x14ac:dyDescent="0.25">
      <c r="A730" s="427">
        <v>323</v>
      </c>
      <c r="B730" s="427" t="s">
        <v>113</v>
      </c>
      <c r="C730" s="442">
        <v>320000</v>
      </c>
      <c r="D730" s="442">
        <v>0</v>
      </c>
      <c r="E730" s="442">
        <f>SUM(E731:E732)</f>
        <v>320000</v>
      </c>
      <c r="F730" s="509">
        <f t="shared" si="167"/>
        <v>67000</v>
      </c>
      <c r="G730" s="442">
        <f t="shared" ref="G730" si="169">SUM(G731:G732)</f>
        <v>387000</v>
      </c>
    </row>
    <row r="731" spans="1:7" x14ac:dyDescent="0.25">
      <c r="A731" s="422">
        <v>3232</v>
      </c>
      <c r="B731" s="422" t="s">
        <v>115</v>
      </c>
      <c r="C731" s="423">
        <v>20000</v>
      </c>
      <c r="D731" s="424">
        <v>0</v>
      </c>
      <c r="E731" s="423">
        <v>20000</v>
      </c>
      <c r="F731" s="553">
        <f t="shared" si="167"/>
        <v>40000</v>
      </c>
      <c r="G731" s="627">
        <v>60000</v>
      </c>
    </row>
    <row r="732" spans="1:7" x14ac:dyDescent="0.25">
      <c r="A732" s="422">
        <v>3234</v>
      </c>
      <c r="B732" s="422" t="s">
        <v>117</v>
      </c>
      <c r="C732" s="423">
        <v>300000</v>
      </c>
      <c r="D732" s="424">
        <v>0</v>
      </c>
      <c r="E732" s="423">
        <v>300000</v>
      </c>
      <c r="F732" s="553">
        <f t="shared" si="167"/>
        <v>27000</v>
      </c>
      <c r="G732" s="627">
        <v>327000</v>
      </c>
    </row>
    <row r="733" spans="1:7" x14ac:dyDescent="0.25">
      <c r="A733" s="427">
        <v>42</v>
      </c>
      <c r="B733" s="427" t="s">
        <v>318</v>
      </c>
      <c r="C733" s="434">
        <v>0</v>
      </c>
      <c r="D733" s="442">
        <v>50000</v>
      </c>
      <c r="E733" s="442">
        <f>SUM(E734)</f>
        <v>50000</v>
      </c>
      <c r="F733" s="509">
        <f t="shared" si="167"/>
        <v>10000</v>
      </c>
      <c r="G733" s="442">
        <f t="shared" ref="G733" si="170">SUM(G734)</f>
        <v>60000</v>
      </c>
    </row>
    <row r="734" spans="1:7" x14ac:dyDescent="0.25">
      <c r="A734" s="427">
        <v>422</v>
      </c>
      <c r="B734" s="427" t="s">
        <v>153</v>
      </c>
      <c r="C734" s="434">
        <v>0</v>
      </c>
      <c r="D734" s="434">
        <v>50000</v>
      </c>
      <c r="E734" s="442">
        <f>SUM(E735)</f>
        <v>50000</v>
      </c>
      <c r="F734" s="509">
        <f t="shared" si="167"/>
        <v>10000</v>
      </c>
      <c r="G734" s="442">
        <f t="shared" ref="G734" si="171">SUM(G735)</f>
        <v>60000</v>
      </c>
    </row>
    <row r="735" spans="1:7" x14ac:dyDescent="0.25">
      <c r="A735" s="422">
        <v>4227</v>
      </c>
      <c r="B735" s="422" t="s">
        <v>352</v>
      </c>
      <c r="C735" s="424">
        <v>0</v>
      </c>
      <c r="D735" s="423">
        <v>50000</v>
      </c>
      <c r="E735" s="423">
        <v>50000</v>
      </c>
      <c r="F735" s="553">
        <f t="shared" si="167"/>
        <v>10000</v>
      </c>
      <c r="G735" s="627">
        <v>60000</v>
      </c>
    </row>
    <row r="736" spans="1:7" ht="29.25" customHeight="1" x14ac:dyDescent="0.25">
      <c r="A736" s="925" t="s">
        <v>321</v>
      </c>
      <c r="B736" s="925"/>
      <c r="C736" s="474">
        <v>320000</v>
      </c>
      <c r="D736" s="474">
        <v>50000</v>
      </c>
      <c r="E736" s="474">
        <f>SUM(E729,E733)</f>
        <v>370000</v>
      </c>
      <c r="F736" s="687">
        <f t="shared" si="167"/>
        <v>77000</v>
      </c>
      <c r="G736" s="645">
        <f t="shared" ref="G736" si="172">SUM(G729,G733)</f>
        <v>447000</v>
      </c>
    </row>
    <row r="737" spans="1:7" s="297" customFormat="1" x14ac:dyDescent="0.25">
      <c r="A737" s="926"/>
      <c r="B737" s="926"/>
      <c r="C737" s="926"/>
      <c r="D737" s="926"/>
      <c r="E737" s="927"/>
      <c r="F737" s="589"/>
      <c r="G737" s="678"/>
    </row>
    <row r="738" spans="1:7" x14ac:dyDescent="0.25">
      <c r="A738" s="926"/>
      <c r="B738" s="926"/>
      <c r="C738" s="926"/>
      <c r="D738" s="926"/>
      <c r="E738" s="927"/>
      <c r="F738" s="311"/>
      <c r="G738" s="686"/>
    </row>
    <row r="739" spans="1:7" ht="30" x14ac:dyDescent="0.25">
      <c r="A739" s="473" t="s">
        <v>353</v>
      </c>
      <c r="B739" s="473" t="s">
        <v>354</v>
      </c>
      <c r="C739" s="482">
        <v>18000</v>
      </c>
      <c r="D739" s="482">
        <v>0</v>
      </c>
      <c r="E739" s="482">
        <f>SUM(E745)</f>
        <v>18000</v>
      </c>
      <c r="F739" s="482">
        <f>G739-E739</f>
        <v>10000</v>
      </c>
      <c r="G739" s="482">
        <f t="shared" ref="G739" si="173">SUM(G745)</f>
        <v>28000</v>
      </c>
    </row>
    <row r="740" spans="1:7" x14ac:dyDescent="0.25">
      <c r="A740" s="930"/>
      <c r="B740" s="930"/>
      <c r="C740" s="930"/>
      <c r="D740" s="930"/>
      <c r="E740" s="931"/>
      <c r="F740" s="617"/>
      <c r="G740" s="686"/>
    </row>
    <row r="741" spans="1:7" x14ac:dyDescent="0.25">
      <c r="A741" s="930"/>
      <c r="B741" s="930"/>
      <c r="C741" s="930"/>
      <c r="D741" s="930"/>
      <c r="E741" s="931"/>
      <c r="F741" s="617"/>
      <c r="G741" s="679"/>
    </row>
    <row r="742" spans="1:7" x14ac:dyDescent="0.25">
      <c r="A742" s="427">
        <v>32</v>
      </c>
      <c r="B742" s="427" t="s">
        <v>284</v>
      </c>
      <c r="C742" s="442">
        <v>18000</v>
      </c>
      <c r="D742" s="442">
        <v>0</v>
      </c>
      <c r="E742" s="442">
        <f>SUM(E743)</f>
        <v>18000</v>
      </c>
      <c r="F742" s="509">
        <f t="shared" ref="F742:F745" si="174">G742-E742</f>
        <v>10000</v>
      </c>
      <c r="G742" s="442">
        <f t="shared" ref="G742:G743" si="175">SUM(G743)</f>
        <v>28000</v>
      </c>
    </row>
    <row r="743" spans="1:7" x14ac:dyDescent="0.25">
      <c r="A743" s="427">
        <v>323</v>
      </c>
      <c r="B743" s="427" t="s">
        <v>113</v>
      </c>
      <c r="C743" s="442">
        <v>18000</v>
      </c>
      <c r="D743" s="442">
        <v>0</v>
      </c>
      <c r="E743" s="442">
        <f>SUM(E744)</f>
        <v>18000</v>
      </c>
      <c r="F743" s="509">
        <f t="shared" si="174"/>
        <v>10000</v>
      </c>
      <c r="G743" s="442">
        <f t="shared" si="175"/>
        <v>28000</v>
      </c>
    </row>
    <row r="744" spans="1:7" x14ac:dyDescent="0.25">
      <c r="A744" s="422">
        <v>3234</v>
      </c>
      <c r="B744" s="422" t="s">
        <v>117</v>
      </c>
      <c r="C744" s="423">
        <v>18000</v>
      </c>
      <c r="D744" s="424">
        <v>0</v>
      </c>
      <c r="E744" s="423">
        <v>18000</v>
      </c>
      <c r="F744" s="553">
        <f t="shared" si="174"/>
        <v>10000</v>
      </c>
      <c r="G744" s="627">
        <v>28000</v>
      </c>
    </row>
    <row r="745" spans="1:7" ht="19.5" customHeight="1" x14ac:dyDescent="0.25">
      <c r="A745" s="925" t="s">
        <v>289</v>
      </c>
      <c r="B745" s="925"/>
      <c r="C745" s="474">
        <v>18000</v>
      </c>
      <c r="D745" s="474">
        <v>0</v>
      </c>
      <c r="E745" s="474">
        <f>SUM(E742)</f>
        <v>18000</v>
      </c>
      <c r="F745" s="687">
        <f t="shared" si="174"/>
        <v>10000</v>
      </c>
      <c r="G745" s="645">
        <f t="shared" ref="G745" si="176">SUM(G742)</f>
        <v>28000</v>
      </c>
    </row>
    <row r="746" spans="1:7" s="297" customFormat="1" x14ac:dyDescent="0.25">
      <c r="A746" s="926"/>
      <c r="B746" s="926"/>
      <c r="C746" s="926"/>
      <c r="D746" s="926"/>
      <c r="E746" s="927"/>
      <c r="F746" s="589"/>
      <c r="G746" s="678"/>
    </row>
    <row r="747" spans="1:7" x14ac:dyDescent="0.25">
      <c r="A747" s="926"/>
      <c r="B747" s="926"/>
      <c r="C747" s="926"/>
      <c r="D747" s="926"/>
      <c r="E747" s="927"/>
      <c r="F747" s="311"/>
      <c r="G747" s="679"/>
    </row>
    <row r="748" spans="1:7" ht="30" x14ac:dyDescent="0.25">
      <c r="A748" s="476" t="s">
        <v>355</v>
      </c>
      <c r="B748" s="476" t="s">
        <v>356</v>
      </c>
      <c r="C748" s="480">
        <v>80000</v>
      </c>
      <c r="D748" s="480">
        <v>3000</v>
      </c>
      <c r="E748" s="480">
        <f>SUM(E754,E758,E762)</f>
        <v>83000</v>
      </c>
      <c r="F748" s="480">
        <f>G748-E748</f>
        <v>-10000</v>
      </c>
      <c r="G748" s="480">
        <f t="shared" ref="G748" si="177">SUM(G754,G758,G762)</f>
        <v>73000</v>
      </c>
    </row>
    <row r="749" spans="1:7" x14ac:dyDescent="0.25">
      <c r="A749" s="930"/>
      <c r="B749" s="930"/>
      <c r="C749" s="930"/>
      <c r="D749" s="930"/>
      <c r="E749" s="931"/>
      <c r="F749" s="554"/>
      <c r="G749" s="678"/>
    </row>
    <row r="750" spans="1:7" x14ac:dyDescent="0.25">
      <c r="A750" s="930"/>
      <c r="B750" s="930"/>
      <c r="C750" s="930"/>
      <c r="D750" s="930"/>
      <c r="E750" s="931"/>
      <c r="F750" s="554"/>
      <c r="G750" s="679"/>
    </row>
    <row r="751" spans="1:7" x14ac:dyDescent="0.25">
      <c r="A751" s="427">
        <v>32</v>
      </c>
      <c r="B751" s="427" t="s">
        <v>284</v>
      </c>
      <c r="C751" s="489">
        <v>0</v>
      </c>
      <c r="D751" s="490">
        <v>23000</v>
      </c>
      <c r="E751" s="490">
        <f>SUM(E752)</f>
        <v>23000</v>
      </c>
      <c r="F751" s="509">
        <f t="shared" ref="F751:F762" si="178">G751-E751</f>
        <v>0</v>
      </c>
      <c r="G751" s="490">
        <f t="shared" ref="G751" si="179">SUM(G752)</f>
        <v>23000</v>
      </c>
    </row>
    <row r="752" spans="1:7" x14ac:dyDescent="0.25">
      <c r="A752" s="427">
        <v>329</v>
      </c>
      <c r="B752" s="427" t="s">
        <v>287</v>
      </c>
      <c r="C752" s="434">
        <v>0</v>
      </c>
      <c r="D752" s="434">
        <v>23000</v>
      </c>
      <c r="E752" s="442">
        <f>SUM(E753)</f>
        <v>23000</v>
      </c>
      <c r="F752" s="509">
        <f t="shared" si="178"/>
        <v>0</v>
      </c>
      <c r="G752" s="442">
        <f t="shared" ref="G752" si="180">SUM(G753)</f>
        <v>23000</v>
      </c>
    </row>
    <row r="753" spans="1:7" x14ac:dyDescent="0.25">
      <c r="A753" s="422">
        <v>3295</v>
      </c>
      <c r="B753" s="422" t="s">
        <v>357</v>
      </c>
      <c r="C753" s="424">
        <v>0</v>
      </c>
      <c r="D753" s="423">
        <v>23000</v>
      </c>
      <c r="E753" s="423">
        <v>23000</v>
      </c>
      <c r="F753" s="553">
        <f t="shared" si="178"/>
        <v>0</v>
      </c>
      <c r="G753" s="627">
        <v>23000</v>
      </c>
    </row>
    <row r="754" spans="1:7" ht="32.25" customHeight="1" x14ac:dyDescent="0.25">
      <c r="A754" s="925" t="s">
        <v>358</v>
      </c>
      <c r="B754" s="925"/>
      <c r="C754" s="491">
        <v>0</v>
      </c>
      <c r="D754" s="474">
        <v>23000</v>
      </c>
      <c r="E754" s="474">
        <f>SUM(E751)</f>
        <v>23000</v>
      </c>
      <c r="F754" s="687">
        <f t="shared" si="178"/>
        <v>0</v>
      </c>
      <c r="G754" s="645">
        <f t="shared" ref="G754" si="181">SUM(G751)</f>
        <v>23000</v>
      </c>
    </row>
    <row r="755" spans="1:7" x14ac:dyDescent="0.25">
      <c r="A755" s="427">
        <v>32</v>
      </c>
      <c r="B755" s="427" t="s">
        <v>284</v>
      </c>
      <c r="C755" s="442">
        <v>20000</v>
      </c>
      <c r="D755" s="442">
        <v>0</v>
      </c>
      <c r="E755" s="442">
        <f>SUM(E756)</f>
        <v>20000</v>
      </c>
      <c r="F755" s="509">
        <f t="shared" si="178"/>
        <v>0</v>
      </c>
      <c r="G755" s="442">
        <f t="shared" ref="G755:G756" si="182">SUM(G756)</f>
        <v>20000</v>
      </c>
    </row>
    <row r="756" spans="1:7" x14ac:dyDescent="0.25">
      <c r="A756" s="427">
        <v>323</v>
      </c>
      <c r="B756" s="427" t="s">
        <v>113</v>
      </c>
      <c r="C756" s="442">
        <v>20000</v>
      </c>
      <c r="D756" s="442">
        <v>0</v>
      </c>
      <c r="E756" s="442">
        <f>SUM(E757)</f>
        <v>20000</v>
      </c>
      <c r="F756" s="509">
        <f t="shared" si="178"/>
        <v>0</v>
      </c>
      <c r="G756" s="442">
        <f t="shared" si="182"/>
        <v>20000</v>
      </c>
    </row>
    <row r="757" spans="1:7" x14ac:dyDescent="0.25">
      <c r="A757" s="422">
        <v>3234</v>
      </c>
      <c r="B757" s="422" t="s">
        <v>117</v>
      </c>
      <c r="C757" s="423">
        <v>20000</v>
      </c>
      <c r="D757" s="424">
        <v>0</v>
      </c>
      <c r="E757" s="423">
        <v>20000</v>
      </c>
      <c r="F757" s="553">
        <f t="shared" si="178"/>
        <v>0</v>
      </c>
      <c r="G757" s="627">
        <v>20000</v>
      </c>
    </row>
    <row r="758" spans="1:7" ht="18.75" customHeight="1" x14ac:dyDescent="0.25">
      <c r="A758" s="925" t="s">
        <v>289</v>
      </c>
      <c r="B758" s="925"/>
      <c r="C758" s="474">
        <v>20000</v>
      </c>
      <c r="D758" s="474">
        <v>0</v>
      </c>
      <c r="E758" s="474">
        <f>SUM(E755)</f>
        <v>20000</v>
      </c>
      <c r="F758" s="509">
        <f t="shared" si="178"/>
        <v>0</v>
      </c>
      <c r="G758" s="645">
        <f t="shared" ref="G758" si="183">SUM(G755)</f>
        <v>20000</v>
      </c>
    </row>
    <row r="759" spans="1:7" x14ac:dyDescent="0.25">
      <c r="A759" s="427">
        <v>32</v>
      </c>
      <c r="B759" s="427" t="s">
        <v>284</v>
      </c>
      <c r="C759" s="442">
        <v>60000</v>
      </c>
      <c r="D759" s="442">
        <v>-20000</v>
      </c>
      <c r="E759" s="442">
        <f>SUM(E760)</f>
        <v>40000</v>
      </c>
      <c r="F759" s="509">
        <f t="shared" si="178"/>
        <v>-10000</v>
      </c>
      <c r="G759" s="442">
        <f t="shared" ref="G759:G760" si="184">SUM(G760)</f>
        <v>30000</v>
      </c>
    </row>
    <row r="760" spans="1:7" x14ac:dyDescent="0.25">
      <c r="A760" s="427">
        <v>323</v>
      </c>
      <c r="B760" s="427" t="s">
        <v>113</v>
      </c>
      <c r="C760" s="442">
        <v>60000</v>
      </c>
      <c r="D760" s="442">
        <v>-20000</v>
      </c>
      <c r="E760" s="442">
        <f>SUM(E761)</f>
        <v>40000</v>
      </c>
      <c r="F760" s="509">
        <f t="shared" si="178"/>
        <v>-10000</v>
      </c>
      <c r="G760" s="442">
        <f t="shared" si="184"/>
        <v>30000</v>
      </c>
    </row>
    <row r="761" spans="1:7" x14ac:dyDescent="0.25">
      <c r="A761" s="422">
        <v>3234</v>
      </c>
      <c r="B761" s="422" t="s">
        <v>117</v>
      </c>
      <c r="C761" s="423">
        <v>60000</v>
      </c>
      <c r="D761" s="423">
        <v>-20000</v>
      </c>
      <c r="E761" s="423">
        <v>40000</v>
      </c>
      <c r="F761" s="553">
        <f t="shared" si="178"/>
        <v>-10000</v>
      </c>
      <c r="G761" s="627">
        <v>30000</v>
      </c>
    </row>
    <row r="762" spans="1:7" ht="27" customHeight="1" x14ac:dyDescent="0.25">
      <c r="A762" s="925" t="s">
        <v>321</v>
      </c>
      <c r="B762" s="925"/>
      <c r="C762" s="490">
        <v>60000</v>
      </c>
      <c r="D762" s="490">
        <v>-20000</v>
      </c>
      <c r="E762" s="645">
        <f>SUM(E759)</f>
        <v>40000</v>
      </c>
      <c r="F762" s="687">
        <f t="shared" si="178"/>
        <v>-10000</v>
      </c>
      <c r="G762" s="645">
        <f t="shared" ref="G762" si="185">SUM(G759)</f>
        <v>30000</v>
      </c>
    </row>
    <row r="763" spans="1:7" s="297" customFormat="1" x14ac:dyDescent="0.25">
      <c r="A763" s="926"/>
      <c r="B763" s="926"/>
      <c r="C763" s="926"/>
      <c r="D763" s="926"/>
      <c r="E763" s="927"/>
      <c r="F763" s="589"/>
      <c r="G763" s="695"/>
    </row>
    <row r="764" spans="1:7" x14ac:dyDescent="0.25">
      <c r="A764" s="926"/>
      <c r="B764" s="926"/>
      <c r="C764" s="926"/>
      <c r="D764" s="926"/>
      <c r="E764" s="927"/>
      <c r="F764" s="311"/>
      <c r="G764" s="696"/>
    </row>
    <row r="765" spans="1:7" ht="36.75" customHeight="1" x14ac:dyDescent="0.25">
      <c r="A765" s="475" t="s">
        <v>359</v>
      </c>
      <c r="B765" s="475" t="s">
        <v>360</v>
      </c>
      <c r="C765" s="482">
        <v>1950000</v>
      </c>
      <c r="D765" s="482">
        <v>-723000</v>
      </c>
      <c r="E765" s="482">
        <f>SUM(E768,E780,E789,E809,E818,E838,E847,E860,E868,E877,E890,E899,E912)</f>
        <v>1227000</v>
      </c>
      <c r="F765" s="482">
        <f>G765-E765</f>
        <v>124700</v>
      </c>
      <c r="G765" s="482">
        <f t="shared" ref="G765" si="186">SUM(G768,G780,G789,G809,G818,G838,G847,G860,G868,G877,G890,G899,G912)</f>
        <v>1351700</v>
      </c>
    </row>
    <row r="766" spans="1:7" x14ac:dyDescent="0.25">
      <c r="A766" s="928"/>
      <c r="B766" s="928"/>
      <c r="C766" s="928"/>
      <c r="D766" s="928"/>
      <c r="E766" s="929"/>
      <c r="F766" s="311"/>
      <c r="G766" s="695"/>
    </row>
    <row r="767" spans="1:7" x14ac:dyDescent="0.25">
      <c r="A767" s="928"/>
      <c r="B767" s="928"/>
      <c r="C767" s="928"/>
      <c r="D767" s="928"/>
      <c r="E767" s="929"/>
      <c r="F767" s="311"/>
      <c r="G767" s="696"/>
    </row>
    <row r="768" spans="1:7" ht="30" x14ac:dyDescent="0.25">
      <c r="A768" s="476" t="s">
        <v>361</v>
      </c>
      <c r="B768" s="476" t="s">
        <v>362</v>
      </c>
      <c r="C768" s="480">
        <v>26000</v>
      </c>
      <c r="D768" s="480">
        <v>2000</v>
      </c>
      <c r="E768" s="480">
        <f>SUM(E777)</f>
        <v>28000</v>
      </c>
      <c r="F768" s="480">
        <f>G768-E768</f>
        <v>19000</v>
      </c>
      <c r="G768" s="480">
        <f t="shared" ref="G768" si="187">SUM(G777)</f>
        <v>47000</v>
      </c>
    </row>
    <row r="769" spans="1:7" x14ac:dyDescent="0.25">
      <c r="A769" s="930"/>
      <c r="B769" s="930"/>
      <c r="C769" s="930"/>
      <c r="D769" s="930"/>
      <c r="E769" s="931"/>
      <c r="F769" s="697"/>
      <c r="G769" s="695"/>
    </row>
    <row r="770" spans="1:7" x14ac:dyDescent="0.25">
      <c r="A770" s="930"/>
      <c r="B770" s="930"/>
      <c r="C770" s="930"/>
      <c r="D770" s="930"/>
      <c r="E770" s="931"/>
      <c r="F770" s="697"/>
      <c r="G770" s="696"/>
    </row>
    <row r="771" spans="1:7" x14ac:dyDescent="0.25">
      <c r="A771" s="427">
        <v>32</v>
      </c>
      <c r="B771" s="427" t="s">
        <v>284</v>
      </c>
      <c r="C771" s="434">
        <v>0</v>
      </c>
      <c r="D771" s="442">
        <v>18000</v>
      </c>
      <c r="E771" s="442">
        <f>SUM(E772)</f>
        <v>18000</v>
      </c>
      <c r="F771" s="509">
        <f t="shared" ref="F771:F777" si="188">G771-E771</f>
        <v>2000</v>
      </c>
      <c r="G771" s="442">
        <f t="shared" ref="G771:G772" si="189">SUM(G772)</f>
        <v>20000</v>
      </c>
    </row>
    <row r="772" spans="1:7" x14ac:dyDescent="0.25">
      <c r="A772" s="427">
        <v>329</v>
      </c>
      <c r="B772" s="427" t="s">
        <v>287</v>
      </c>
      <c r="C772" s="434">
        <v>0</v>
      </c>
      <c r="D772" s="442">
        <v>18000</v>
      </c>
      <c r="E772" s="442">
        <f>SUM(E773)</f>
        <v>18000</v>
      </c>
      <c r="F772" s="509">
        <f t="shared" si="188"/>
        <v>2000</v>
      </c>
      <c r="G772" s="442">
        <f t="shared" si="189"/>
        <v>20000</v>
      </c>
    </row>
    <row r="773" spans="1:7" x14ac:dyDescent="0.25">
      <c r="A773" s="422">
        <v>3294</v>
      </c>
      <c r="B773" s="422" t="s">
        <v>363</v>
      </c>
      <c r="C773" s="424">
        <v>0</v>
      </c>
      <c r="D773" s="423">
        <v>18000</v>
      </c>
      <c r="E773" s="423">
        <v>18000</v>
      </c>
      <c r="F773" s="553">
        <f t="shared" si="188"/>
        <v>2000</v>
      </c>
      <c r="G773" s="627">
        <v>20000</v>
      </c>
    </row>
    <row r="774" spans="1:7" x14ac:dyDescent="0.25">
      <c r="A774" s="427">
        <v>38</v>
      </c>
      <c r="B774" s="427" t="s">
        <v>364</v>
      </c>
      <c r="C774" s="442">
        <v>26000</v>
      </c>
      <c r="D774" s="442">
        <v>-16000</v>
      </c>
      <c r="E774" s="442">
        <f>SUM(E775)</f>
        <v>10000</v>
      </c>
      <c r="F774" s="509">
        <f t="shared" si="188"/>
        <v>17000</v>
      </c>
      <c r="G774" s="442">
        <f t="shared" ref="G774:G775" si="190">SUM(G775)</f>
        <v>27000</v>
      </c>
    </row>
    <row r="775" spans="1:7" x14ac:dyDescent="0.25">
      <c r="A775" s="427">
        <v>381</v>
      </c>
      <c r="B775" s="427" t="s">
        <v>73</v>
      </c>
      <c r="C775" s="442">
        <v>26000</v>
      </c>
      <c r="D775" s="442">
        <v>-16000</v>
      </c>
      <c r="E775" s="442">
        <f>SUM(E776)</f>
        <v>10000</v>
      </c>
      <c r="F775" s="509">
        <f t="shared" si="188"/>
        <v>17000</v>
      </c>
      <c r="G775" s="442">
        <f t="shared" si="190"/>
        <v>27000</v>
      </c>
    </row>
    <row r="776" spans="1:7" x14ac:dyDescent="0.25">
      <c r="A776" s="422">
        <v>3811</v>
      </c>
      <c r="B776" s="422" t="s">
        <v>146</v>
      </c>
      <c r="C776" s="423">
        <v>26000</v>
      </c>
      <c r="D776" s="423">
        <v>-16000</v>
      </c>
      <c r="E776" s="423">
        <v>10000</v>
      </c>
      <c r="F776" s="553">
        <f t="shared" si="188"/>
        <v>17000</v>
      </c>
      <c r="G776" s="668">
        <v>27000</v>
      </c>
    </row>
    <row r="777" spans="1:7" ht="28.5" customHeight="1" x14ac:dyDescent="0.25">
      <c r="A777" s="925" t="s">
        <v>358</v>
      </c>
      <c r="B777" s="925"/>
      <c r="C777" s="474">
        <v>26000</v>
      </c>
      <c r="D777" s="474">
        <v>2000</v>
      </c>
      <c r="E777" s="681">
        <f>SUM(E771,E774)</f>
        <v>28000</v>
      </c>
      <c r="F777" s="687">
        <f t="shared" si="188"/>
        <v>19000</v>
      </c>
      <c r="G777" s="645">
        <f t="shared" ref="G777" si="191">SUM(G771,G774)</f>
        <v>47000</v>
      </c>
    </row>
    <row r="778" spans="1:7" s="297" customFormat="1" x14ac:dyDescent="0.25">
      <c r="A778" s="926"/>
      <c r="B778" s="926"/>
      <c r="C778" s="926"/>
      <c r="D778" s="926"/>
      <c r="E778" s="927"/>
      <c r="F778" s="589"/>
      <c r="G778" s="695"/>
    </row>
    <row r="779" spans="1:7" x14ac:dyDescent="0.25">
      <c r="A779" s="926"/>
      <c r="B779" s="926"/>
      <c r="C779" s="926"/>
      <c r="D779" s="926"/>
      <c r="E779" s="927"/>
      <c r="F779" s="311"/>
      <c r="G779" s="696"/>
    </row>
    <row r="780" spans="1:7" ht="30" x14ac:dyDescent="0.25">
      <c r="A780" s="476" t="s">
        <v>365</v>
      </c>
      <c r="B780" s="476" t="s">
        <v>366</v>
      </c>
      <c r="C780" s="480">
        <v>38000</v>
      </c>
      <c r="D780" s="480">
        <v>-15000</v>
      </c>
      <c r="E780" s="480">
        <f>SUM(E786)</f>
        <v>23000</v>
      </c>
      <c r="F780" s="480">
        <f>G780-E780</f>
        <v>0</v>
      </c>
      <c r="G780" s="480">
        <f t="shared" ref="G780" si="192">SUM(G786)</f>
        <v>23000</v>
      </c>
    </row>
    <row r="781" spans="1:7" x14ac:dyDescent="0.25">
      <c r="A781" s="930"/>
      <c r="B781" s="930"/>
      <c r="C781" s="930"/>
      <c r="D781" s="930"/>
      <c r="E781" s="931"/>
      <c r="F781" s="617"/>
      <c r="G781" s="695"/>
    </row>
    <row r="782" spans="1:7" x14ac:dyDescent="0.25">
      <c r="A782" s="930"/>
      <c r="B782" s="930"/>
      <c r="C782" s="930"/>
      <c r="D782" s="930"/>
      <c r="E782" s="931"/>
      <c r="F782" s="617"/>
      <c r="G782" s="698"/>
    </row>
    <row r="783" spans="1:7" x14ac:dyDescent="0.25">
      <c r="A783" s="427">
        <v>38</v>
      </c>
      <c r="B783" s="427" t="s">
        <v>364</v>
      </c>
      <c r="C783" s="442">
        <v>38000</v>
      </c>
      <c r="D783" s="442">
        <v>-15000</v>
      </c>
      <c r="E783" s="442">
        <f>SUM(E784)</f>
        <v>23000</v>
      </c>
      <c r="F783" s="509">
        <f t="shared" ref="F783:F786" si="193">G783-E783</f>
        <v>0</v>
      </c>
      <c r="G783" s="442">
        <f t="shared" ref="G783:G784" si="194">SUM(G784)</f>
        <v>23000</v>
      </c>
    </row>
    <row r="784" spans="1:7" x14ac:dyDescent="0.25">
      <c r="A784" s="427">
        <v>381</v>
      </c>
      <c r="B784" s="427" t="s">
        <v>73</v>
      </c>
      <c r="C784" s="442">
        <v>38000</v>
      </c>
      <c r="D784" s="442">
        <v>-15000</v>
      </c>
      <c r="E784" s="442">
        <f>SUM(E785)</f>
        <v>23000</v>
      </c>
      <c r="F784" s="509">
        <f t="shared" si="193"/>
        <v>0</v>
      </c>
      <c r="G784" s="442">
        <f t="shared" si="194"/>
        <v>23000</v>
      </c>
    </row>
    <row r="785" spans="1:7" x14ac:dyDescent="0.25">
      <c r="A785" s="422">
        <v>3811</v>
      </c>
      <c r="B785" s="422" t="s">
        <v>146</v>
      </c>
      <c r="C785" s="423">
        <v>38000</v>
      </c>
      <c r="D785" s="423">
        <v>-15000</v>
      </c>
      <c r="E785" s="428">
        <v>23000</v>
      </c>
      <c r="F785" s="553">
        <f t="shared" si="193"/>
        <v>0</v>
      </c>
      <c r="G785" s="533">
        <v>23000</v>
      </c>
    </row>
    <row r="786" spans="1:7" ht="28.5" customHeight="1" x14ac:dyDescent="0.25">
      <c r="A786" s="925" t="s">
        <v>358</v>
      </c>
      <c r="B786" s="925"/>
      <c r="C786" s="474">
        <v>38000</v>
      </c>
      <c r="D786" s="474">
        <v>-15000</v>
      </c>
      <c r="E786" s="474">
        <f>SUM(E783)</f>
        <v>23000</v>
      </c>
      <c r="F786" s="687">
        <f t="shared" si="193"/>
        <v>0</v>
      </c>
      <c r="G786" s="645">
        <f t="shared" ref="G786" si="195">SUM(G783)</f>
        <v>23000</v>
      </c>
    </row>
    <row r="787" spans="1:7" s="297" customFormat="1" x14ac:dyDescent="0.25">
      <c r="A787" s="936"/>
      <c r="B787" s="936"/>
      <c r="C787" s="936"/>
      <c r="D787" s="936"/>
      <c r="E787" s="937"/>
      <c r="F787" s="589"/>
      <c r="G787" s="698"/>
    </row>
    <row r="788" spans="1:7" x14ac:dyDescent="0.25">
      <c r="A788" s="936"/>
      <c r="B788" s="936"/>
      <c r="C788" s="936"/>
      <c r="D788" s="936"/>
      <c r="E788" s="937"/>
      <c r="F788" s="311"/>
      <c r="G788" s="696"/>
    </row>
    <row r="789" spans="1:7" ht="30" x14ac:dyDescent="0.25">
      <c r="A789" s="473" t="s">
        <v>367</v>
      </c>
      <c r="B789" s="473" t="s">
        <v>368</v>
      </c>
      <c r="C789" s="482">
        <v>385000</v>
      </c>
      <c r="D789" s="482">
        <v>-150000</v>
      </c>
      <c r="E789" s="482">
        <f>SUM(E795,E799,E806)</f>
        <v>235000</v>
      </c>
      <c r="F789" s="482">
        <f>G789-E789</f>
        <v>-38000</v>
      </c>
      <c r="G789" s="482">
        <f t="shared" ref="G789" si="196">SUM(G795,G799,G806)</f>
        <v>197000</v>
      </c>
    </row>
    <row r="790" spans="1:7" x14ac:dyDescent="0.25">
      <c r="A790" s="930"/>
      <c r="B790" s="930"/>
      <c r="C790" s="930"/>
      <c r="D790" s="930"/>
      <c r="E790" s="931"/>
      <c r="F790" s="617"/>
      <c r="G790" s="695"/>
    </row>
    <row r="791" spans="1:7" x14ac:dyDescent="0.25">
      <c r="A791" s="930"/>
      <c r="B791" s="930"/>
      <c r="C791" s="930"/>
      <c r="D791" s="930"/>
      <c r="E791" s="931"/>
      <c r="F791" s="617"/>
      <c r="G791" s="696"/>
    </row>
    <row r="792" spans="1:7" x14ac:dyDescent="0.25">
      <c r="A792" s="427">
        <v>38</v>
      </c>
      <c r="B792" s="427" t="s">
        <v>364</v>
      </c>
      <c r="C792" s="442">
        <v>5000</v>
      </c>
      <c r="D792" s="442">
        <v>0</v>
      </c>
      <c r="E792" s="442">
        <f>SUM(E793)</f>
        <v>5000</v>
      </c>
      <c r="F792" s="509">
        <f t="shared" ref="F792:F806" si="197">G792-E792</f>
        <v>4000</v>
      </c>
      <c r="G792" s="442">
        <f t="shared" ref="G792:G793" si="198">SUM(G793)</f>
        <v>9000</v>
      </c>
    </row>
    <row r="793" spans="1:7" x14ac:dyDescent="0.25">
      <c r="A793" s="427">
        <v>381</v>
      </c>
      <c r="B793" s="427" t="s">
        <v>73</v>
      </c>
      <c r="C793" s="442">
        <v>5000</v>
      </c>
      <c r="D793" s="442">
        <v>0</v>
      </c>
      <c r="E793" s="442">
        <f>SUM(E794)</f>
        <v>5000</v>
      </c>
      <c r="F793" s="509">
        <f t="shared" si="197"/>
        <v>4000</v>
      </c>
      <c r="G793" s="442">
        <f t="shared" si="198"/>
        <v>9000</v>
      </c>
    </row>
    <row r="794" spans="1:7" x14ac:dyDescent="0.25">
      <c r="A794" s="422">
        <v>3811</v>
      </c>
      <c r="B794" s="422" t="s">
        <v>146</v>
      </c>
      <c r="C794" s="423">
        <v>5000</v>
      </c>
      <c r="D794" s="424">
        <v>0</v>
      </c>
      <c r="E794" s="423">
        <v>5000</v>
      </c>
      <c r="F794" s="553">
        <f t="shared" si="197"/>
        <v>4000</v>
      </c>
      <c r="G794" s="533">
        <v>9000</v>
      </c>
    </row>
    <row r="795" spans="1:7" ht="29.25" customHeight="1" x14ac:dyDescent="0.25">
      <c r="A795" s="925" t="s">
        <v>358</v>
      </c>
      <c r="B795" s="925"/>
      <c r="C795" s="474">
        <v>5000</v>
      </c>
      <c r="D795" s="474">
        <v>0</v>
      </c>
      <c r="E795" s="474">
        <f>SUM(E792)</f>
        <v>5000</v>
      </c>
      <c r="F795" s="687">
        <f t="shared" si="197"/>
        <v>4000</v>
      </c>
      <c r="G795" s="645">
        <f t="shared" ref="G795" si="199">SUM(G792)</f>
        <v>9000</v>
      </c>
    </row>
    <row r="796" spans="1:7" ht="15" customHeight="1" x14ac:dyDescent="0.25">
      <c r="A796" s="694">
        <v>42</v>
      </c>
      <c r="B796" s="694" t="s">
        <v>318</v>
      </c>
      <c r="C796" s="645"/>
      <c r="D796" s="645"/>
      <c r="E796" s="666">
        <f>SUM(E797)</f>
        <v>0</v>
      </c>
      <c r="F796" s="509">
        <f t="shared" si="197"/>
        <v>58000</v>
      </c>
      <c r="G796" s="666">
        <f t="shared" ref="G796:G797" si="200">SUM(G797)</f>
        <v>58000</v>
      </c>
    </row>
    <row r="797" spans="1:7" ht="15" customHeight="1" x14ac:dyDescent="0.25">
      <c r="A797" s="694">
        <v>421</v>
      </c>
      <c r="B797" s="694" t="s">
        <v>149</v>
      </c>
      <c r="C797" s="645"/>
      <c r="D797" s="645"/>
      <c r="E797" s="666">
        <f>SUM(E798)</f>
        <v>0</v>
      </c>
      <c r="F797" s="509">
        <f t="shared" si="197"/>
        <v>58000</v>
      </c>
      <c r="G797" s="666">
        <f t="shared" si="200"/>
        <v>58000</v>
      </c>
    </row>
    <row r="798" spans="1:7" ht="15" customHeight="1" x14ac:dyDescent="0.25">
      <c r="A798" s="621">
        <v>4212</v>
      </c>
      <c r="B798" s="621" t="s">
        <v>333</v>
      </c>
      <c r="C798" s="645"/>
      <c r="D798" s="645"/>
      <c r="E798" s="428">
        <v>0</v>
      </c>
      <c r="F798" s="553">
        <f t="shared" si="197"/>
        <v>58000</v>
      </c>
      <c r="G798" s="627">
        <v>58000</v>
      </c>
    </row>
    <row r="799" spans="1:7" ht="27.75" customHeight="1" x14ac:dyDescent="0.25">
      <c r="A799" s="925" t="s">
        <v>321</v>
      </c>
      <c r="B799" s="925"/>
      <c r="C799" s="490">
        <v>60000</v>
      </c>
      <c r="D799" s="490">
        <v>-20000</v>
      </c>
      <c r="E799" s="645">
        <f>SUM(E796)</f>
        <v>0</v>
      </c>
      <c r="F799" s="687">
        <f t="shared" si="197"/>
        <v>58000</v>
      </c>
      <c r="G799" s="645">
        <f t="shared" ref="G799" si="201">SUM(G796)</f>
        <v>58000</v>
      </c>
    </row>
    <row r="800" spans="1:7" x14ac:dyDescent="0.25">
      <c r="A800" s="427">
        <v>32</v>
      </c>
      <c r="B800" s="427" t="s">
        <v>284</v>
      </c>
      <c r="C800" s="442">
        <v>80000</v>
      </c>
      <c r="D800" s="442">
        <v>0</v>
      </c>
      <c r="E800" s="442">
        <f>SUM(E801)</f>
        <v>80000</v>
      </c>
      <c r="F800" s="509">
        <f t="shared" si="197"/>
        <v>0</v>
      </c>
      <c r="G800" s="442">
        <f t="shared" ref="G800:G801" si="202">SUM(G801)</f>
        <v>80000</v>
      </c>
    </row>
    <row r="801" spans="1:7" x14ac:dyDescent="0.25">
      <c r="A801" s="427">
        <v>323</v>
      </c>
      <c r="B801" s="427" t="s">
        <v>113</v>
      </c>
      <c r="C801" s="442">
        <v>80000</v>
      </c>
      <c r="D801" s="442">
        <v>0</v>
      </c>
      <c r="E801" s="442">
        <f>SUM(E802)</f>
        <v>80000</v>
      </c>
      <c r="F801" s="509">
        <f t="shared" si="197"/>
        <v>0</v>
      </c>
      <c r="G801" s="442">
        <f t="shared" si="202"/>
        <v>80000</v>
      </c>
    </row>
    <row r="802" spans="1:7" x14ac:dyDescent="0.25">
      <c r="A802" s="422">
        <v>3232</v>
      </c>
      <c r="B802" s="422" t="s">
        <v>115</v>
      </c>
      <c r="C802" s="423">
        <v>80000</v>
      </c>
      <c r="D802" s="424">
        <v>0</v>
      </c>
      <c r="E802" s="423">
        <v>80000</v>
      </c>
      <c r="F802" s="553">
        <f t="shared" si="197"/>
        <v>0</v>
      </c>
      <c r="G802" s="627">
        <v>80000</v>
      </c>
    </row>
    <row r="803" spans="1:7" x14ac:dyDescent="0.25">
      <c r="A803" s="427">
        <v>42</v>
      </c>
      <c r="B803" s="427" t="s">
        <v>318</v>
      </c>
      <c r="C803" s="442">
        <v>300000</v>
      </c>
      <c r="D803" s="442">
        <v>-150000</v>
      </c>
      <c r="E803" s="442">
        <f>SUM(E804)</f>
        <v>150000</v>
      </c>
      <c r="F803" s="509">
        <f t="shared" si="197"/>
        <v>-100000</v>
      </c>
      <c r="G803" s="442">
        <f t="shared" ref="G803:G804" si="203">SUM(G804)</f>
        <v>50000</v>
      </c>
    </row>
    <row r="804" spans="1:7" x14ac:dyDescent="0.25">
      <c r="A804" s="427">
        <v>421</v>
      </c>
      <c r="B804" s="427" t="s">
        <v>149</v>
      </c>
      <c r="C804" s="442">
        <v>300000</v>
      </c>
      <c r="D804" s="442">
        <v>-150000</v>
      </c>
      <c r="E804" s="442">
        <f>SUM(E805)</f>
        <v>150000</v>
      </c>
      <c r="F804" s="509">
        <f t="shared" si="197"/>
        <v>-100000</v>
      </c>
      <c r="G804" s="442">
        <f t="shared" si="203"/>
        <v>50000</v>
      </c>
    </row>
    <row r="805" spans="1:7" x14ac:dyDescent="0.25">
      <c r="A805" s="422">
        <v>4212</v>
      </c>
      <c r="B805" s="422" t="s">
        <v>333</v>
      </c>
      <c r="C805" s="423">
        <v>300000</v>
      </c>
      <c r="D805" s="423">
        <v>-150000</v>
      </c>
      <c r="E805" s="423">
        <v>150000</v>
      </c>
      <c r="F805" s="553">
        <f t="shared" si="197"/>
        <v>-100000</v>
      </c>
      <c r="G805" s="627">
        <v>50000</v>
      </c>
    </row>
    <row r="806" spans="1:7" ht="21" customHeight="1" x14ac:dyDescent="0.25">
      <c r="A806" s="925" t="s">
        <v>309</v>
      </c>
      <c r="B806" s="925"/>
      <c r="C806" s="474">
        <v>380000</v>
      </c>
      <c r="D806" s="474">
        <v>-150000</v>
      </c>
      <c r="E806" s="474">
        <f>SUM(E800,E803)</f>
        <v>230000</v>
      </c>
      <c r="F806" s="687">
        <f t="shared" si="197"/>
        <v>-100000</v>
      </c>
      <c r="G806" s="645">
        <f t="shared" ref="G806" si="204">SUM(G800,G803)</f>
        <v>130000</v>
      </c>
    </row>
    <row r="807" spans="1:7" s="297" customFormat="1" x14ac:dyDescent="0.25">
      <c r="A807" s="926"/>
      <c r="B807" s="926"/>
      <c r="C807" s="926"/>
      <c r="D807" s="926"/>
      <c r="E807" s="927"/>
      <c r="F807" s="589"/>
      <c r="G807" s="699"/>
    </row>
    <row r="808" spans="1:7" x14ac:dyDescent="0.25">
      <c r="A808" s="926"/>
      <c r="B808" s="926"/>
      <c r="C808" s="926"/>
      <c r="D808" s="926"/>
      <c r="E808" s="927"/>
      <c r="F808" s="311"/>
      <c r="G808" s="699"/>
    </row>
    <row r="809" spans="1:7" ht="30" x14ac:dyDescent="0.25">
      <c r="A809" s="476" t="s">
        <v>369</v>
      </c>
      <c r="B809" s="476" t="s">
        <v>370</v>
      </c>
      <c r="C809" s="480">
        <v>230000</v>
      </c>
      <c r="D809" s="480">
        <v>0</v>
      </c>
      <c r="E809" s="480">
        <f>SUM(E815)</f>
        <v>230000</v>
      </c>
      <c r="F809" s="480">
        <f>G809-E809</f>
        <v>30000</v>
      </c>
      <c r="G809" s="480">
        <f t="shared" ref="G809" si="205">SUM(G815)</f>
        <v>260000</v>
      </c>
    </row>
    <row r="810" spans="1:7" x14ac:dyDescent="0.25">
      <c r="A810" s="930"/>
      <c r="B810" s="930"/>
      <c r="C810" s="930"/>
      <c r="D810" s="930"/>
      <c r="E810" s="931"/>
      <c r="F810" s="617"/>
      <c r="G810" s="695"/>
    </row>
    <row r="811" spans="1:7" x14ac:dyDescent="0.25">
      <c r="A811" s="930"/>
      <c r="B811" s="930"/>
      <c r="C811" s="930"/>
      <c r="D811" s="930"/>
      <c r="E811" s="931"/>
      <c r="F811" s="617"/>
      <c r="G811" s="696"/>
    </row>
    <row r="812" spans="1:7" x14ac:dyDescent="0.25">
      <c r="A812" s="427">
        <v>38</v>
      </c>
      <c r="B812" s="427" t="s">
        <v>364</v>
      </c>
      <c r="C812" s="442">
        <v>230000</v>
      </c>
      <c r="D812" s="442">
        <v>0</v>
      </c>
      <c r="E812" s="442">
        <f>SUM(E813)</f>
        <v>230000</v>
      </c>
      <c r="F812" s="509">
        <f t="shared" ref="F812:F815" si="206">G812-E812</f>
        <v>30000</v>
      </c>
      <c r="G812" s="442">
        <f t="shared" ref="G812:G813" si="207">SUM(G813)</f>
        <v>260000</v>
      </c>
    </row>
    <row r="813" spans="1:7" x14ac:dyDescent="0.25">
      <c r="A813" s="427">
        <v>381</v>
      </c>
      <c r="B813" s="427" t="s">
        <v>73</v>
      </c>
      <c r="C813" s="442">
        <v>230000</v>
      </c>
      <c r="D813" s="442">
        <v>0</v>
      </c>
      <c r="E813" s="442">
        <f>SUM(E814)</f>
        <v>230000</v>
      </c>
      <c r="F813" s="509">
        <f t="shared" si="206"/>
        <v>30000</v>
      </c>
      <c r="G813" s="442">
        <f t="shared" si="207"/>
        <v>260000</v>
      </c>
    </row>
    <row r="814" spans="1:7" x14ac:dyDescent="0.25">
      <c r="A814" s="422">
        <v>3811</v>
      </c>
      <c r="B814" s="422" t="s">
        <v>146</v>
      </c>
      <c r="C814" s="423">
        <v>230000</v>
      </c>
      <c r="D814" s="424">
        <v>0</v>
      </c>
      <c r="E814" s="423">
        <v>230000</v>
      </c>
      <c r="F814" s="553">
        <f t="shared" si="206"/>
        <v>30000</v>
      </c>
      <c r="G814" s="627">
        <v>260000</v>
      </c>
    </row>
    <row r="815" spans="1:7" ht="30.75" customHeight="1" x14ac:dyDescent="0.25">
      <c r="A815" s="925" t="s">
        <v>358</v>
      </c>
      <c r="B815" s="925"/>
      <c r="C815" s="474">
        <v>230000</v>
      </c>
      <c r="D815" s="474">
        <v>0</v>
      </c>
      <c r="E815" s="474">
        <f>SUM(E812)</f>
        <v>230000</v>
      </c>
      <c r="F815" s="687">
        <f t="shared" si="206"/>
        <v>30000</v>
      </c>
      <c r="G815" s="645">
        <f t="shared" ref="G815" si="208">SUM(G812)</f>
        <v>260000</v>
      </c>
    </row>
    <row r="816" spans="1:7" s="297" customFormat="1" x14ac:dyDescent="0.25">
      <c r="A816" s="926"/>
      <c r="B816" s="926"/>
      <c r="C816" s="926"/>
      <c r="D816" s="926"/>
      <c r="E816" s="927"/>
      <c r="F816" s="656"/>
      <c r="G816" s="678"/>
    </row>
    <row r="817" spans="1:7" x14ac:dyDescent="0.25">
      <c r="A817" s="926"/>
      <c r="B817" s="926"/>
      <c r="C817" s="926"/>
      <c r="D817" s="926"/>
      <c r="E817" s="927"/>
      <c r="F817" s="530"/>
      <c r="G817" s="679"/>
    </row>
    <row r="818" spans="1:7" ht="30" x14ac:dyDescent="0.25">
      <c r="A818" s="476" t="s">
        <v>371</v>
      </c>
      <c r="B818" s="476" t="s">
        <v>372</v>
      </c>
      <c r="C818" s="480">
        <v>120000</v>
      </c>
      <c r="D818" s="480">
        <v>-50000</v>
      </c>
      <c r="E818" s="480">
        <f>SUM(E824,E831,E835)</f>
        <v>70000</v>
      </c>
      <c r="F818" s="480">
        <f>G818-E818</f>
        <v>-9000</v>
      </c>
      <c r="G818" s="480">
        <f t="shared" ref="G818" si="209">SUM(G824,G831,G835)</f>
        <v>61000</v>
      </c>
    </row>
    <row r="819" spans="1:7" x14ac:dyDescent="0.25">
      <c r="A819" s="930"/>
      <c r="B819" s="930"/>
      <c r="C819" s="930"/>
      <c r="D819" s="930"/>
      <c r="E819" s="931"/>
      <c r="F819" s="617"/>
      <c r="G819" s="695"/>
    </row>
    <row r="820" spans="1:7" x14ac:dyDescent="0.25">
      <c r="A820" s="930"/>
      <c r="B820" s="930"/>
      <c r="C820" s="930"/>
      <c r="D820" s="930"/>
      <c r="E820" s="931"/>
      <c r="F820" s="617"/>
      <c r="G820" s="696"/>
    </row>
    <row r="821" spans="1:7" x14ac:dyDescent="0.25">
      <c r="A821" s="427">
        <v>32</v>
      </c>
      <c r="B821" s="427" t="s">
        <v>284</v>
      </c>
      <c r="C821" s="442">
        <v>20000</v>
      </c>
      <c r="D821" s="442">
        <v>0</v>
      </c>
      <c r="E821" s="442">
        <f>SUM(E822)</f>
        <v>20000</v>
      </c>
      <c r="F821" s="509">
        <f t="shared" ref="F821:F835" si="210">G821-E821</f>
        <v>30000</v>
      </c>
      <c r="G821" s="442">
        <f t="shared" ref="G821:G822" si="211">SUM(G822)</f>
        <v>50000</v>
      </c>
    </row>
    <row r="822" spans="1:7" x14ac:dyDescent="0.25">
      <c r="A822" s="427">
        <v>323</v>
      </c>
      <c r="B822" s="427" t="s">
        <v>113</v>
      </c>
      <c r="C822" s="442">
        <v>20000</v>
      </c>
      <c r="D822" s="442">
        <v>0</v>
      </c>
      <c r="E822" s="442">
        <f>SUM(E823)</f>
        <v>20000</v>
      </c>
      <c r="F822" s="509">
        <f t="shared" si="210"/>
        <v>30000</v>
      </c>
      <c r="G822" s="442">
        <f t="shared" si="211"/>
        <v>50000</v>
      </c>
    </row>
    <row r="823" spans="1:7" x14ac:dyDescent="0.25">
      <c r="A823" s="422">
        <v>3232</v>
      </c>
      <c r="B823" s="422" t="s">
        <v>373</v>
      </c>
      <c r="C823" s="423">
        <v>20000</v>
      </c>
      <c r="D823" s="424">
        <v>0</v>
      </c>
      <c r="E823" s="423">
        <v>20000</v>
      </c>
      <c r="F823" s="553">
        <f t="shared" si="210"/>
        <v>30000</v>
      </c>
      <c r="G823" s="627">
        <v>50000</v>
      </c>
    </row>
    <row r="824" spans="1:7" ht="29.25" customHeight="1" x14ac:dyDescent="0.25">
      <c r="A824" s="925" t="s">
        <v>321</v>
      </c>
      <c r="B824" s="925"/>
      <c r="C824" s="474">
        <v>20000</v>
      </c>
      <c r="D824" s="474">
        <v>0</v>
      </c>
      <c r="E824" s="474">
        <f>SUM(E821)</f>
        <v>20000</v>
      </c>
      <c r="F824" s="687">
        <f t="shared" si="210"/>
        <v>30000</v>
      </c>
      <c r="G824" s="645">
        <f t="shared" ref="G824" si="212">SUM(G821)</f>
        <v>50000</v>
      </c>
    </row>
    <row r="825" spans="1:7" x14ac:dyDescent="0.25">
      <c r="A825" s="427">
        <v>32</v>
      </c>
      <c r="B825" s="427" t="s">
        <v>284</v>
      </c>
      <c r="C825" s="442">
        <v>80000</v>
      </c>
      <c r="D825" s="442">
        <v>-50000</v>
      </c>
      <c r="E825" s="442">
        <f>SUM(E826)</f>
        <v>30000</v>
      </c>
      <c r="F825" s="509">
        <f t="shared" si="210"/>
        <v>-30000</v>
      </c>
      <c r="G825" s="442">
        <f t="shared" ref="G825:G826" si="213">SUM(G826)</f>
        <v>0</v>
      </c>
    </row>
    <row r="826" spans="1:7" x14ac:dyDescent="0.25">
      <c r="A826" s="427">
        <v>323</v>
      </c>
      <c r="B826" s="427" t="s">
        <v>113</v>
      </c>
      <c r="C826" s="442">
        <v>80000</v>
      </c>
      <c r="D826" s="442">
        <v>-50000</v>
      </c>
      <c r="E826" s="442">
        <f>SUM(E827)</f>
        <v>30000</v>
      </c>
      <c r="F826" s="509">
        <f t="shared" si="210"/>
        <v>-30000</v>
      </c>
      <c r="G826" s="442">
        <f t="shared" si="213"/>
        <v>0</v>
      </c>
    </row>
    <row r="827" spans="1:7" x14ac:dyDescent="0.25">
      <c r="A827" s="422">
        <v>3232</v>
      </c>
      <c r="B827" s="422" t="s">
        <v>373</v>
      </c>
      <c r="C827" s="423">
        <v>80000</v>
      </c>
      <c r="D827" s="423">
        <v>-50000</v>
      </c>
      <c r="E827" s="423">
        <v>30000</v>
      </c>
      <c r="F827" s="553">
        <f t="shared" si="210"/>
        <v>-30000</v>
      </c>
      <c r="G827" s="423">
        <v>0</v>
      </c>
    </row>
    <row r="828" spans="1:7" x14ac:dyDescent="0.25">
      <c r="A828" s="427">
        <v>38</v>
      </c>
      <c r="B828" s="427" t="s">
        <v>364</v>
      </c>
      <c r="C828" s="442">
        <v>10000</v>
      </c>
      <c r="D828" s="442">
        <v>0</v>
      </c>
      <c r="E828" s="442">
        <f>SUM(E829)</f>
        <v>10000</v>
      </c>
      <c r="F828" s="509">
        <f t="shared" si="210"/>
        <v>-5000</v>
      </c>
      <c r="G828" s="442">
        <f t="shared" ref="G828:G829" si="214">SUM(G829)</f>
        <v>5000</v>
      </c>
    </row>
    <row r="829" spans="1:7" x14ac:dyDescent="0.25">
      <c r="A829" s="427">
        <v>381</v>
      </c>
      <c r="B829" s="427" t="s">
        <v>73</v>
      </c>
      <c r="C829" s="442">
        <v>10000</v>
      </c>
      <c r="D829" s="442">
        <v>0</v>
      </c>
      <c r="E829" s="442">
        <f>SUM(E830)</f>
        <v>10000</v>
      </c>
      <c r="F829" s="509">
        <f t="shared" si="210"/>
        <v>-5000</v>
      </c>
      <c r="G829" s="442">
        <f t="shared" si="214"/>
        <v>5000</v>
      </c>
    </row>
    <row r="830" spans="1:7" x14ac:dyDescent="0.25">
      <c r="A830" s="422">
        <v>3811</v>
      </c>
      <c r="B830" s="422" t="s">
        <v>146</v>
      </c>
      <c r="C830" s="423">
        <v>10000</v>
      </c>
      <c r="D830" s="424">
        <v>0</v>
      </c>
      <c r="E830" s="423">
        <v>10000</v>
      </c>
      <c r="F830" s="553">
        <f t="shared" si="210"/>
        <v>-5000</v>
      </c>
      <c r="G830" s="627">
        <v>5000</v>
      </c>
    </row>
    <row r="831" spans="1:7" ht="24" customHeight="1" x14ac:dyDescent="0.25">
      <c r="A831" s="925" t="s">
        <v>309</v>
      </c>
      <c r="B831" s="925"/>
      <c r="C831" s="474">
        <v>90000</v>
      </c>
      <c r="D831" s="474">
        <v>-50000</v>
      </c>
      <c r="E831" s="474">
        <f>SUM(E825,E828)</f>
        <v>40000</v>
      </c>
      <c r="F831" s="687">
        <f t="shared" si="210"/>
        <v>-35000</v>
      </c>
      <c r="G831" s="645">
        <f t="shared" ref="G831" si="215">SUM(G825,G828)</f>
        <v>5000</v>
      </c>
    </row>
    <row r="832" spans="1:7" x14ac:dyDescent="0.25">
      <c r="A832" s="427">
        <v>38</v>
      </c>
      <c r="B832" s="427" t="s">
        <v>364</v>
      </c>
      <c r="C832" s="442">
        <v>10000</v>
      </c>
      <c r="D832" s="442">
        <v>0</v>
      </c>
      <c r="E832" s="442">
        <f>SUM(E833)</f>
        <v>10000</v>
      </c>
      <c r="F832" s="509">
        <f t="shared" si="210"/>
        <v>-4000</v>
      </c>
      <c r="G832" s="442">
        <f t="shared" ref="G832:G833" si="216">SUM(G833)</f>
        <v>6000</v>
      </c>
    </row>
    <row r="833" spans="1:7" x14ac:dyDescent="0.25">
      <c r="A833" s="427">
        <v>381</v>
      </c>
      <c r="B833" s="427" t="s">
        <v>73</v>
      </c>
      <c r="C833" s="442">
        <v>10000</v>
      </c>
      <c r="D833" s="442">
        <v>0</v>
      </c>
      <c r="E833" s="442">
        <f>SUM(E834)</f>
        <v>10000</v>
      </c>
      <c r="F833" s="509">
        <f t="shared" si="210"/>
        <v>-4000</v>
      </c>
      <c r="G833" s="442">
        <f t="shared" si="216"/>
        <v>6000</v>
      </c>
    </row>
    <row r="834" spans="1:7" x14ac:dyDescent="0.25">
      <c r="A834" s="422">
        <v>3811</v>
      </c>
      <c r="B834" s="422" t="s">
        <v>146</v>
      </c>
      <c r="C834" s="423">
        <v>10000</v>
      </c>
      <c r="D834" s="424">
        <v>0</v>
      </c>
      <c r="E834" s="423">
        <v>10000</v>
      </c>
      <c r="F834" s="553">
        <f t="shared" si="210"/>
        <v>-4000</v>
      </c>
      <c r="G834" s="627">
        <v>6000</v>
      </c>
    </row>
    <row r="835" spans="1:7" ht="32.25" customHeight="1" x14ac:dyDescent="0.25">
      <c r="A835" s="925" t="s">
        <v>358</v>
      </c>
      <c r="B835" s="925"/>
      <c r="C835" s="474">
        <v>10000</v>
      </c>
      <c r="D835" s="474">
        <v>0</v>
      </c>
      <c r="E835" s="474">
        <f>SUM(E832)</f>
        <v>10000</v>
      </c>
      <c r="F835" s="687">
        <f t="shared" si="210"/>
        <v>-4000</v>
      </c>
      <c r="G835" s="645">
        <f t="shared" ref="G835" si="217">SUM(G832)</f>
        <v>6000</v>
      </c>
    </row>
    <row r="836" spans="1:7" s="297" customFormat="1" x14ac:dyDescent="0.25">
      <c r="A836" s="926"/>
      <c r="B836" s="926"/>
      <c r="C836" s="926"/>
      <c r="D836" s="926"/>
      <c r="E836" s="927"/>
      <c r="F836" s="699"/>
      <c r="G836" s="678"/>
    </row>
    <row r="837" spans="1:7" x14ac:dyDescent="0.25">
      <c r="A837" s="926"/>
      <c r="B837" s="926"/>
      <c r="C837" s="926"/>
      <c r="D837" s="926"/>
      <c r="E837" s="927"/>
      <c r="F837" s="683"/>
      <c r="G837" s="696"/>
    </row>
    <row r="838" spans="1:7" ht="30" x14ac:dyDescent="0.25">
      <c r="A838" s="473" t="s">
        <v>374</v>
      </c>
      <c r="B838" s="473" t="s">
        <v>375</v>
      </c>
      <c r="C838" s="482">
        <v>110000</v>
      </c>
      <c r="D838" s="482">
        <v>-30000</v>
      </c>
      <c r="E838" s="482">
        <f>SUM(E844)</f>
        <v>80000</v>
      </c>
      <c r="F838" s="482">
        <f>G838-E838</f>
        <v>21000</v>
      </c>
      <c r="G838" s="482">
        <f t="shared" ref="G838" si="218">SUM(G844)</f>
        <v>101000</v>
      </c>
    </row>
    <row r="839" spans="1:7" x14ac:dyDescent="0.25">
      <c r="A839" s="942"/>
      <c r="B839" s="942"/>
      <c r="C839" s="942"/>
      <c r="D839" s="942"/>
      <c r="E839" s="943"/>
      <c r="F839" s="554"/>
      <c r="G839" s="695"/>
    </row>
    <row r="840" spans="1:7" x14ac:dyDescent="0.25">
      <c r="A840" s="942"/>
      <c r="B840" s="942"/>
      <c r="C840" s="942"/>
      <c r="D840" s="942"/>
      <c r="E840" s="943"/>
      <c r="F840" s="554"/>
      <c r="G840" s="696"/>
    </row>
    <row r="841" spans="1:7" x14ac:dyDescent="0.25">
      <c r="A841" s="427">
        <v>38</v>
      </c>
      <c r="B841" s="427" t="s">
        <v>364</v>
      </c>
      <c r="C841" s="442">
        <v>110000</v>
      </c>
      <c r="D841" s="442">
        <v>-30000</v>
      </c>
      <c r="E841" s="442">
        <f>SUM(E842)</f>
        <v>80000</v>
      </c>
      <c r="F841" s="509">
        <f t="shared" ref="F841:F844" si="219">G841-E841</f>
        <v>21000</v>
      </c>
      <c r="G841" s="442">
        <f t="shared" ref="G841:G842" si="220">SUM(G842)</f>
        <v>101000</v>
      </c>
    </row>
    <row r="842" spans="1:7" x14ac:dyDescent="0.25">
      <c r="A842" s="427">
        <v>381</v>
      </c>
      <c r="B842" s="427" t="s">
        <v>73</v>
      </c>
      <c r="C842" s="442">
        <v>110000</v>
      </c>
      <c r="D842" s="442">
        <v>-30000</v>
      </c>
      <c r="E842" s="442">
        <f>SUM(E843)</f>
        <v>80000</v>
      </c>
      <c r="F842" s="509">
        <f t="shared" si="219"/>
        <v>21000</v>
      </c>
      <c r="G842" s="442">
        <f t="shared" si="220"/>
        <v>101000</v>
      </c>
    </row>
    <row r="843" spans="1:7" x14ac:dyDescent="0.25">
      <c r="A843" s="422">
        <v>3811</v>
      </c>
      <c r="B843" s="422" t="s">
        <v>146</v>
      </c>
      <c r="C843" s="423">
        <v>110000</v>
      </c>
      <c r="D843" s="423">
        <v>-30000</v>
      </c>
      <c r="E843" s="428">
        <v>80000</v>
      </c>
      <c r="F843" s="553">
        <f t="shared" si="219"/>
        <v>21000</v>
      </c>
      <c r="G843" s="627">
        <v>101000</v>
      </c>
    </row>
    <row r="844" spans="1:7" ht="30" customHeight="1" x14ac:dyDescent="0.25">
      <c r="A844" s="925" t="s">
        <v>358</v>
      </c>
      <c r="B844" s="925"/>
      <c r="C844" s="474">
        <v>110000</v>
      </c>
      <c r="D844" s="474">
        <v>-30000</v>
      </c>
      <c r="E844" s="474">
        <f>SUM(E841)</f>
        <v>80000</v>
      </c>
      <c r="F844" s="687">
        <f t="shared" si="219"/>
        <v>21000</v>
      </c>
      <c r="G844" s="645">
        <f t="shared" ref="G844" si="221">SUM(G841)</f>
        <v>101000</v>
      </c>
    </row>
    <row r="845" spans="1:7" s="297" customFormat="1" x14ac:dyDescent="0.25">
      <c r="A845" s="926"/>
      <c r="B845" s="926"/>
      <c r="C845" s="926"/>
      <c r="D845" s="926"/>
      <c r="E845" s="927"/>
      <c r="F845" s="699"/>
      <c r="G845" s="695"/>
    </row>
    <row r="846" spans="1:7" x14ac:dyDescent="0.25">
      <c r="A846" s="926"/>
      <c r="B846" s="926"/>
      <c r="C846" s="926"/>
      <c r="D846" s="926"/>
      <c r="E846" s="927"/>
      <c r="F846" s="683"/>
      <c r="G846" s="698"/>
    </row>
    <row r="847" spans="1:7" ht="30" x14ac:dyDescent="0.25">
      <c r="A847" s="473" t="s">
        <v>376</v>
      </c>
      <c r="B847" s="473" t="s">
        <v>377</v>
      </c>
      <c r="C847" s="482">
        <v>493000</v>
      </c>
      <c r="D847" s="482">
        <v>-330000</v>
      </c>
      <c r="E847" s="482">
        <f>SUM(E853,E857)</f>
        <v>163000</v>
      </c>
      <c r="F847" s="482">
        <f>G847-E847</f>
        <v>17000</v>
      </c>
      <c r="G847" s="482">
        <f t="shared" ref="G847" si="222">SUM(G853,G857)</f>
        <v>180000</v>
      </c>
    </row>
    <row r="848" spans="1:7" x14ac:dyDescent="0.25">
      <c r="A848" s="930"/>
      <c r="B848" s="930"/>
      <c r="C848" s="930"/>
      <c r="D848" s="930"/>
      <c r="E848" s="931"/>
      <c r="F848" s="617"/>
      <c r="G848" s="700"/>
    </row>
    <row r="849" spans="1:7" x14ac:dyDescent="0.25">
      <c r="A849" s="930"/>
      <c r="B849" s="930"/>
      <c r="C849" s="930"/>
      <c r="D849" s="930"/>
      <c r="E849" s="931"/>
      <c r="F849" s="617"/>
      <c r="G849" s="701"/>
    </row>
    <row r="850" spans="1:7" x14ac:dyDescent="0.25">
      <c r="A850" s="427">
        <v>38</v>
      </c>
      <c r="B850" s="427" t="s">
        <v>364</v>
      </c>
      <c r="C850" s="442">
        <v>243000</v>
      </c>
      <c r="D850" s="442">
        <v>-80000</v>
      </c>
      <c r="E850" s="666">
        <f>SUM(E851)</f>
        <v>163000</v>
      </c>
      <c r="F850" s="509">
        <f t="shared" ref="F850:F857" si="223">G850-E850</f>
        <v>2000</v>
      </c>
      <c r="G850" s="442">
        <f t="shared" ref="G850:G851" si="224">SUM(G851)</f>
        <v>165000</v>
      </c>
    </row>
    <row r="851" spans="1:7" x14ac:dyDescent="0.25">
      <c r="A851" s="427">
        <v>381</v>
      </c>
      <c r="B851" s="427" t="s">
        <v>73</v>
      </c>
      <c r="C851" s="442">
        <v>243000</v>
      </c>
      <c r="D851" s="442">
        <v>-80000</v>
      </c>
      <c r="E851" s="666">
        <f>SUM(E852)</f>
        <v>163000</v>
      </c>
      <c r="F851" s="509">
        <f t="shared" si="223"/>
        <v>2000</v>
      </c>
      <c r="G851" s="442">
        <f t="shared" si="224"/>
        <v>165000</v>
      </c>
    </row>
    <row r="852" spans="1:7" x14ac:dyDescent="0.25">
      <c r="A852" s="422">
        <v>3811</v>
      </c>
      <c r="B852" s="422" t="s">
        <v>146</v>
      </c>
      <c r="C852" s="423">
        <v>243000</v>
      </c>
      <c r="D852" s="423">
        <v>-80000</v>
      </c>
      <c r="E852" s="428">
        <v>163000</v>
      </c>
      <c r="F852" s="553">
        <f t="shared" si="223"/>
        <v>2000</v>
      </c>
      <c r="G852" s="627">
        <v>165000</v>
      </c>
    </row>
    <row r="853" spans="1:7" ht="31.5" customHeight="1" x14ac:dyDescent="0.25">
      <c r="A853" s="925" t="s">
        <v>358</v>
      </c>
      <c r="B853" s="925"/>
      <c r="C853" s="474">
        <v>243000</v>
      </c>
      <c r="D853" s="474">
        <v>-80000</v>
      </c>
      <c r="E853" s="474">
        <f>SUM(E850)</f>
        <v>163000</v>
      </c>
      <c r="F853" s="687">
        <f t="shared" si="223"/>
        <v>2000</v>
      </c>
      <c r="G853" s="645">
        <f t="shared" ref="G853" si="225">SUM(G850)</f>
        <v>165000</v>
      </c>
    </row>
    <row r="854" spans="1:7" ht="16.5" customHeight="1" x14ac:dyDescent="0.25">
      <c r="A854" s="416">
        <v>42</v>
      </c>
      <c r="B854" s="703" t="s">
        <v>497</v>
      </c>
      <c r="C854" s="645"/>
      <c r="D854" s="645"/>
      <c r="E854" s="645">
        <f>SUM(E855)</f>
        <v>0</v>
      </c>
      <c r="F854" s="509">
        <f t="shared" si="223"/>
        <v>15000</v>
      </c>
      <c r="G854" s="645">
        <f t="shared" ref="G854:G855" si="226">SUM(G855)</f>
        <v>15000</v>
      </c>
    </row>
    <row r="855" spans="1:7" x14ac:dyDescent="0.25">
      <c r="A855" s="416">
        <v>426</v>
      </c>
      <c r="B855" s="703" t="s">
        <v>159</v>
      </c>
      <c r="C855" s="645"/>
      <c r="D855" s="645"/>
      <c r="E855" s="645">
        <f>SUM(E856)</f>
        <v>0</v>
      </c>
      <c r="F855" s="509">
        <f t="shared" si="223"/>
        <v>15000</v>
      </c>
      <c r="G855" s="645">
        <f t="shared" si="226"/>
        <v>15000</v>
      </c>
    </row>
    <row r="856" spans="1:7" x14ac:dyDescent="0.25">
      <c r="A856" s="429">
        <v>4263</v>
      </c>
      <c r="B856" s="702" t="s">
        <v>498</v>
      </c>
      <c r="C856" s="645"/>
      <c r="D856" s="645"/>
      <c r="E856" s="428">
        <v>0</v>
      </c>
      <c r="F856" s="553">
        <f t="shared" si="223"/>
        <v>15000</v>
      </c>
      <c r="G856" s="627">
        <v>15000</v>
      </c>
    </row>
    <row r="857" spans="1:7" ht="18.75" customHeight="1" x14ac:dyDescent="0.25">
      <c r="A857" s="925" t="s">
        <v>309</v>
      </c>
      <c r="B857" s="925"/>
      <c r="C857" s="474">
        <v>140000</v>
      </c>
      <c r="D857" s="474">
        <v>-140000</v>
      </c>
      <c r="E857" s="474">
        <f>SUM(E854)</f>
        <v>0</v>
      </c>
      <c r="F857" s="687">
        <f t="shared" si="223"/>
        <v>15000</v>
      </c>
      <c r="G857" s="645">
        <f t="shared" ref="G857" si="227">SUM(G854)</f>
        <v>15000</v>
      </c>
    </row>
    <row r="858" spans="1:7" s="297" customFormat="1" x14ac:dyDescent="0.25">
      <c r="A858" s="926"/>
      <c r="B858" s="926"/>
      <c r="C858" s="926"/>
      <c r="D858" s="926"/>
      <c r="E858" s="927"/>
      <c r="F858" s="589"/>
      <c r="G858" s="704"/>
    </row>
    <row r="859" spans="1:7" x14ac:dyDescent="0.25">
      <c r="A859" s="926"/>
      <c r="B859" s="926"/>
      <c r="C859" s="926"/>
      <c r="D859" s="926"/>
      <c r="E859" s="927"/>
      <c r="F859" s="311"/>
      <c r="G859" s="701"/>
    </row>
    <row r="860" spans="1:7" ht="30" x14ac:dyDescent="0.25">
      <c r="A860" s="473" t="s">
        <v>378</v>
      </c>
      <c r="B860" s="473" t="s">
        <v>379</v>
      </c>
      <c r="C860" s="482">
        <v>40000</v>
      </c>
      <c r="D860" s="482">
        <v>0</v>
      </c>
      <c r="E860" s="482">
        <f>SUM(E865)</f>
        <v>40000</v>
      </c>
      <c r="F860" s="482">
        <f>G860-E860</f>
        <v>63500</v>
      </c>
      <c r="G860" s="482">
        <f t="shared" ref="G860" si="228">SUM(G865)</f>
        <v>103500</v>
      </c>
    </row>
    <row r="861" spans="1:7" x14ac:dyDescent="0.25">
      <c r="A861" s="930"/>
      <c r="B861" s="930"/>
      <c r="C861" s="930"/>
      <c r="D861" s="930"/>
      <c r="E861" s="930"/>
      <c r="F861" s="553"/>
      <c r="G861" s="627"/>
    </row>
    <row r="862" spans="1:7" x14ac:dyDescent="0.25">
      <c r="A862" s="427">
        <v>38</v>
      </c>
      <c r="B862" s="427" t="s">
        <v>380</v>
      </c>
      <c r="C862" s="442">
        <v>40000</v>
      </c>
      <c r="D862" s="442">
        <v>0</v>
      </c>
      <c r="E862" s="442">
        <f>SUM(E863)</f>
        <v>40000</v>
      </c>
      <c r="F862" s="509">
        <f t="shared" ref="F862:F865" si="229">G862-E862</f>
        <v>63500</v>
      </c>
      <c r="G862" s="442">
        <f t="shared" ref="G862:G863" si="230">SUM(G863)</f>
        <v>103500</v>
      </c>
    </row>
    <row r="863" spans="1:7" x14ac:dyDescent="0.25">
      <c r="A863" s="427">
        <v>381</v>
      </c>
      <c r="B863" s="427" t="s">
        <v>73</v>
      </c>
      <c r="C863" s="442">
        <v>40000</v>
      </c>
      <c r="D863" s="442">
        <v>0</v>
      </c>
      <c r="E863" s="442">
        <f>SUM(E864)</f>
        <v>40000</v>
      </c>
      <c r="F863" s="509">
        <f t="shared" si="229"/>
        <v>63500</v>
      </c>
      <c r="G863" s="442">
        <f t="shared" si="230"/>
        <v>103500</v>
      </c>
    </row>
    <row r="864" spans="1:7" x14ac:dyDescent="0.25">
      <c r="A864" s="422">
        <v>3811</v>
      </c>
      <c r="B864" s="422" t="s">
        <v>146</v>
      </c>
      <c r="C864" s="423">
        <v>40000</v>
      </c>
      <c r="D864" s="424">
        <v>0</v>
      </c>
      <c r="E864" s="423">
        <v>40000</v>
      </c>
      <c r="F864" s="553">
        <f t="shared" si="229"/>
        <v>63500</v>
      </c>
      <c r="G864" s="627">
        <v>103500</v>
      </c>
    </row>
    <row r="865" spans="1:7" ht="31.5" customHeight="1" x14ac:dyDescent="0.25">
      <c r="A865" s="925" t="s">
        <v>358</v>
      </c>
      <c r="B865" s="925"/>
      <c r="C865" s="474">
        <v>40000</v>
      </c>
      <c r="D865" s="474">
        <v>0</v>
      </c>
      <c r="E865" s="474">
        <f>SUM(E862)</f>
        <v>40000</v>
      </c>
      <c r="F865" s="687">
        <f t="shared" si="229"/>
        <v>63500</v>
      </c>
      <c r="G865" s="645">
        <f t="shared" ref="G865" si="231">SUM(G862)</f>
        <v>103500</v>
      </c>
    </row>
    <row r="866" spans="1:7" s="297" customFormat="1" x14ac:dyDescent="0.25">
      <c r="A866" s="926"/>
      <c r="B866" s="926"/>
      <c r="C866" s="926"/>
      <c r="D866" s="926"/>
      <c r="E866" s="927"/>
      <c r="F866" s="589"/>
      <c r="G866" s="704"/>
    </row>
    <row r="867" spans="1:7" x14ac:dyDescent="0.25">
      <c r="A867" s="926"/>
      <c r="B867" s="926"/>
      <c r="C867" s="926"/>
      <c r="D867" s="926"/>
      <c r="E867" s="927"/>
      <c r="F867" s="311"/>
      <c r="G867" s="701"/>
    </row>
    <row r="868" spans="1:7" ht="30" x14ac:dyDescent="0.25">
      <c r="A868" s="473" t="s">
        <v>381</v>
      </c>
      <c r="B868" s="473" t="s">
        <v>382</v>
      </c>
      <c r="C868" s="482">
        <v>70000</v>
      </c>
      <c r="D868" s="482">
        <v>-20000</v>
      </c>
      <c r="E868" s="482">
        <f>SUM(E874)</f>
        <v>50000</v>
      </c>
      <c r="F868" s="482">
        <f>G868-E868</f>
        <v>-20000</v>
      </c>
      <c r="G868" s="482">
        <f t="shared" ref="G868" si="232">SUM(G874)</f>
        <v>30000</v>
      </c>
    </row>
    <row r="869" spans="1:7" x14ac:dyDescent="0.25">
      <c r="A869" s="930"/>
      <c r="B869" s="930"/>
      <c r="C869" s="930"/>
      <c r="D869" s="930"/>
      <c r="E869" s="931"/>
      <c r="F869" s="617"/>
      <c r="G869" s="704"/>
    </row>
    <row r="870" spans="1:7" x14ac:dyDescent="0.25">
      <c r="A870" s="930"/>
      <c r="B870" s="930"/>
      <c r="C870" s="930"/>
      <c r="D870" s="930"/>
      <c r="E870" s="931"/>
      <c r="F870" s="617"/>
      <c r="G870" s="700"/>
    </row>
    <row r="871" spans="1:7" x14ac:dyDescent="0.25">
      <c r="A871" s="427">
        <v>35</v>
      </c>
      <c r="B871" s="427" t="s">
        <v>383</v>
      </c>
      <c r="C871" s="442">
        <v>70000</v>
      </c>
      <c r="D871" s="442">
        <v>-20000</v>
      </c>
      <c r="E871" s="442">
        <f>SUM(E872)</f>
        <v>50000</v>
      </c>
      <c r="F871" s="509">
        <f t="shared" ref="F871:F874" si="233">G871-E871</f>
        <v>-20000</v>
      </c>
      <c r="G871" s="442">
        <f t="shared" ref="G871:G872" si="234">SUM(G872)</f>
        <v>30000</v>
      </c>
    </row>
    <row r="872" spans="1:7" x14ac:dyDescent="0.25">
      <c r="A872" s="427">
        <v>352</v>
      </c>
      <c r="B872" s="427" t="s">
        <v>384</v>
      </c>
      <c r="C872" s="442">
        <v>70000</v>
      </c>
      <c r="D872" s="442">
        <v>-20000</v>
      </c>
      <c r="E872" s="442">
        <f>SUM(E873)</f>
        <v>50000</v>
      </c>
      <c r="F872" s="509">
        <f t="shared" si="233"/>
        <v>-20000</v>
      </c>
      <c r="G872" s="442">
        <f t="shared" si="234"/>
        <v>30000</v>
      </c>
    </row>
    <row r="873" spans="1:7" x14ac:dyDescent="0.25">
      <c r="A873" s="422">
        <v>3522</v>
      </c>
      <c r="B873" s="422" t="s">
        <v>385</v>
      </c>
      <c r="C873" s="423">
        <v>70000</v>
      </c>
      <c r="D873" s="423">
        <v>-20000</v>
      </c>
      <c r="E873" s="423">
        <v>50000</v>
      </c>
      <c r="F873" s="553">
        <f t="shared" si="233"/>
        <v>-20000</v>
      </c>
      <c r="G873" s="627">
        <v>30000</v>
      </c>
    </row>
    <row r="874" spans="1:7" ht="30.75" customHeight="1" x14ac:dyDescent="0.25">
      <c r="A874" s="925" t="s">
        <v>321</v>
      </c>
      <c r="B874" s="925"/>
      <c r="C874" s="474">
        <v>70000</v>
      </c>
      <c r="D874" s="474">
        <v>-20000</v>
      </c>
      <c r="E874" s="474">
        <f>SUM(E871)</f>
        <v>50000</v>
      </c>
      <c r="F874" s="687">
        <f t="shared" si="233"/>
        <v>-20000</v>
      </c>
      <c r="G874" s="645">
        <f t="shared" ref="G874" si="235">SUM(G871)</f>
        <v>30000</v>
      </c>
    </row>
    <row r="875" spans="1:7" s="297" customFormat="1" x14ac:dyDescent="0.25">
      <c r="A875" s="926"/>
      <c r="B875" s="926"/>
      <c r="C875" s="926"/>
      <c r="D875" s="926"/>
      <c r="E875" s="927"/>
      <c r="F875" s="589"/>
      <c r="G875" s="704"/>
    </row>
    <row r="876" spans="1:7" x14ac:dyDescent="0.25">
      <c r="A876" s="926"/>
      <c r="B876" s="926"/>
      <c r="C876" s="926"/>
      <c r="D876" s="926"/>
      <c r="E876" s="927"/>
      <c r="F876" s="311"/>
      <c r="G876" s="701"/>
    </row>
    <row r="877" spans="1:7" ht="30" x14ac:dyDescent="0.25">
      <c r="A877" s="476" t="s">
        <v>386</v>
      </c>
      <c r="B877" s="476" t="s">
        <v>387</v>
      </c>
      <c r="C877" s="480">
        <v>182000</v>
      </c>
      <c r="D877" s="480">
        <v>-100000</v>
      </c>
      <c r="E877" s="480">
        <f>SUM(E883,E887)</f>
        <v>82000</v>
      </c>
      <c r="F877" s="480">
        <f>G877-E877</f>
        <v>18000</v>
      </c>
      <c r="G877" s="480">
        <f t="shared" ref="G877" si="236">SUM(G883,G887)</f>
        <v>100000</v>
      </c>
    </row>
    <row r="878" spans="1:7" x14ac:dyDescent="0.25">
      <c r="A878" s="930"/>
      <c r="B878" s="930"/>
      <c r="C878" s="930"/>
      <c r="D878" s="930"/>
      <c r="E878" s="931"/>
      <c r="F878" s="617"/>
      <c r="G878" s="678"/>
    </row>
    <row r="879" spans="1:7" x14ac:dyDescent="0.25">
      <c r="A879" s="930"/>
      <c r="B879" s="930"/>
      <c r="C879" s="930"/>
      <c r="D879" s="930"/>
      <c r="E879" s="931"/>
      <c r="F879" s="617"/>
      <c r="G879" s="679"/>
    </row>
    <row r="880" spans="1:7" x14ac:dyDescent="0.25">
      <c r="A880" s="453">
        <v>38</v>
      </c>
      <c r="B880" s="453" t="s">
        <v>364</v>
      </c>
      <c r="C880" s="492">
        <v>182000</v>
      </c>
      <c r="D880" s="492">
        <v>-100000</v>
      </c>
      <c r="E880" s="492">
        <f>SUM(E881)</f>
        <v>82000</v>
      </c>
      <c r="F880" s="509">
        <f t="shared" ref="F880:F887" si="237">G880-E880</f>
        <v>-17000</v>
      </c>
      <c r="G880" s="492">
        <f t="shared" ref="G880:G881" si="238">SUM(G881)</f>
        <v>65000</v>
      </c>
    </row>
    <row r="881" spans="1:7" x14ac:dyDescent="0.25">
      <c r="A881" s="453">
        <v>381</v>
      </c>
      <c r="B881" s="453" t="s">
        <v>73</v>
      </c>
      <c r="C881" s="492">
        <v>182000</v>
      </c>
      <c r="D881" s="492">
        <v>-100000</v>
      </c>
      <c r="E881" s="492">
        <f>SUM(E882)</f>
        <v>82000</v>
      </c>
      <c r="F881" s="509">
        <f t="shared" si="237"/>
        <v>-17000</v>
      </c>
      <c r="G881" s="492">
        <f t="shared" si="238"/>
        <v>65000</v>
      </c>
    </row>
    <row r="882" spans="1:7" x14ac:dyDescent="0.25">
      <c r="A882" s="483">
        <v>3811</v>
      </c>
      <c r="B882" s="483" t="s">
        <v>146</v>
      </c>
      <c r="C882" s="493">
        <v>182000</v>
      </c>
      <c r="D882" s="493">
        <v>-100000</v>
      </c>
      <c r="E882" s="708">
        <v>82000</v>
      </c>
      <c r="F882" s="553">
        <f t="shared" si="237"/>
        <v>-17000</v>
      </c>
      <c r="G882" s="627">
        <v>65000</v>
      </c>
    </row>
    <row r="883" spans="1:7" ht="31.5" customHeight="1" x14ac:dyDescent="0.25">
      <c r="A883" s="914" t="s">
        <v>358</v>
      </c>
      <c r="B883" s="914"/>
      <c r="C883" s="494">
        <v>182000</v>
      </c>
      <c r="D883" s="494">
        <v>-100000</v>
      </c>
      <c r="E883" s="494">
        <f>SUM(E880)</f>
        <v>82000</v>
      </c>
      <c r="F883" s="687">
        <f t="shared" si="237"/>
        <v>-17000</v>
      </c>
      <c r="G883" s="494">
        <f t="shared" ref="G883" si="239">SUM(G880)</f>
        <v>65000</v>
      </c>
    </row>
    <row r="884" spans="1:7" x14ac:dyDescent="0.25">
      <c r="A884" s="705">
        <v>38</v>
      </c>
      <c r="B884" s="705" t="s">
        <v>364</v>
      </c>
      <c r="C884" s="494"/>
      <c r="D884" s="494"/>
      <c r="E884" s="709">
        <f>SUM(E885)</f>
        <v>0</v>
      </c>
      <c r="F884" s="509">
        <f t="shared" si="237"/>
        <v>35000</v>
      </c>
      <c r="G884" s="710">
        <f t="shared" ref="G884:G885" si="240">SUM(G885)</f>
        <v>35000</v>
      </c>
    </row>
    <row r="885" spans="1:7" x14ac:dyDescent="0.25">
      <c r="A885" s="705">
        <v>381</v>
      </c>
      <c r="B885" s="705" t="s">
        <v>73</v>
      </c>
      <c r="C885" s="494"/>
      <c r="D885" s="494"/>
      <c r="E885" s="709">
        <f>SUM(E886)</f>
        <v>0</v>
      </c>
      <c r="F885" s="509">
        <f t="shared" si="237"/>
        <v>35000</v>
      </c>
      <c r="G885" s="710">
        <f t="shared" si="240"/>
        <v>35000</v>
      </c>
    </row>
    <row r="886" spans="1:7" x14ac:dyDescent="0.25">
      <c r="A886" s="706">
        <v>3811</v>
      </c>
      <c r="B886" s="706" t="s">
        <v>146</v>
      </c>
      <c r="C886" s="494"/>
      <c r="D886" s="494"/>
      <c r="E886" s="707">
        <v>0</v>
      </c>
      <c r="F886" s="553">
        <f t="shared" si="237"/>
        <v>35000</v>
      </c>
      <c r="G886" s="678">
        <v>35000</v>
      </c>
    </row>
    <row r="887" spans="1:7" ht="24" customHeight="1" x14ac:dyDescent="0.25">
      <c r="A887" s="914" t="s">
        <v>499</v>
      </c>
      <c r="B887" s="914"/>
      <c r="C887" s="494">
        <v>182000</v>
      </c>
      <c r="D887" s="494">
        <v>-100000</v>
      </c>
      <c r="E887" s="494">
        <f>SUM(E884)</f>
        <v>0</v>
      </c>
      <c r="F887" s="687">
        <f t="shared" si="237"/>
        <v>35000</v>
      </c>
      <c r="G887" s="494">
        <f t="shared" ref="G887" si="241">SUM(G884)</f>
        <v>35000</v>
      </c>
    </row>
    <row r="888" spans="1:7" s="297" customFormat="1" x14ac:dyDescent="0.25">
      <c r="A888" s="944"/>
      <c r="B888" s="944"/>
      <c r="C888" s="944"/>
      <c r="D888" s="944"/>
      <c r="E888" s="945"/>
      <c r="F888" s="589"/>
      <c r="G888" s="704"/>
    </row>
    <row r="889" spans="1:7" x14ac:dyDescent="0.25">
      <c r="A889" s="944"/>
      <c r="B889" s="944"/>
      <c r="C889" s="944"/>
      <c r="D889" s="944"/>
      <c r="E889" s="945"/>
      <c r="F889" s="311"/>
      <c r="G889" s="701"/>
    </row>
    <row r="890" spans="1:7" ht="30" x14ac:dyDescent="0.25">
      <c r="A890" s="473" t="s">
        <v>388</v>
      </c>
      <c r="B890" s="473" t="s">
        <v>389</v>
      </c>
      <c r="C890" s="482">
        <v>3000</v>
      </c>
      <c r="D890" s="482">
        <v>0</v>
      </c>
      <c r="E890" s="482">
        <f>SUM(E896)</f>
        <v>3000</v>
      </c>
      <c r="F890" s="482">
        <f>G890-E890</f>
        <v>7000</v>
      </c>
      <c r="G890" s="482">
        <f t="shared" ref="G890" si="242">SUM(G896)</f>
        <v>10000</v>
      </c>
    </row>
    <row r="891" spans="1:7" x14ac:dyDescent="0.25">
      <c r="A891" s="930"/>
      <c r="B891" s="930"/>
      <c r="C891" s="930"/>
      <c r="D891" s="930"/>
      <c r="E891" s="931"/>
      <c r="F891" s="697"/>
      <c r="G891" s="704"/>
    </row>
    <row r="892" spans="1:7" x14ac:dyDescent="0.25">
      <c r="A892" s="930"/>
      <c r="B892" s="930"/>
      <c r="C892" s="930"/>
      <c r="D892" s="930"/>
      <c r="E892" s="931"/>
      <c r="F892" s="697"/>
      <c r="G892" s="701"/>
    </row>
    <row r="893" spans="1:7" x14ac:dyDescent="0.25">
      <c r="A893" s="453">
        <v>38</v>
      </c>
      <c r="B893" s="453" t="s">
        <v>364</v>
      </c>
      <c r="C893" s="492">
        <v>3000</v>
      </c>
      <c r="D893" s="492">
        <v>0</v>
      </c>
      <c r="E893" s="492">
        <f>SUM(E894)</f>
        <v>3000</v>
      </c>
      <c r="F893" s="509">
        <f t="shared" ref="F893:F896" si="243">G893-E893</f>
        <v>7000</v>
      </c>
      <c r="G893" s="492">
        <f t="shared" ref="G893:G894" si="244">SUM(G894)</f>
        <v>10000</v>
      </c>
    </row>
    <row r="894" spans="1:7" x14ac:dyDescent="0.25">
      <c r="A894" s="453">
        <v>381</v>
      </c>
      <c r="B894" s="453" t="s">
        <v>73</v>
      </c>
      <c r="C894" s="492">
        <v>3000</v>
      </c>
      <c r="D894" s="492">
        <v>0</v>
      </c>
      <c r="E894" s="492">
        <f>SUM(E895)</f>
        <v>3000</v>
      </c>
      <c r="F894" s="509">
        <f t="shared" si="243"/>
        <v>7000</v>
      </c>
      <c r="G894" s="492">
        <f t="shared" si="244"/>
        <v>10000</v>
      </c>
    </row>
    <row r="895" spans="1:7" x14ac:dyDescent="0.25">
      <c r="A895" s="483">
        <v>3811</v>
      </c>
      <c r="B895" s="483" t="s">
        <v>146</v>
      </c>
      <c r="C895" s="493">
        <v>3000</v>
      </c>
      <c r="D895" s="484">
        <v>0</v>
      </c>
      <c r="E895" s="493">
        <v>3000</v>
      </c>
      <c r="F895" s="553">
        <f t="shared" si="243"/>
        <v>7000</v>
      </c>
      <c r="G895" s="627">
        <v>10000</v>
      </c>
    </row>
    <row r="896" spans="1:7" ht="30.75" customHeight="1" x14ac:dyDescent="0.25">
      <c r="A896" s="914" t="s">
        <v>358</v>
      </c>
      <c r="B896" s="914"/>
      <c r="C896" s="494">
        <v>3000</v>
      </c>
      <c r="D896" s="494">
        <v>0</v>
      </c>
      <c r="E896" s="494">
        <f>SUM(E893)</f>
        <v>3000</v>
      </c>
      <c r="F896" s="687">
        <f t="shared" si="243"/>
        <v>7000</v>
      </c>
      <c r="G896" s="494">
        <f t="shared" ref="G896" si="245">SUM(G893)</f>
        <v>10000</v>
      </c>
    </row>
    <row r="897" spans="1:7" s="297" customFormat="1" x14ac:dyDescent="0.25">
      <c r="A897" s="944"/>
      <c r="B897" s="944"/>
      <c r="C897" s="944"/>
      <c r="D897" s="944"/>
      <c r="E897" s="945"/>
      <c r="F897" s="589"/>
      <c r="G897" s="704"/>
    </row>
    <row r="898" spans="1:7" x14ac:dyDescent="0.25">
      <c r="A898" s="944"/>
      <c r="B898" s="944"/>
      <c r="C898" s="944"/>
      <c r="D898" s="944"/>
      <c r="E898" s="945"/>
      <c r="F898" s="311"/>
      <c r="G898" s="701"/>
    </row>
    <row r="899" spans="1:7" ht="30" x14ac:dyDescent="0.25">
      <c r="A899" s="473" t="s">
        <v>390</v>
      </c>
      <c r="B899" s="473" t="s">
        <v>391</v>
      </c>
      <c r="C899" s="482">
        <v>108000</v>
      </c>
      <c r="D899" s="482">
        <v>-30000</v>
      </c>
      <c r="E899" s="482">
        <f>SUM(E905,E909)</f>
        <v>78000</v>
      </c>
      <c r="F899" s="482">
        <f>G899-E899</f>
        <v>11200</v>
      </c>
      <c r="G899" s="482">
        <f t="shared" ref="G899" si="246">SUM(G905,G909)</f>
        <v>89200</v>
      </c>
    </row>
    <row r="900" spans="1:7" x14ac:dyDescent="0.25">
      <c r="A900" s="930"/>
      <c r="B900" s="930"/>
      <c r="C900" s="930"/>
      <c r="D900" s="930"/>
      <c r="E900" s="931"/>
      <c r="F900" s="617"/>
      <c r="G900" s="704"/>
    </row>
    <row r="901" spans="1:7" x14ac:dyDescent="0.25">
      <c r="A901" s="930"/>
      <c r="B901" s="930"/>
      <c r="C901" s="930"/>
      <c r="D901" s="930"/>
      <c r="E901" s="931"/>
      <c r="F901" s="617"/>
      <c r="G901" s="701"/>
    </row>
    <row r="902" spans="1:7" x14ac:dyDescent="0.25">
      <c r="A902" s="453">
        <v>37</v>
      </c>
      <c r="B902" s="453" t="s">
        <v>392</v>
      </c>
      <c r="C902" s="492">
        <v>108000</v>
      </c>
      <c r="D902" s="492">
        <v>-30000</v>
      </c>
      <c r="E902" s="492">
        <f>SUM(E903)</f>
        <v>78000</v>
      </c>
      <c r="F902" s="509">
        <f t="shared" ref="F902:F909" si="247">G902-E902</f>
        <v>6200</v>
      </c>
      <c r="G902" s="492">
        <f t="shared" ref="G902:G903" si="248">SUM(G903)</f>
        <v>84200</v>
      </c>
    </row>
    <row r="903" spans="1:7" x14ac:dyDescent="0.25">
      <c r="A903" s="453">
        <v>372</v>
      </c>
      <c r="B903" s="453" t="s">
        <v>393</v>
      </c>
      <c r="C903" s="492">
        <v>108000</v>
      </c>
      <c r="D903" s="492">
        <v>-30000</v>
      </c>
      <c r="E903" s="492">
        <f>SUM(E904)</f>
        <v>78000</v>
      </c>
      <c r="F903" s="509">
        <f t="shared" si="247"/>
        <v>6200</v>
      </c>
      <c r="G903" s="492">
        <f t="shared" si="248"/>
        <v>84200</v>
      </c>
    </row>
    <row r="904" spans="1:7" x14ac:dyDescent="0.25">
      <c r="A904" s="483">
        <v>3721</v>
      </c>
      <c r="B904" s="483" t="s">
        <v>394</v>
      </c>
      <c r="C904" s="493">
        <v>108000</v>
      </c>
      <c r="D904" s="493">
        <v>-30000</v>
      </c>
      <c r="E904" s="493">
        <v>78000</v>
      </c>
      <c r="F904" s="553">
        <f t="shared" si="247"/>
        <v>6200</v>
      </c>
      <c r="G904" s="627">
        <v>84200</v>
      </c>
    </row>
    <row r="905" spans="1:7" ht="29.25" customHeight="1" x14ac:dyDescent="0.25">
      <c r="A905" s="914" t="s">
        <v>358</v>
      </c>
      <c r="B905" s="914"/>
      <c r="C905" s="494">
        <v>108000</v>
      </c>
      <c r="D905" s="494">
        <v>-30000</v>
      </c>
      <c r="E905" s="494">
        <f>SUM(E902)</f>
        <v>78000</v>
      </c>
      <c r="F905" s="687">
        <f t="shared" si="247"/>
        <v>6200</v>
      </c>
      <c r="G905" s="494">
        <f t="shared" ref="G905" si="249">SUM(G902)</f>
        <v>84200</v>
      </c>
    </row>
    <row r="906" spans="1:7" x14ac:dyDescent="0.25">
      <c r="A906" s="453">
        <v>37</v>
      </c>
      <c r="B906" s="453" t="s">
        <v>392</v>
      </c>
      <c r="C906" s="494"/>
      <c r="D906" s="494"/>
      <c r="E906" s="710">
        <f>SUM(E907)</f>
        <v>0</v>
      </c>
      <c r="F906" s="509">
        <f t="shared" si="247"/>
        <v>5000</v>
      </c>
      <c r="G906" s="494">
        <f t="shared" ref="G906:G907" si="250">SUM(G907)</f>
        <v>5000</v>
      </c>
    </row>
    <row r="907" spans="1:7" x14ac:dyDescent="0.25">
      <c r="A907" s="453">
        <v>372</v>
      </c>
      <c r="B907" s="453" t="s">
        <v>393</v>
      </c>
      <c r="C907" s="494"/>
      <c r="D907" s="494"/>
      <c r="E907" s="710">
        <f>SUM(E908)</f>
        <v>0</v>
      </c>
      <c r="F907" s="509">
        <f t="shared" si="247"/>
        <v>5000</v>
      </c>
      <c r="G907" s="494">
        <f t="shared" si="250"/>
        <v>5000</v>
      </c>
    </row>
    <row r="908" spans="1:7" x14ac:dyDescent="0.25">
      <c r="A908" s="483">
        <v>3721</v>
      </c>
      <c r="B908" s="483" t="s">
        <v>394</v>
      </c>
      <c r="C908" s="494"/>
      <c r="D908" s="494"/>
      <c r="E908" s="708">
        <v>0</v>
      </c>
      <c r="F908" s="553">
        <f t="shared" si="247"/>
        <v>5000</v>
      </c>
      <c r="G908" s="627">
        <v>5000</v>
      </c>
    </row>
    <row r="909" spans="1:7" ht="29.25" customHeight="1" x14ac:dyDescent="0.25">
      <c r="A909" s="914" t="s">
        <v>500</v>
      </c>
      <c r="B909" s="914"/>
      <c r="C909" s="494">
        <v>108000</v>
      </c>
      <c r="D909" s="494">
        <v>-30000</v>
      </c>
      <c r="E909" s="494">
        <f>SUM(E906)</f>
        <v>0</v>
      </c>
      <c r="F909" s="687">
        <f t="shared" si="247"/>
        <v>5000</v>
      </c>
      <c r="G909" s="494">
        <f t="shared" ref="G909" si="251">SUM(G906)</f>
        <v>5000</v>
      </c>
    </row>
    <row r="910" spans="1:7" s="297" customFormat="1" x14ac:dyDescent="0.25">
      <c r="A910" s="944"/>
      <c r="B910" s="944"/>
      <c r="C910" s="944"/>
      <c r="D910" s="944"/>
      <c r="E910" s="945"/>
      <c r="F910" s="589"/>
      <c r="G910" s="704"/>
    </row>
    <row r="911" spans="1:7" x14ac:dyDescent="0.25">
      <c r="A911" s="944"/>
      <c r="B911" s="944"/>
      <c r="C911" s="944"/>
      <c r="D911" s="944"/>
      <c r="E911" s="945"/>
      <c r="F911" s="311"/>
      <c r="G911" s="701"/>
    </row>
    <row r="912" spans="1:7" ht="30" x14ac:dyDescent="0.25">
      <c r="A912" s="473" t="s">
        <v>395</v>
      </c>
      <c r="B912" s="473" t="s">
        <v>396</v>
      </c>
      <c r="C912" s="482">
        <v>145000</v>
      </c>
      <c r="D912" s="482">
        <v>0</v>
      </c>
      <c r="E912" s="482">
        <f>SUM(E919)</f>
        <v>145000</v>
      </c>
      <c r="F912" s="482">
        <f>G912-E912</f>
        <v>5000</v>
      </c>
      <c r="G912" s="482">
        <f t="shared" ref="G912" si="252">SUM(G919)</f>
        <v>150000</v>
      </c>
    </row>
    <row r="913" spans="1:7" x14ac:dyDescent="0.25">
      <c r="A913" s="930"/>
      <c r="B913" s="930"/>
      <c r="C913" s="930"/>
      <c r="D913" s="930"/>
      <c r="E913" s="931"/>
      <c r="F913" s="617"/>
      <c r="G913" s="704"/>
    </row>
    <row r="914" spans="1:7" x14ac:dyDescent="0.25">
      <c r="A914" s="930"/>
      <c r="B914" s="930"/>
      <c r="C914" s="930"/>
      <c r="D914" s="930"/>
      <c r="E914" s="931"/>
      <c r="F914" s="617"/>
      <c r="G914" s="701"/>
    </row>
    <row r="915" spans="1:7" x14ac:dyDescent="0.25">
      <c r="A915" s="453">
        <v>37</v>
      </c>
      <c r="B915" s="453" t="s">
        <v>397</v>
      </c>
      <c r="C915" s="492">
        <v>145000</v>
      </c>
      <c r="D915" s="492">
        <v>0</v>
      </c>
      <c r="E915" s="492">
        <f>SUM(E916)</f>
        <v>145000</v>
      </c>
      <c r="F915" s="509">
        <f t="shared" ref="F915:F919" si="253">G915-E915</f>
        <v>5000</v>
      </c>
      <c r="G915" s="492">
        <f t="shared" ref="G915" si="254">SUM(G916)</f>
        <v>150000</v>
      </c>
    </row>
    <row r="916" spans="1:7" x14ac:dyDescent="0.25">
      <c r="A916" s="453">
        <v>372</v>
      </c>
      <c r="B916" s="453" t="s">
        <v>393</v>
      </c>
      <c r="C916" s="492">
        <v>145000</v>
      </c>
      <c r="D916" s="492">
        <v>0</v>
      </c>
      <c r="E916" s="492">
        <f>SUM(E917:E918)</f>
        <v>145000</v>
      </c>
      <c r="F916" s="509">
        <f t="shared" si="253"/>
        <v>5000</v>
      </c>
      <c r="G916" s="492">
        <f t="shared" ref="G916" si="255">SUM(G917:G918)</f>
        <v>150000</v>
      </c>
    </row>
    <row r="917" spans="1:7" x14ac:dyDescent="0.25">
      <c r="A917" s="483">
        <v>3721</v>
      </c>
      <c r="B917" s="483" t="s">
        <v>394</v>
      </c>
      <c r="C917" s="493">
        <v>100000</v>
      </c>
      <c r="D917" s="484">
        <v>0</v>
      </c>
      <c r="E917" s="493">
        <v>100000</v>
      </c>
      <c r="F917" s="553">
        <f t="shared" si="253"/>
        <v>-15000</v>
      </c>
      <c r="G917" s="627">
        <v>85000</v>
      </c>
    </row>
    <row r="918" spans="1:7" x14ac:dyDescent="0.25">
      <c r="A918" s="483">
        <v>3722</v>
      </c>
      <c r="B918" s="483" t="s">
        <v>398</v>
      </c>
      <c r="C918" s="493">
        <v>45000</v>
      </c>
      <c r="D918" s="484">
        <v>0</v>
      </c>
      <c r="E918" s="493">
        <v>45000</v>
      </c>
      <c r="F918" s="553">
        <f t="shared" si="253"/>
        <v>20000</v>
      </c>
      <c r="G918" s="627">
        <v>65000</v>
      </c>
    </row>
    <row r="919" spans="1:7" ht="32.25" customHeight="1" x14ac:dyDescent="0.25">
      <c r="A919" s="914" t="s">
        <v>358</v>
      </c>
      <c r="B919" s="914"/>
      <c r="C919" s="494">
        <v>145000</v>
      </c>
      <c r="D919" s="494">
        <v>0</v>
      </c>
      <c r="E919" s="494">
        <f>SUM(E915)</f>
        <v>145000</v>
      </c>
      <c r="F919" s="687">
        <f t="shared" si="253"/>
        <v>5000</v>
      </c>
      <c r="G919" s="494">
        <f t="shared" ref="G919" si="256">SUM(G915)</f>
        <v>150000</v>
      </c>
    </row>
    <row r="920" spans="1:7" s="297" customFormat="1" x14ac:dyDescent="0.25">
      <c r="A920" s="946"/>
      <c r="B920" s="946"/>
      <c r="C920" s="946"/>
      <c r="D920" s="946"/>
      <c r="E920" s="947"/>
      <c r="F920" s="589"/>
    </row>
    <row r="921" spans="1:7" x14ac:dyDescent="0.25">
      <c r="A921" s="946"/>
      <c r="B921" s="946"/>
      <c r="C921" s="946"/>
      <c r="D921" s="946"/>
      <c r="E921" s="947"/>
      <c r="F921" s="311"/>
    </row>
    <row r="922" spans="1:7" x14ac:dyDescent="0.25">
      <c r="A922" s="946"/>
      <c r="B922" s="946"/>
      <c r="C922" s="946"/>
      <c r="D922" s="946"/>
      <c r="E922" s="947"/>
      <c r="F922" s="311"/>
    </row>
    <row r="923" spans="1:7" ht="36" x14ac:dyDescent="0.25">
      <c r="A923" s="495" t="s">
        <v>399</v>
      </c>
      <c r="B923" s="495" t="s">
        <v>400</v>
      </c>
      <c r="C923" s="496">
        <v>1751100</v>
      </c>
      <c r="D923" s="496">
        <v>20000</v>
      </c>
      <c r="E923" s="496">
        <f>SUM(E927)</f>
        <v>1711100</v>
      </c>
      <c r="F923" s="496">
        <f>G923-E923</f>
        <v>-2105</v>
      </c>
      <c r="G923" s="496">
        <f t="shared" ref="G923" si="257">SUM(G927)</f>
        <v>1708995</v>
      </c>
    </row>
    <row r="924" spans="1:7" x14ac:dyDescent="0.25">
      <c r="A924" s="936"/>
      <c r="B924" s="936"/>
      <c r="C924" s="936"/>
      <c r="D924" s="936"/>
      <c r="E924" s="937"/>
      <c r="F924" s="311"/>
      <c r="G924" s="704"/>
    </row>
    <row r="925" spans="1:7" x14ac:dyDescent="0.25">
      <c r="A925" s="936"/>
      <c r="B925" s="936"/>
      <c r="C925" s="936"/>
      <c r="D925" s="936"/>
      <c r="E925" s="937"/>
      <c r="F925" s="311"/>
      <c r="G925" s="700"/>
    </row>
    <row r="926" spans="1:7" x14ac:dyDescent="0.25">
      <c r="A926" s="936"/>
      <c r="B926" s="936"/>
      <c r="C926" s="936"/>
      <c r="D926" s="936"/>
      <c r="E926" s="937"/>
      <c r="F926" s="311"/>
      <c r="G926" s="701"/>
    </row>
    <row r="927" spans="1:7" ht="31.5" x14ac:dyDescent="0.25">
      <c r="A927" s="475" t="s">
        <v>401</v>
      </c>
      <c r="B927" s="475" t="s">
        <v>400</v>
      </c>
      <c r="C927" s="497">
        <v>1751100</v>
      </c>
      <c r="D927" s="497">
        <v>20000</v>
      </c>
      <c r="E927" s="497">
        <f>SUM(E930,E972,E993)</f>
        <v>1711100</v>
      </c>
      <c r="F927" s="497">
        <f>G927-E927</f>
        <v>-2105</v>
      </c>
      <c r="G927" s="497">
        <f t="shared" ref="G927" si="258">SUM(G930,G972,G993)</f>
        <v>1708995</v>
      </c>
    </row>
    <row r="928" spans="1:7" x14ac:dyDescent="0.25">
      <c r="A928" s="928"/>
      <c r="B928" s="928"/>
      <c r="C928" s="928"/>
      <c r="D928" s="928"/>
      <c r="E928" s="929"/>
      <c r="F928" s="311"/>
      <c r="G928" s="704"/>
    </row>
    <row r="929" spans="1:7" x14ac:dyDescent="0.25">
      <c r="A929" s="928"/>
      <c r="B929" s="928"/>
      <c r="C929" s="928"/>
      <c r="D929" s="928"/>
      <c r="E929" s="929"/>
      <c r="F929" s="311"/>
      <c r="G929" s="701"/>
    </row>
    <row r="930" spans="1:7" ht="30" x14ac:dyDescent="0.25">
      <c r="A930" s="476" t="s">
        <v>402</v>
      </c>
      <c r="B930" s="476" t="s">
        <v>403</v>
      </c>
      <c r="C930" s="498">
        <v>1325800</v>
      </c>
      <c r="D930" s="498">
        <v>0</v>
      </c>
      <c r="E930" s="498">
        <f>SUM(E943,E965,E969)</f>
        <v>1325800</v>
      </c>
      <c r="F930" s="498">
        <f>G930-E930</f>
        <v>12000</v>
      </c>
      <c r="G930" s="498">
        <f t="shared" ref="G930" si="259">SUM(G943,G965,G969)</f>
        <v>1337800</v>
      </c>
    </row>
    <row r="931" spans="1:7" x14ac:dyDescent="0.25">
      <c r="A931" s="916"/>
      <c r="B931" s="916"/>
      <c r="C931" s="916"/>
      <c r="D931" s="916"/>
      <c r="E931" s="917"/>
      <c r="F931" s="617"/>
      <c r="G931" s="678"/>
    </row>
    <row r="932" spans="1:7" x14ac:dyDescent="0.25">
      <c r="A932" s="916"/>
      <c r="B932" s="916"/>
      <c r="C932" s="916"/>
      <c r="D932" s="916"/>
      <c r="E932" s="917"/>
      <c r="F932" s="617"/>
      <c r="G932" s="679"/>
    </row>
    <row r="933" spans="1:7" x14ac:dyDescent="0.25">
      <c r="A933" s="427">
        <v>31</v>
      </c>
      <c r="B933" s="427" t="s">
        <v>283</v>
      </c>
      <c r="C933" s="442">
        <v>1218000</v>
      </c>
      <c r="D933" s="442">
        <v>0</v>
      </c>
      <c r="E933" s="442">
        <f>SUM(E934,E936,E938)</f>
        <v>1218000</v>
      </c>
      <c r="F933" s="553">
        <f t="shared" ref="F933:F969" si="260">G933-E933</f>
        <v>15000</v>
      </c>
      <c r="G933" s="442">
        <f t="shared" ref="G933" si="261">SUM(G934,G936,G938)</f>
        <v>1233000</v>
      </c>
    </row>
    <row r="934" spans="1:7" x14ac:dyDescent="0.25">
      <c r="A934" s="427">
        <v>311</v>
      </c>
      <c r="B934" s="427" t="s">
        <v>90</v>
      </c>
      <c r="C934" s="442">
        <v>1047000</v>
      </c>
      <c r="D934" s="442">
        <v>0</v>
      </c>
      <c r="E934" s="442">
        <f>SUM(E935)</f>
        <v>1047000</v>
      </c>
      <c r="F934" s="553">
        <f t="shared" si="260"/>
        <v>-10000</v>
      </c>
      <c r="G934" s="442">
        <f t="shared" ref="G934" si="262">SUM(G935)</f>
        <v>1037000</v>
      </c>
    </row>
    <row r="935" spans="1:7" x14ac:dyDescent="0.25">
      <c r="A935" s="422">
        <v>3111</v>
      </c>
      <c r="B935" s="422" t="s">
        <v>292</v>
      </c>
      <c r="C935" s="423">
        <v>1047000</v>
      </c>
      <c r="D935" s="424">
        <v>0</v>
      </c>
      <c r="E935" s="423">
        <v>1047000</v>
      </c>
      <c r="F935" s="553">
        <f t="shared" si="260"/>
        <v>-10000</v>
      </c>
      <c r="G935" s="627">
        <v>1037000</v>
      </c>
    </row>
    <row r="936" spans="1:7" x14ac:dyDescent="0.25">
      <c r="A936" s="427">
        <v>312</v>
      </c>
      <c r="B936" s="427" t="s">
        <v>93</v>
      </c>
      <c r="C936" s="442">
        <v>15000</v>
      </c>
      <c r="D936" s="442">
        <v>0</v>
      </c>
      <c r="E936" s="442">
        <f>SUM(E937)</f>
        <v>15000</v>
      </c>
      <c r="F936" s="553">
        <f t="shared" si="260"/>
        <v>8000</v>
      </c>
      <c r="G936" s="444">
        <f t="shared" ref="G936" si="263">SUM(G937)</f>
        <v>23000</v>
      </c>
    </row>
    <row r="937" spans="1:7" x14ac:dyDescent="0.25">
      <c r="A937" s="422">
        <v>3121</v>
      </c>
      <c r="B937" s="422" t="s">
        <v>93</v>
      </c>
      <c r="C937" s="423">
        <v>15000</v>
      </c>
      <c r="D937" s="424">
        <v>0</v>
      </c>
      <c r="E937" s="423">
        <v>15000</v>
      </c>
      <c r="F937" s="553">
        <f t="shared" si="260"/>
        <v>8000</v>
      </c>
      <c r="G937" s="627">
        <v>23000</v>
      </c>
    </row>
    <row r="938" spans="1:7" x14ac:dyDescent="0.25">
      <c r="A938" s="427">
        <v>313</v>
      </c>
      <c r="B938" s="427" t="s">
        <v>97</v>
      </c>
      <c r="C938" s="442">
        <v>156000</v>
      </c>
      <c r="D938" s="442">
        <v>0</v>
      </c>
      <c r="E938" s="442">
        <f>SUM(E939)</f>
        <v>156000</v>
      </c>
      <c r="F938" s="553">
        <f t="shared" si="260"/>
        <v>17000</v>
      </c>
      <c r="G938" s="444">
        <f t="shared" ref="G938" si="264">SUM(G939)</f>
        <v>173000</v>
      </c>
    </row>
    <row r="939" spans="1:7" x14ac:dyDescent="0.25">
      <c r="A939" s="422">
        <v>3132</v>
      </c>
      <c r="B939" s="422" t="s">
        <v>404</v>
      </c>
      <c r="C939" s="423">
        <v>156000</v>
      </c>
      <c r="D939" s="424">
        <v>0</v>
      </c>
      <c r="E939" s="423">
        <v>156000</v>
      </c>
      <c r="F939" s="553">
        <f t="shared" si="260"/>
        <v>17000</v>
      </c>
      <c r="G939" s="627">
        <v>173000</v>
      </c>
    </row>
    <row r="940" spans="1:7" x14ac:dyDescent="0.25">
      <c r="A940" s="427">
        <v>32</v>
      </c>
      <c r="B940" s="427" t="s">
        <v>284</v>
      </c>
      <c r="C940" s="442">
        <v>15000</v>
      </c>
      <c r="D940" s="442">
        <v>0</v>
      </c>
      <c r="E940" s="442">
        <f>SUM(E941)</f>
        <v>15000</v>
      </c>
      <c r="F940" s="553">
        <f t="shared" si="260"/>
        <v>2000</v>
      </c>
      <c r="G940" s="444">
        <f t="shared" ref="G940:G941" si="265">SUM(G941)</f>
        <v>17000</v>
      </c>
    </row>
    <row r="941" spans="1:7" x14ac:dyDescent="0.25">
      <c r="A941" s="427">
        <v>321</v>
      </c>
      <c r="B941" s="427" t="s">
        <v>296</v>
      </c>
      <c r="C941" s="442">
        <v>15000</v>
      </c>
      <c r="D941" s="442">
        <v>0</v>
      </c>
      <c r="E941" s="442">
        <f>SUM(E942)</f>
        <v>15000</v>
      </c>
      <c r="F941" s="553">
        <f t="shared" si="260"/>
        <v>2000</v>
      </c>
      <c r="G941" s="444">
        <f t="shared" si="265"/>
        <v>17000</v>
      </c>
    </row>
    <row r="942" spans="1:7" ht="24" x14ac:dyDescent="0.25">
      <c r="A942" s="422">
        <v>3212</v>
      </c>
      <c r="B942" s="422" t="s">
        <v>405</v>
      </c>
      <c r="C942" s="423">
        <v>15000</v>
      </c>
      <c r="D942" s="424">
        <v>0</v>
      </c>
      <c r="E942" s="428">
        <v>15000</v>
      </c>
      <c r="F942" s="553">
        <f t="shared" si="260"/>
        <v>2000</v>
      </c>
      <c r="G942" s="533">
        <v>17000</v>
      </c>
    </row>
    <row r="943" spans="1:7" ht="29.25" customHeight="1" x14ac:dyDescent="0.25">
      <c r="A943" s="925" t="s">
        <v>358</v>
      </c>
      <c r="B943" s="925"/>
      <c r="C943" s="474">
        <v>1233000</v>
      </c>
      <c r="D943" s="474">
        <v>0</v>
      </c>
      <c r="E943" s="474">
        <f>SUM(E933,E940)</f>
        <v>1233000</v>
      </c>
      <c r="F943" s="553">
        <f t="shared" si="260"/>
        <v>17000</v>
      </c>
      <c r="G943" s="645">
        <f t="shared" ref="G943" si="266">SUM(G933,G940)</f>
        <v>1250000</v>
      </c>
    </row>
    <row r="944" spans="1:7" x14ac:dyDescent="0.25">
      <c r="A944" s="427">
        <v>32</v>
      </c>
      <c r="B944" s="427" t="s">
        <v>284</v>
      </c>
      <c r="C944" s="442">
        <v>87800</v>
      </c>
      <c r="D944" s="442">
        <v>0</v>
      </c>
      <c r="E944" s="442">
        <f>SUM(E945,E948,E951,E957)</f>
        <v>87800</v>
      </c>
      <c r="F944" s="553">
        <f t="shared" si="260"/>
        <v>-6000</v>
      </c>
      <c r="G944" s="442">
        <f t="shared" ref="G944" si="267">SUM(G945,G948,G951,G957)</f>
        <v>81800</v>
      </c>
    </row>
    <row r="945" spans="1:7" x14ac:dyDescent="0.25">
      <c r="A945" s="427">
        <v>321</v>
      </c>
      <c r="B945" s="427" t="s">
        <v>296</v>
      </c>
      <c r="C945" s="442">
        <v>14000</v>
      </c>
      <c r="D945" s="442">
        <v>0</v>
      </c>
      <c r="E945" s="442">
        <f>SUM(E946:E947)</f>
        <v>14000</v>
      </c>
      <c r="F945" s="553">
        <f t="shared" si="260"/>
        <v>-8000</v>
      </c>
      <c r="G945" s="442">
        <f t="shared" ref="G945" si="268">SUM(G946:G947)</f>
        <v>6000</v>
      </c>
    </row>
    <row r="946" spans="1:7" x14ac:dyDescent="0.25">
      <c r="A946" s="422">
        <v>3211</v>
      </c>
      <c r="B946" s="422" t="s">
        <v>102</v>
      </c>
      <c r="C946" s="423">
        <v>4000</v>
      </c>
      <c r="D946" s="424">
        <v>0</v>
      </c>
      <c r="E946" s="423">
        <v>4000</v>
      </c>
      <c r="F946" s="553">
        <f t="shared" si="260"/>
        <v>0</v>
      </c>
      <c r="G946" s="627">
        <v>4000</v>
      </c>
    </row>
    <row r="947" spans="1:7" x14ac:dyDescent="0.25">
      <c r="A947" s="422">
        <v>3213</v>
      </c>
      <c r="B947" s="422" t="s">
        <v>104</v>
      </c>
      <c r="C947" s="423">
        <v>10000</v>
      </c>
      <c r="D947" s="424">
        <v>0</v>
      </c>
      <c r="E947" s="423">
        <v>10000</v>
      </c>
      <c r="F947" s="553">
        <f t="shared" si="260"/>
        <v>-8000</v>
      </c>
      <c r="G947" s="627">
        <v>2000</v>
      </c>
    </row>
    <row r="948" spans="1:7" x14ac:dyDescent="0.25">
      <c r="A948" s="427">
        <v>322</v>
      </c>
      <c r="B948" s="427" t="s">
        <v>106</v>
      </c>
      <c r="C948" s="442">
        <v>17000</v>
      </c>
      <c r="D948" s="442">
        <v>0</v>
      </c>
      <c r="E948" s="442">
        <f>SUM(E949:E950)</f>
        <v>17000</v>
      </c>
      <c r="F948" s="553">
        <f t="shared" si="260"/>
        <v>0</v>
      </c>
      <c r="G948" s="444">
        <f t="shared" ref="G948" si="269">SUM(G949:G950)</f>
        <v>17000</v>
      </c>
    </row>
    <row r="949" spans="1:7" x14ac:dyDescent="0.25">
      <c r="A949" s="422">
        <v>3221</v>
      </c>
      <c r="B949" s="422" t="s">
        <v>306</v>
      </c>
      <c r="C949" s="423">
        <v>14000</v>
      </c>
      <c r="D949" s="424">
        <v>0</v>
      </c>
      <c r="E949" s="423">
        <v>14000</v>
      </c>
      <c r="F949" s="553">
        <f t="shared" si="260"/>
        <v>0</v>
      </c>
      <c r="G949" s="627">
        <v>14000</v>
      </c>
    </row>
    <row r="950" spans="1:7" x14ac:dyDescent="0.25">
      <c r="A950" s="422">
        <v>3227</v>
      </c>
      <c r="B950" s="422" t="s">
        <v>406</v>
      </c>
      <c r="C950" s="423">
        <v>3000</v>
      </c>
      <c r="D950" s="424">
        <v>0</v>
      </c>
      <c r="E950" s="423">
        <v>3000</v>
      </c>
      <c r="F950" s="553">
        <f t="shared" si="260"/>
        <v>0</v>
      </c>
      <c r="G950" s="627">
        <v>3000</v>
      </c>
    </row>
    <row r="951" spans="1:7" x14ac:dyDescent="0.25">
      <c r="A951" s="427">
        <v>323</v>
      </c>
      <c r="B951" s="427" t="s">
        <v>113</v>
      </c>
      <c r="C951" s="442">
        <v>55000</v>
      </c>
      <c r="D951" s="442">
        <v>0</v>
      </c>
      <c r="E951" s="442">
        <f>SUM(E952:E956)</f>
        <v>55000</v>
      </c>
      <c r="F951" s="553">
        <f t="shared" si="260"/>
        <v>2000</v>
      </c>
      <c r="G951" s="444">
        <f t="shared" ref="G951" si="270">SUM(G952:G956)</f>
        <v>57000</v>
      </c>
    </row>
    <row r="952" spans="1:7" x14ac:dyDescent="0.25">
      <c r="A952" s="422">
        <v>3231</v>
      </c>
      <c r="B952" s="422" t="s">
        <v>307</v>
      </c>
      <c r="C952" s="423">
        <v>8000</v>
      </c>
      <c r="D952" s="424">
        <v>0</v>
      </c>
      <c r="E952" s="423">
        <v>8000</v>
      </c>
      <c r="F952" s="553">
        <f t="shared" si="260"/>
        <v>0</v>
      </c>
      <c r="G952" s="627">
        <v>8000</v>
      </c>
    </row>
    <row r="953" spans="1:7" x14ac:dyDescent="0.25">
      <c r="A953" s="422">
        <v>3236</v>
      </c>
      <c r="B953" s="422" t="s">
        <v>302</v>
      </c>
      <c r="C953" s="423">
        <v>16000</v>
      </c>
      <c r="D953" s="424">
        <v>0</v>
      </c>
      <c r="E953" s="423">
        <v>16000</v>
      </c>
      <c r="F953" s="553">
        <f t="shared" si="260"/>
        <v>1000</v>
      </c>
      <c r="G953" s="627">
        <v>17000</v>
      </c>
    </row>
    <row r="954" spans="1:7" x14ac:dyDescent="0.25">
      <c r="A954" s="422">
        <v>3237</v>
      </c>
      <c r="B954" s="422" t="s">
        <v>119</v>
      </c>
      <c r="C954" s="423">
        <v>30000</v>
      </c>
      <c r="D954" s="424">
        <v>0</v>
      </c>
      <c r="E954" s="423">
        <v>30000</v>
      </c>
      <c r="F954" s="553">
        <f t="shared" si="260"/>
        <v>-2500</v>
      </c>
      <c r="G954" s="627">
        <v>27500</v>
      </c>
    </row>
    <row r="955" spans="1:7" x14ac:dyDescent="0.25">
      <c r="A955" s="422">
        <v>3238</v>
      </c>
      <c r="B955" s="422" t="s">
        <v>120</v>
      </c>
      <c r="C955" s="423">
        <v>1000</v>
      </c>
      <c r="D955" s="424">
        <v>0</v>
      </c>
      <c r="E955" s="423">
        <v>1000</v>
      </c>
      <c r="F955" s="553">
        <f t="shared" si="260"/>
        <v>2000</v>
      </c>
      <c r="G955" s="627">
        <v>3000</v>
      </c>
    </row>
    <row r="956" spans="1:7" x14ac:dyDescent="0.25">
      <c r="A956" s="621">
        <v>3239</v>
      </c>
      <c r="B956" s="621" t="s">
        <v>121</v>
      </c>
      <c r="C956" s="423"/>
      <c r="D956" s="712"/>
      <c r="E956" s="423">
        <v>0</v>
      </c>
      <c r="F956" s="553">
        <f t="shared" si="260"/>
        <v>1500</v>
      </c>
      <c r="G956" s="627">
        <v>1500</v>
      </c>
    </row>
    <row r="957" spans="1:7" x14ac:dyDescent="0.25">
      <c r="A957" s="427">
        <v>329</v>
      </c>
      <c r="B957" s="427" t="s">
        <v>122</v>
      </c>
      <c r="C957" s="442">
        <v>1800</v>
      </c>
      <c r="D957" s="442">
        <v>0</v>
      </c>
      <c r="E957" s="442">
        <f>SUM(E958:E960)</f>
        <v>1800</v>
      </c>
      <c r="F957" s="553">
        <f t="shared" si="260"/>
        <v>0</v>
      </c>
      <c r="G957" s="442">
        <f t="shared" ref="G957" si="271">SUM(G958:G960)</f>
        <v>1800</v>
      </c>
    </row>
    <row r="958" spans="1:7" x14ac:dyDescent="0.25">
      <c r="A958" s="422">
        <v>3293</v>
      </c>
      <c r="B958" s="422" t="s">
        <v>125</v>
      </c>
      <c r="C958" s="423">
        <v>1000</v>
      </c>
      <c r="D958" s="424">
        <v>0</v>
      </c>
      <c r="E958" s="423">
        <v>1000</v>
      </c>
      <c r="F958" s="553">
        <f t="shared" si="260"/>
        <v>0</v>
      </c>
      <c r="G958" s="627">
        <v>1000</v>
      </c>
    </row>
    <row r="959" spans="1:7" x14ac:dyDescent="0.25">
      <c r="A959" s="422">
        <v>3294</v>
      </c>
      <c r="B959" s="422" t="s">
        <v>126</v>
      </c>
      <c r="C959" s="424">
        <v>500</v>
      </c>
      <c r="D959" s="424">
        <v>0</v>
      </c>
      <c r="E959" s="424">
        <v>500</v>
      </c>
      <c r="F959" s="553">
        <f t="shared" si="260"/>
        <v>0</v>
      </c>
      <c r="G959" s="627">
        <v>500</v>
      </c>
    </row>
    <row r="960" spans="1:7" x14ac:dyDescent="0.25">
      <c r="A960" s="422">
        <v>3295</v>
      </c>
      <c r="B960" s="422" t="s">
        <v>127</v>
      </c>
      <c r="C960" s="424">
        <v>300</v>
      </c>
      <c r="D960" s="424">
        <v>0</v>
      </c>
      <c r="E960" s="424">
        <v>300</v>
      </c>
      <c r="F960" s="553">
        <f t="shared" si="260"/>
        <v>0</v>
      </c>
      <c r="G960" s="627">
        <v>300</v>
      </c>
    </row>
    <row r="961" spans="1:7" x14ac:dyDescent="0.25">
      <c r="A961" s="427">
        <v>34</v>
      </c>
      <c r="B961" s="427" t="s">
        <v>303</v>
      </c>
      <c r="C961" s="442">
        <v>4950</v>
      </c>
      <c r="D961" s="442">
        <v>0</v>
      </c>
      <c r="E961" s="442">
        <f>SUM(E962)</f>
        <v>4950</v>
      </c>
      <c r="F961" s="553">
        <f t="shared" si="260"/>
        <v>950</v>
      </c>
      <c r="G961" s="442">
        <f t="shared" ref="G961" si="272">SUM(G962)</f>
        <v>5900</v>
      </c>
    </row>
    <row r="962" spans="1:7" x14ac:dyDescent="0.25">
      <c r="A962" s="427">
        <v>343</v>
      </c>
      <c r="B962" s="427" t="s">
        <v>131</v>
      </c>
      <c r="C962" s="442">
        <v>4950</v>
      </c>
      <c r="D962" s="442">
        <v>0</v>
      </c>
      <c r="E962" s="442">
        <f>SUM(E963:E964)</f>
        <v>4950</v>
      </c>
      <c r="F962" s="553">
        <f t="shared" si="260"/>
        <v>950</v>
      </c>
      <c r="G962" s="442">
        <f t="shared" ref="G962" si="273">SUM(G963:G964)</f>
        <v>5900</v>
      </c>
    </row>
    <row r="963" spans="1:7" x14ac:dyDescent="0.25">
      <c r="A963" s="422">
        <v>3431</v>
      </c>
      <c r="B963" s="422" t="s">
        <v>407</v>
      </c>
      <c r="C963" s="423">
        <v>3450</v>
      </c>
      <c r="D963" s="424">
        <v>0</v>
      </c>
      <c r="E963" s="423">
        <v>3450</v>
      </c>
      <c r="F963" s="553">
        <f t="shared" si="260"/>
        <v>950</v>
      </c>
      <c r="G963" s="627">
        <v>4400</v>
      </c>
    </row>
    <row r="964" spans="1:7" x14ac:dyDescent="0.25">
      <c r="A964" s="422">
        <v>3434</v>
      </c>
      <c r="B964" s="422" t="s">
        <v>408</v>
      </c>
      <c r="C964" s="423">
        <v>1500</v>
      </c>
      <c r="D964" s="424">
        <v>0</v>
      </c>
      <c r="E964" s="423">
        <v>1500</v>
      </c>
      <c r="F964" s="553">
        <f t="shared" si="260"/>
        <v>0</v>
      </c>
      <c r="G964" s="627">
        <v>1500</v>
      </c>
    </row>
    <row r="965" spans="1:7" ht="29.25" customHeight="1" x14ac:dyDescent="0.25">
      <c r="A965" s="925" t="s">
        <v>321</v>
      </c>
      <c r="B965" s="925"/>
      <c r="C965" s="474">
        <v>92750</v>
      </c>
      <c r="D965" s="474">
        <v>0</v>
      </c>
      <c r="E965" s="474">
        <f>SUM(E944,E961)</f>
        <v>92750</v>
      </c>
      <c r="F965" s="553">
        <f t="shared" si="260"/>
        <v>-5050</v>
      </c>
      <c r="G965" s="645">
        <f t="shared" ref="G965" si="274">SUM(G944,G961)</f>
        <v>87700</v>
      </c>
    </row>
    <row r="966" spans="1:7" x14ac:dyDescent="0.25">
      <c r="A966" s="427">
        <v>34</v>
      </c>
      <c r="B966" s="427" t="s">
        <v>303</v>
      </c>
      <c r="C966" s="434">
        <v>50</v>
      </c>
      <c r="D966" s="434">
        <v>0</v>
      </c>
      <c r="E966" s="434">
        <f>SUM(E967)</f>
        <v>50</v>
      </c>
      <c r="F966" s="553">
        <f t="shared" si="260"/>
        <v>50</v>
      </c>
      <c r="G966" s="711">
        <f t="shared" ref="G966:G967" si="275">SUM(G967)</f>
        <v>100</v>
      </c>
    </row>
    <row r="967" spans="1:7" x14ac:dyDescent="0.25">
      <c r="A967" s="427">
        <v>343</v>
      </c>
      <c r="B967" s="427" t="s">
        <v>131</v>
      </c>
      <c r="C967" s="434">
        <v>50</v>
      </c>
      <c r="D967" s="434">
        <v>0</v>
      </c>
      <c r="E967" s="434">
        <f>SUM(E968)</f>
        <v>50</v>
      </c>
      <c r="F967" s="553">
        <f t="shared" si="260"/>
        <v>50</v>
      </c>
      <c r="G967" s="711">
        <f t="shared" si="275"/>
        <v>100</v>
      </c>
    </row>
    <row r="968" spans="1:7" x14ac:dyDescent="0.25">
      <c r="A968" s="422">
        <v>3431</v>
      </c>
      <c r="B968" s="422" t="s">
        <v>407</v>
      </c>
      <c r="C968" s="424">
        <v>50</v>
      </c>
      <c r="D968" s="424">
        <v>0</v>
      </c>
      <c r="E968" s="424">
        <v>50</v>
      </c>
      <c r="F968" s="553">
        <f t="shared" si="260"/>
        <v>50</v>
      </c>
      <c r="G968" s="627">
        <v>100</v>
      </c>
    </row>
    <row r="969" spans="1:7" ht="22.5" customHeight="1" x14ac:dyDescent="0.25">
      <c r="A969" s="925" t="s">
        <v>289</v>
      </c>
      <c r="B969" s="925"/>
      <c r="C969" s="491">
        <v>50</v>
      </c>
      <c r="D969" s="491">
        <v>0</v>
      </c>
      <c r="E969" s="491">
        <f>SUM(E966)</f>
        <v>50</v>
      </c>
      <c r="F969" s="553">
        <f t="shared" si="260"/>
        <v>50</v>
      </c>
      <c r="G969" s="491">
        <f t="shared" ref="G969" si="276">SUM(G966)</f>
        <v>100</v>
      </c>
    </row>
    <row r="970" spans="1:7" s="297" customFormat="1" x14ac:dyDescent="0.25">
      <c r="A970" s="926"/>
      <c r="B970" s="926"/>
      <c r="C970" s="926"/>
      <c r="D970" s="926"/>
      <c r="E970" s="927"/>
      <c r="F970" s="589"/>
      <c r="G970" s="704"/>
    </row>
    <row r="971" spans="1:7" x14ac:dyDescent="0.25">
      <c r="A971" s="926"/>
      <c r="B971" s="926"/>
      <c r="C971" s="926"/>
      <c r="D971" s="926"/>
      <c r="E971" s="927"/>
      <c r="F971" s="311"/>
      <c r="G971" s="701"/>
    </row>
    <row r="972" spans="1:7" ht="30" x14ac:dyDescent="0.25">
      <c r="A972" s="473" t="s">
        <v>409</v>
      </c>
      <c r="B972" s="473" t="s">
        <v>410</v>
      </c>
      <c r="C972" s="482">
        <v>268000</v>
      </c>
      <c r="D972" s="482">
        <v>20000</v>
      </c>
      <c r="E972" s="482">
        <f>SUM(E978,E986,E990)</f>
        <v>228000</v>
      </c>
      <c r="F972" s="482">
        <f>G972-E972</f>
        <v>-7605</v>
      </c>
      <c r="G972" s="482">
        <f>SUM(G978,G986,G990)</f>
        <v>220395</v>
      </c>
    </row>
    <row r="973" spans="1:7" x14ac:dyDescent="0.25">
      <c r="A973" s="930"/>
      <c r="B973" s="930"/>
      <c r="C973" s="930"/>
      <c r="D973" s="930"/>
      <c r="E973" s="931"/>
      <c r="F973" s="617"/>
      <c r="G973" s="704"/>
    </row>
    <row r="974" spans="1:7" x14ac:dyDescent="0.25">
      <c r="A974" s="930"/>
      <c r="B974" s="930"/>
      <c r="C974" s="930"/>
      <c r="D974" s="930"/>
      <c r="E974" s="931"/>
      <c r="F974" s="617"/>
      <c r="G974" s="701"/>
    </row>
    <row r="975" spans="1:7" x14ac:dyDescent="0.25">
      <c r="A975" s="427">
        <v>32</v>
      </c>
      <c r="B975" s="427" t="s">
        <v>284</v>
      </c>
      <c r="C975" s="444">
        <v>80000</v>
      </c>
      <c r="D975" s="444">
        <v>40000</v>
      </c>
      <c r="E975" s="444">
        <f>SUM(E976)</f>
        <v>60000</v>
      </c>
      <c r="F975" s="509">
        <f t="shared" ref="F975:F990" si="277">G975-E975</f>
        <v>30000</v>
      </c>
      <c r="G975" s="444">
        <f t="shared" ref="G975" si="278">SUM(G976)</f>
        <v>90000</v>
      </c>
    </row>
    <row r="976" spans="1:7" x14ac:dyDescent="0.25">
      <c r="A976" s="427">
        <v>322</v>
      </c>
      <c r="B976" s="427" t="s">
        <v>106</v>
      </c>
      <c r="C976" s="442">
        <v>80000</v>
      </c>
      <c r="D976" s="442">
        <v>40000</v>
      </c>
      <c r="E976" s="442">
        <f>SUM(E977:E977)</f>
        <v>60000</v>
      </c>
      <c r="F976" s="509">
        <f t="shared" si="277"/>
        <v>30000</v>
      </c>
      <c r="G976" s="442">
        <f>SUM(G977:G977)</f>
        <v>90000</v>
      </c>
    </row>
    <row r="977" spans="1:7" s="297" customFormat="1" x14ac:dyDescent="0.25">
      <c r="A977" s="445">
        <v>3222</v>
      </c>
      <c r="B977" s="445" t="s">
        <v>108</v>
      </c>
      <c r="C977" s="446">
        <v>40000</v>
      </c>
      <c r="D977" s="446">
        <v>20000</v>
      </c>
      <c r="E977" s="553">
        <v>60000</v>
      </c>
      <c r="F977" s="553">
        <f t="shared" si="277"/>
        <v>30000</v>
      </c>
      <c r="G977" s="627">
        <v>90000</v>
      </c>
    </row>
    <row r="978" spans="1:7" s="297" customFormat="1" ht="31.5" customHeight="1" x14ac:dyDescent="0.25">
      <c r="A978" s="948" t="s">
        <v>358</v>
      </c>
      <c r="B978" s="948"/>
      <c r="C978" s="687">
        <v>80000</v>
      </c>
      <c r="D978" s="687">
        <v>40000</v>
      </c>
      <c r="E978" s="687">
        <f>SUM(E975)</f>
        <v>60000</v>
      </c>
      <c r="F978" s="687">
        <f t="shared" si="277"/>
        <v>30000</v>
      </c>
      <c r="G978" s="687">
        <f>SUM(G975)</f>
        <v>90000</v>
      </c>
    </row>
    <row r="979" spans="1:7" s="297" customFormat="1" x14ac:dyDescent="0.25">
      <c r="A979" s="443">
        <v>32</v>
      </c>
      <c r="B979" s="443" t="s">
        <v>284</v>
      </c>
      <c r="C979" s="444">
        <v>178000</v>
      </c>
      <c r="D979" s="444">
        <v>-20000</v>
      </c>
      <c r="E979" s="444">
        <f>SUM(E980,E983)</f>
        <v>158000</v>
      </c>
      <c r="F979" s="509">
        <f t="shared" si="277"/>
        <v>-30605</v>
      </c>
      <c r="G979" s="444">
        <f t="shared" ref="G979" si="279">SUM(G980,G983)</f>
        <v>127395</v>
      </c>
    </row>
    <row r="980" spans="1:7" s="297" customFormat="1" x14ac:dyDescent="0.25">
      <c r="A980" s="443">
        <v>322</v>
      </c>
      <c r="B980" s="443" t="s">
        <v>106</v>
      </c>
      <c r="C980" s="444">
        <v>166000</v>
      </c>
      <c r="D980" s="444">
        <v>-20000</v>
      </c>
      <c r="E980" s="444">
        <f>SUM(E981:E982)</f>
        <v>146000</v>
      </c>
      <c r="F980" s="509">
        <f t="shared" si="277"/>
        <v>-24605</v>
      </c>
      <c r="G980" s="444">
        <f t="shared" ref="G980" si="280">SUM(G981:G982)</f>
        <v>121395</v>
      </c>
    </row>
    <row r="981" spans="1:7" s="297" customFormat="1" x14ac:dyDescent="0.25">
      <c r="A981" s="445">
        <v>3221</v>
      </c>
      <c r="B981" s="445" t="s">
        <v>306</v>
      </c>
      <c r="C981" s="446">
        <v>56000</v>
      </c>
      <c r="D981" s="485">
        <v>0</v>
      </c>
      <c r="E981" s="446">
        <v>56000</v>
      </c>
      <c r="F981" s="553">
        <f t="shared" si="277"/>
        <v>30000</v>
      </c>
      <c r="G981" s="627">
        <v>86000</v>
      </c>
    </row>
    <row r="982" spans="1:7" s="297" customFormat="1" x14ac:dyDescent="0.25">
      <c r="A982" s="445">
        <v>3222</v>
      </c>
      <c r="B982" s="445" t="s">
        <v>108</v>
      </c>
      <c r="C982" s="446">
        <v>110000</v>
      </c>
      <c r="D982" s="446">
        <v>-20000</v>
      </c>
      <c r="E982" s="446">
        <v>90000</v>
      </c>
      <c r="F982" s="553">
        <f t="shared" si="277"/>
        <v>-54605</v>
      </c>
      <c r="G982" s="627">
        <v>35395</v>
      </c>
    </row>
    <row r="983" spans="1:7" s="297" customFormat="1" x14ac:dyDescent="0.25">
      <c r="A983" s="443">
        <v>323</v>
      </c>
      <c r="B983" s="443" t="s">
        <v>411</v>
      </c>
      <c r="C983" s="444">
        <v>12000</v>
      </c>
      <c r="D983" s="444">
        <v>0</v>
      </c>
      <c r="E983" s="444">
        <f>SUM(E984:E985)</f>
        <v>12000</v>
      </c>
      <c r="F983" s="509">
        <f t="shared" si="277"/>
        <v>-6000</v>
      </c>
      <c r="G983" s="444">
        <f t="shared" ref="G983" si="281">SUM(G984:G985)</f>
        <v>6000</v>
      </c>
    </row>
    <row r="984" spans="1:7" s="718" customFormat="1" x14ac:dyDescent="0.25">
      <c r="A984" s="628">
        <v>3237</v>
      </c>
      <c r="B984" s="628" t="s">
        <v>119</v>
      </c>
      <c r="C984" s="553">
        <v>10000</v>
      </c>
      <c r="D984" s="717">
        <v>0</v>
      </c>
      <c r="E984" s="553">
        <v>10000</v>
      </c>
      <c r="F984" s="553">
        <f t="shared" si="277"/>
        <v>-6000</v>
      </c>
      <c r="G984" s="533">
        <v>4000</v>
      </c>
    </row>
    <row r="985" spans="1:7" s="297" customFormat="1" x14ac:dyDescent="0.25">
      <c r="A985" s="445">
        <v>3239</v>
      </c>
      <c r="B985" s="445" t="s">
        <v>121</v>
      </c>
      <c r="C985" s="446">
        <v>2000</v>
      </c>
      <c r="D985" s="485">
        <v>0</v>
      </c>
      <c r="E985" s="446">
        <v>2000</v>
      </c>
      <c r="F985" s="553">
        <f t="shared" si="277"/>
        <v>0</v>
      </c>
      <c r="G985" s="627">
        <v>2000</v>
      </c>
    </row>
    <row r="986" spans="1:7" ht="30" customHeight="1" x14ac:dyDescent="0.25">
      <c r="A986" s="925" t="s">
        <v>321</v>
      </c>
      <c r="B986" s="925"/>
      <c r="C986" s="474">
        <v>178000</v>
      </c>
      <c r="D986" s="474">
        <v>-20000</v>
      </c>
      <c r="E986" s="474">
        <f>SUM(E979)</f>
        <v>158000</v>
      </c>
      <c r="F986" s="687">
        <f t="shared" si="277"/>
        <v>-30605</v>
      </c>
      <c r="G986" s="645">
        <f t="shared" ref="G986" si="282">SUM(G979)</f>
        <v>127395</v>
      </c>
    </row>
    <row r="987" spans="1:7" x14ac:dyDescent="0.25">
      <c r="A987" s="427">
        <v>32</v>
      </c>
      <c r="B987" s="427" t="s">
        <v>284</v>
      </c>
      <c r="C987" s="442">
        <v>10000</v>
      </c>
      <c r="D987" s="442">
        <v>0</v>
      </c>
      <c r="E987" s="666">
        <f>SUM(E988)</f>
        <v>10000</v>
      </c>
      <c r="F987" s="509">
        <f t="shared" si="277"/>
        <v>-7000</v>
      </c>
      <c r="G987" s="442">
        <f>SUM(G988)</f>
        <v>3000</v>
      </c>
    </row>
    <row r="988" spans="1:7" x14ac:dyDescent="0.25">
      <c r="A988" s="427">
        <v>322</v>
      </c>
      <c r="B988" s="427" t="s">
        <v>106</v>
      </c>
      <c r="C988" s="423">
        <v>10000</v>
      </c>
      <c r="D988" s="423">
        <v>0</v>
      </c>
      <c r="E988" s="428">
        <f>SUM(E989)</f>
        <v>10000</v>
      </c>
      <c r="F988" s="553">
        <f t="shared" si="277"/>
        <v>-7000</v>
      </c>
      <c r="G988" s="627">
        <f>SUM(G989)</f>
        <v>3000</v>
      </c>
    </row>
    <row r="989" spans="1:7" s="297" customFormat="1" x14ac:dyDescent="0.25">
      <c r="A989" s="445">
        <v>3221</v>
      </c>
      <c r="B989" s="445" t="s">
        <v>306</v>
      </c>
      <c r="C989" s="446">
        <v>10000</v>
      </c>
      <c r="D989" s="485">
        <v>0</v>
      </c>
      <c r="E989" s="553">
        <v>10000</v>
      </c>
      <c r="F989" s="553">
        <f t="shared" si="277"/>
        <v>-7000</v>
      </c>
      <c r="G989" s="627">
        <v>3000</v>
      </c>
    </row>
    <row r="990" spans="1:7" ht="23.25" customHeight="1" x14ac:dyDescent="0.25">
      <c r="A990" s="925" t="s">
        <v>309</v>
      </c>
      <c r="B990" s="925"/>
      <c r="C990" s="474">
        <v>10000</v>
      </c>
      <c r="D990" s="474">
        <v>0</v>
      </c>
      <c r="E990" s="474">
        <f>SUM(E987)</f>
        <v>10000</v>
      </c>
      <c r="F990" s="687">
        <f t="shared" si="277"/>
        <v>-7000</v>
      </c>
      <c r="G990" s="645">
        <f t="shared" ref="G990" si="283">SUM(G987)</f>
        <v>3000</v>
      </c>
    </row>
    <row r="991" spans="1:7" x14ac:dyDescent="0.25">
      <c r="A991" s="926"/>
      <c r="B991" s="926"/>
      <c r="C991" s="926"/>
      <c r="D991" s="926"/>
      <c r="E991" s="927"/>
      <c r="F991" s="311"/>
      <c r="G991" s="704"/>
    </row>
    <row r="992" spans="1:7" x14ac:dyDescent="0.25">
      <c r="A992" s="926"/>
      <c r="B992" s="926"/>
      <c r="C992" s="926"/>
      <c r="D992" s="926"/>
      <c r="E992" s="927"/>
      <c r="F992" s="311"/>
      <c r="G992" s="701"/>
    </row>
    <row r="993" spans="1:7" ht="30" x14ac:dyDescent="0.25">
      <c r="A993" s="473" t="s">
        <v>412</v>
      </c>
      <c r="B993" s="473" t="s">
        <v>413</v>
      </c>
      <c r="C993" s="482">
        <v>157300</v>
      </c>
      <c r="D993" s="482">
        <v>0</v>
      </c>
      <c r="E993" s="482">
        <f>SUM(E1013)</f>
        <v>157300</v>
      </c>
      <c r="F993" s="482">
        <f t="shared" ref="F993:G993" si="284">SUM(F1013)</f>
        <v>-6500</v>
      </c>
      <c r="G993" s="482">
        <f t="shared" si="284"/>
        <v>150800</v>
      </c>
    </row>
    <row r="994" spans="1:7" x14ac:dyDescent="0.25">
      <c r="A994" s="930"/>
      <c r="B994" s="930"/>
      <c r="C994" s="930"/>
      <c r="D994" s="930"/>
      <c r="E994" s="931"/>
      <c r="F994" s="311"/>
      <c r="G994" s="704"/>
    </row>
    <row r="995" spans="1:7" x14ac:dyDescent="0.25">
      <c r="A995" s="930"/>
      <c r="B995" s="930"/>
      <c r="C995" s="930"/>
      <c r="D995" s="930"/>
      <c r="E995" s="931"/>
      <c r="F995" s="311"/>
      <c r="G995" s="700"/>
    </row>
    <row r="996" spans="1:7" x14ac:dyDescent="0.25">
      <c r="A996" s="930"/>
      <c r="B996" s="930"/>
      <c r="C996" s="930"/>
      <c r="D996" s="930"/>
      <c r="E996" s="931"/>
      <c r="F996" s="311"/>
      <c r="G996" s="701"/>
    </row>
    <row r="997" spans="1:7" x14ac:dyDescent="0.25">
      <c r="A997" s="427">
        <v>32</v>
      </c>
      <c r="B997" s="427" t="s">
        <v>284</v>
      </c>
      <c r="C997" s="442">
        <v>92300</v>
      </c>
      <c r="D997" s="442">
        <v>0</v>
      </c>
      <c r="E997" s="442">
        <f>SUM(E998,E1003)</f>
        <v>92300</v>
      </c>
      <c r="F997" s="442">
        <f>G997-E997</f>
        <v>3500</v>
      </c>
      <c r="G997" s="442">
        <f t="shared" ref="G997" si="285">SUM(G998,G1003)</f>
        <v>95800</v>
      </c>
    </row>
    <row r="998" spans="1:7" x14ac:dyDescent="0.25">
      <c r="A998" s="427">
        <v>322</v>
      </c>
      <c r="B998" s="427" t="s">
        <v>106</v>
      </c>
      <c r="C998" s="442">
        <v>74000</v>
      </c>
      <c r="D998" s="442">
        <v>0</v>
      </c>
      <c r="E998" s="442">
        <f>SUM(E999:E1002)</f>
        <v>74000</v>
      </c>
      <c r="F998" s="442">
        <f t="shared" ref="F998:F1013" si="286">G998-E998</f>
        <v>-3500</v>
      </c>
      <c r="G998" s="442">
        <f t="shared" ref="G998" si="287">SUM(G999:G1002)</f>
        <v>70500</v>
      </c>
    </row>
    <row r="999" spans="1:7" x14ac:dyDescent="0.25">
      <c r="A999" s="422">
        <v>3221</v>
      </c>
      <c r="B999" s="422" t="s">
        <v>306</v>
      </c>
      <c r="C999" s="423">
        <v>13000</v>
      </c>
      <c r="D999" s="424">
        <v>0</v>
      </c>
      <c r="E999" s="423">
        <v>13000</v>
      </c>
      <c r="F999" s="423">
        <f t="shared" si="286"/>
        <v>-7000</v>
      </c>
      <c r="G999" s="627">
        <v>6000</v>
      </c>
    </row>
    <row r="1000" spans="1:7" x14ac:dyDescent="0.25">
      <c r="A1000" s="422">
        <v>3223</v>
      </c>
      <c r="B1000" s="422" t="s">
        <v>109</v>
      </c>
      <c r="C1000" s="423">
        <v>37000</v>
      </c>
      <c r="D1000" s="424">
        <v>0</v>
      </c>
      <c r="E1000" s="423">
        <v>37000</v>
      </c>
      <c r="F1000" s="423">
        <f t="shared" si="286"/>
        <v>0</v>
      </c>
      <c r="G1000" s="533">
        <v>37000</v>
      </c>
    </row>
    <row r="1001" spans="1:7" x14ac:dyDescent="0.25">
      <c r="A1001" s="422">
        <v>3224</v>
      </c>
      <c r="B1001" s="422" t="s">
        <v>414</v>
      </c>
      <c r="C1001" s="423">
        <v>20000</v>
      </c>
      <c r="D1001" s="424">
        <v>0</v>
      </c>
      <c r="E1001" s="423">
        <v>20000</v>
      </c>
      <c r="F1001" s="423">
        <f t="shared" si="286"/>
        <v>3500</v>
      </c>
      <c r="G1001" s="627">
        <v>23500</v>
      </c>
    </row>
    <row r="1002" spans="1:7" x14ac:dyDescent="0.25">
      <c r="A1002" s="422">
        <v>3225</v>
      </c>
      <c r="B1002" s="422" t="s">
        <v>415</v>
      </c>
      <c r="C1002" s="423">
        <v>4000</v>
      </c>
      <c r="D1002" s="424">
        <v>0</v>
      </c>
      <c r="E1002" s="423">
        <v>4000</v>
      </c>
      <c r="F1002" s="423">
        <f t="shared" si="286"/>
        <v>0</v>
      </c>
      <c r="G1002" s="627">
        <v>4000</v>
      </c>
    </row>
    <row r="1003" spans="1:7" x14ac:dyDescent="0.25">
      <c r="A1003" s="427">
        <v>323</v>
      </c>
      <c r="B1003" s="427" t="s">
        <v>113</v>
      </c>
      <c r="C1003" s="442">
        <v>18300</v>
      </c>
      <c r="D1003" s="442">
        <v>0</v>
      </c>
      <c r="E1003" s="442">
        <f>SUM(E1004:E1006)</f>
        <v>18300</v>
      </c>
      <c r="F1003" s="442">
        <f t="shared" si="286"/>
        <v>7000</v>
      </c>
      <c r="G1003" s="442">
        <f t="shared" ref="G1003" si="288">SUM(G1004:G1006)</f>
        <v>25300</v>
      </c>
    </row>
    <row r="1004" spans="1:7" x14ac:dyDescent="0.25">
      <c r="A1004" s="422">
        <v>3232</v>
      </c>
      <c r="B1004" s="422" t="s">
        <v>416</v>
      </c>
      <c r="C1004" s="423">
        <v>4000</v>
      </c>
      <c r="D1004" s="424">
        <v>0</v>
      </c>
      <c r="E1004" s="423">
        <v>4000</v>
      </c>
      <c r="F1004" s="423">
        <f t="shared" si="286"/>
        <v>3000</v>
      </c>
      <c r="G1004" s="627">
        <v>7000</v>
      </c>
    </row>
    <row r="1005" spans="1:7" x14ac:dyDescent="0.25">
      <c r="A1005" s="422">
        <v>3234</v>
      </c>
      <c r="B1005" s="422" t="s">
        <v>117</v>
      </c>
      <c r="C1005" s="423">
        <v>4300</v>
      </c>
      <c r="D1005" s="424">
        <v>0</v>
      </c>
      <c r="E1005" s="423">
        <v>4300</v>
      </c>
      <c r="F1005" s="423">
        <f t="shared" si="286"/>
        <v>500</v>
      </c>
      <c r="G1005" s="627">
        <v>4800</v>
      </c>
    </row>
    <row r="1006" spans="1:7" x14ac:dyDescent="0.25">
      <c r="A1006" s="422">
        <v>3239</v>
      </c>
      <c r="B1006" s="422" t="s">
        <v>121</v>
      </c>
      <c r="C1006" s="423">
        <v>10000</v>
      </c>
      <c r="D1006" s="424">
        <v>0</v>
      </c>
      <c r="E1006" s="423">
        <v>10000</v>
      </c>
      <c r="F1006" s="423">
        <f t="shared" si="286"/>
        <v>3500</v>
      </c>
      <c r="G1006" s="627">
        <v>13500</v>
      </c>
    </row>
    <row r="1007" spans="1:7" x14ac:dyDescent="0.25">
      <c r="A1007" s="427">
        <v>42</v>
      </c>
      <c r="B1007" s="427" t="s">
        <v>318</v>
      </c>
      <c r="C1007" s="442">
        <v>65000</v>
      </c>
      <c r="D1007" s="442">
        <v>0</v>
      </c>
      <c r="E1007" s="442">
        <f>SUM(E1008,E1010)</f>
        <v>65000</v>
      </c>
      <c r="F1007" s="442">
        <f t="shared" si="286"/>
        <v>-10000</v>
      </c>
      <c r="G1007" s="442">
        <f t="shared" ref="G1007" si="289">SUM(G1008,G1010)</f>
        <v>55000</v>
      </c>
    </row>
    <row r="1008" spans="1:7" x14ac:dyDescent="0.25">
      <c r="A1008" s="427">
        <v>421</v>
      </c>
      <c r="B1008" s="427" t="s">
        <v>149</v>
      </c>
      <c r="C1008" s="442">
        <v>40000</v>
      </c>
      <c r="D1008" s="442">
        <v>0</v>
      </c>
      <c r="E1008" s="442">
        <f>SUM(E1009)</f>
        <v>40000</v>
      </c>
      <c r="F1008" s="442">
        <f t="shared" si="286"/>
        <v>0</v>
      </c>
      <c r="G1008" s="442">
        <f t="shared" ref="G1008" si="290">SUM(G1009)</f>
        <v>40000</v>
      </c>
    </row>
    <row r="1009" spans="1:7" x14ac:dyDescent="0.25">
      <c r="A1009" s="422">
        <v>4212</v>
      </c>
      <c r="B1009" s="422" t="s">
        <v>333</v>
      </c>
      <c r="C1009" s="423">
        <v>40000</v>
      </c>
      <c r="D1009" s="424">
        <v>0</v>
      </c>
      <c r="E1009" s="423">
        <v>40000</v>
      </c>
      <c r="F1009" s="423">
        <f t="shared" si="286"/>
        <v>0</v>
      </c>
      <c r="G1009" s="627">
        <v>40000</v>
      </c>
    </row>
    <row r="1010" spans="1:7" x14ac:dyDescent="0.25">
      <c r="A1010" s="427">
        <v>422</v>
      </c>
      <c r="B1010" s="427" t="s">
        <v>153</v>
      </c>
      <c r="C1010" s="442">
        <v>25000</v>
      </c>
      <c r="D1010" s="442">
        <v>0</v>
      </c>
      <c r="E1010" s="442">
        <f>SUM(E1011:E1012)</f>
        <v>25000</v>
      </c>
      <c r="F1010" s="442">
        <f t="shared" si="286"/>
        <v>-10000</v>
      </c>
      <c r="G1010" s="442">
        <f t="shared" ref="G1010" si="291">SUM(G1011:G1012)</f>
        <v>15000</v>
      </c>
    </row>
    <row r="1011" spans="1:7" x14ac:dyDescent="0.25">
      <c r="A1011" s="422">
        <v>4221</v>
      </c>
      <c r="B1011" s="422" t="s">
        <v>311</v>
      </c>
      <c r="C1011" s="423">
        <v>5000</v>
      </c>
      <c r="D1011" s="424">
        <v>0</v>
      </c>
      <c r="E1011" s="423">
        <v>5000</v>
      </c>
      <c r="F1011" s="423">
        <f t="shared" si="286"/>
        <v>0</v>
      </c>
      <c r="G1011" s="627">
        <v>5000</v>
      </c>
    </row>
    <row r="1012" spans="1:7" x14ac:dyDescent="0.25">
      <c r="A1012" s="422">
        <v>4227</v>
      </c>
      <c r="B1012" s="422" t="s">
        <v>417</v>
      </c>
      <c r="C1012" s="423">
        <v>20000</v>
      </c>
      <c r="D1012" s="424">
        <v>0</v>
      </c>
      <c r="E1012" s="423">
        <v>20000</v>
      </c>
      <c r="F1012" s="423">
        <f t="shared" si="286"/>
        <v>-10000</v>
      </c>
      <c r="G1012" s="627">
        <v>10000</v>
      </c>
    </row>
    <row r="1013" spans="1:7" ht="28.5" customHeight="1" x14ac:dyDescent="0.25">
      <c r="A1013" s="925" t="s">
        <v>321</v>
      </c>
      <c r="B1013" s="925"/>
      <c r="C1013" s="474">
        <v>157300</v>
      </c>
      <c r="D1013" s="474">
        <v>0</v>
      </c>
      <c r="E1013" s="474">
        <f>SUM(E997,E1007)</f>
        <v>157300</v>
      </c>
      <c r="F1013" s="645">
        <f t="shared" si="286"/>
        <v>-6500</v>
      </c>
      <c r="G1013" s="645">
        <f t="shared" ref="G1013" si="292">SUM(G997,G1007)</f>
        <v>150800</v>
      </c>
    </row>
    <row r="1014" spans="1:7" s="297" customFormat="1" x14ac:dyDescent="0.25">
      <c r="A1014" s="926"/>
      <c r="B1014" s="926"/>
      <c r="C1014" s="926"/>
      <c r="D1014" s="926"/>
      <c r="E1014" s="927"/>
      <c r="F1014" s="589"/>
    </row>
    <row r="1015" spans="1:7" x14ac:dyDescent="0.25">
      <c r="A1015" s="926"/>
      <c r="B1015" s="926"/>
      <c r="C1015" s="926"/>
      <c r="D1015" s="926"/>
      <c r="E1015" s="927"/>
      <c r="F1015" s="311"/>
    </row>
    <row r="1016" spans="1:7" x14ac:dyDescent="0.25">
      <c r="A1016" s="949"/>
      <c r="B1016" s="949"/>
      <c r="C1016" s="949"/>
      <c r="D1016" s="949"/>
      <c r="E1016" s="950"/>
      <c r="F1016" s="311"/>
    </row>
    <row r="1017" spans="1:7" ht="36" x14ac:dyDescent="0.25">
      <c r="A1017" s="495" t="s">
        <v>418</v>
      </c>
      <c r="B1017" s="495" t="s">
        <v>419</v>
      </c>
      <c r="C1017" s="499">
        <v>82220</v>
      </c>
      <c r="D1017" s="499">
        <v>0</v>
      </c>
      <c r="E1017" s="499">
        <f>SUM(E1020)</f>
        <v>82220</v>
      </c>
      <c r="F1017" s="499">
        <f>G1017-E1017</f>
        <v>6400</v>
      </c>
      <c r="G1017" s="499">
        <f t="shared" ref="G1017" si="293">SUM(G1020)</f>
        <v>88620</v>
      </c>
    </row>
    <row r="1018" spans="1:7" x14ac:dyDescent="0.25">
      <c r="A1018" s="951"/>
      <c r="B1018" s="951"/>
      <c r="C1018" s="951"/>
      <c r="D1018" s="951"/>
      <c r="E1018" s="952"/>
      <c r="F1018" s="311"/>
      <c r="G1018" s="704"/>
    </row>
    <row r="1019" spans="1:7" x14ac:dyDescent="0.25">
      <c r="A1019" s="951"/>
      <c r="B1019" s="951"/>
      <c r="C1019" s="951"/>
      <c r="D1019" s="951"/>
      <c r="E1019" s="952"/>
      <c r="F1019" s="311"/>
      <c r="G1019" s="701"/>
    </row>
    <row r="1020" spans="1:7" ht="30" x14ac:dyDescent="0.25">
      <c r="A1020" s="714" t="s">
        <v>420</v>
      </c>
      <c r="B1020" s="714" t="s">
        <v>421</v>
      </c>
      <c r="C1020" s="482">
        <v>82220</v>
      </c>
      <c r="D1020" s="482">
        <v>0</v>
      </c>
      <c r="E1020" s="482">
        <f>SUM(E1023,E1055,E1068)</f>
        <v>82220</v>
      </c>
      <c r="F1020" s="482">
        <f>G1020-E1020</f>
        <v>6400</v>
      </c>
      <c r="G1020" s="482">
        <f t="shared" ref="G1020" si="294">SUM(G1023,G1055,G1068)</f>
        <v>88620</v>
      </c>
    </row>
    <row r="1021" spans="1:7" x14ac:dyDescent="0.25">
      <c r="A1021" s="953"/>
      <c r="B1021" s="953"/>
      <c r="C1021" s="953"/>
      <c r="D1021" s="953"/>
      <c r="E1021" s="954"/>
      <c r="F1021" s="311"/>
      <c r="G1021" s="704"/>
    </row>
    <row r="1022" spans="1:7" x14ac:dyDescent="0.25">
      <c r="A1022" s="953"/>
      <c r="B1022" s="953"/>
      <c r="C1022" s="953"/>
      <c r="D1022" s="953"/>
      <c r="E1022" s="954"/>
      <c r="F1022" s="311"/>
      <c r="G1022" s="701"/>
    </row>
    <row r="1023" spans="1:7" ht="33.75" customHeight="1" x14ac:dyDescent="0.25">
      <c r="A1023" s="714" t="s">
        <v>422</v>
      </c>
      <c r="B1023" s="714" t="s">
        <v>423</v>
      </c>
      <c r="C1023" s="482">
        <v>56920</v>
      </c>
      <c r="D1023" s="482">
        <v>0</v>
      </c>
      <c r="E1023" s="482">
        <f>SUM(E1042,E1046,E1052)</f>
        <v>56920</v>
      </c>
      <c r="F1023" s="482">
        <f>G1023-E1023</f>
        <v>1400</v>
      </c>
      <c r="G1023" s="482">
        <f t="shared" ref="G1023" si="295">SUM(G1042,G1046,G1052)</f>
        <v>58320</v>
      </c>
    </row>
    <row r="1024" spans="1:7" x14ac:dyDescent="0.25">
      <c r="A1024" s="955"/>
      <c r="B1024" s="955"/>
      <c r="C1024" s="955"/>
      <c r="D1024" s="955"/>
      <c r="E1024" s="956"/>
      <c r="F1024" s="617"/>
      <c r="G1024" s="704"/>
    </row>
    <row r="1025" spans="1:7" x14ac:dyDescent="0.25">
      <c r="A1025" s="955"/>
      <c r="B1025" s="955"/>
      <c r="C1025" s="955"/>
      <c r="D1025" s="955"/>
      <c r="E1025" s="956"/>
      <c r="F1025" s="617"/>
      <c r="G1025" s="701"/>
    </row>
    <row r="1026" spans="1:7" x14ac:dyDescent="0.25">
      <c r="A1026" s="713">
        <v>32</v>
      </c>
      <c r="B1026" s="713" t="s">
        <v>284</v>
      </c>
      <c r="C1026" s="442">
        <v>53920</v>
      </c>
      <c r="D1026" s="442">
        <v>0</v>
      </c>
      <c r="E1026" s="442">
        <f>SUM(E1027,E1029,E1031,E1036)</f>
        <v>53920</v>
      </c>
      <c r="F1026" s="509">
        <f t="shared" ref="F1026:F1052" si="296">G1026-E1026</f>
        <v>1900</v>
      </c>
      <c r="G1026" s="442">
        <f t="shared" ref="G1026" si="297">SUM(G1027,G1029,G1031,G1036)</f>
        <v>55820</v>
      </c>
    </row>
    <row r="1027" spans="1:7" x14ac:dyDescent="0.25">
      <c r="A1027" s="713">
        <v>321</v>
      </c>
      <c r="B1027" s="713" t="s">
        <v>296</v>
      </c>
      <c r="C1027" s="715">
        <v>370</v>
      </c>
      <c r="D1027" s="715">
        <v>0</v>
      </c>
      <c r="E1027" s="715">
        <f>SUM(E1028)</f>
        <v>370</v>
      </c>
      <c r="F1027" s="509">
        <f t="shared" si="296"/>
        <v>0</v>
      </c>
      <c r="G1027" s="715">
        <f t="shared" ref="G1027" si="298">SUM(G1028)</f>
        <v>370</v>
      </c>
    </row>
    <row r="1028" spans="1:7" x14ac:dyDescent="0.25">
      <c r="A1028" s="621">
        <v>3211</v>
      </c>
      <c r="B1028" s="621" t="s">
        <v>102</v>
      </c>
      <c r="C1028" s="716">
        <v>370</v>
      </c>
      <c r="D1028" s="716">
        <v>0</v>
      </c>
      <c r="E1028" s="429">
        <v>370</v>
      </c>
      <c r="F1028" s="553">
        <f t="shared" si="296"/>
        <v>0</v>
      </c>
      <c r="G1028" s="533">
        <v>370</v>
      </c>
    </row>
    <row r="1029" spans="1:7" x14ac:dyDescent="0.25">
      <c r="A1029" s="713">
        <v>322</v>
      </c>
      <c r="B1029" s="713" t="s">
        <v>106</v>
      </c>
      <c r="C1029" s="442">
        <v>2500</v>
      </c>
      <c r="D1029" s="442">
        <v>0</v>
      </c>
      <c r="E1029" s="442">
        <f>SUM(E1030)</f>
        <v>2500</v>
      </c>
      <c r="F1029" s="509">
        <f t="shared" si="296"/>
        <v>0</v>
      </c>
      <c r="G1029" s="442">
        <f t="shared" ref="G1029" si="299">SUM(G1030)</f>
        <v>2500</v>
      </c>
    </row>
    <row r="1030" spans="1:7" x14ac:dyDescent="0.25">
      <c r="A1030" s="621">
        <v>3221</v>
      </c>
      <c r="B1030" s="621" t="s">
        <v>306</v>
      </c>
      <c r="C1030" s="423">
        <v>2500</v>
      </c>
      <c r="D1030" s="716">
        <v>0</v>
      </c>
      <c r="E1030" s="428">
        <v>2500</v>
      </c>
      <c r="F1030" s="553">
        <f t="shared" si="296"/>
        <v>0</v>
      </c>
      <c r="G1030" s="533">
        <v>2500</v>
      </c>
    </row>
    <row r="1031" spans="1:7" x14ac:dyDescent="0.25">
      <c r="A1031" s="713">
        <v>323</v>
      </c>
      <c r="B1031" s="713" t="s">
        <v>113</v>
      </c>
      <c r="C1031" s="442">
        <v>51050</v>
      </c>
      <c r="D1031" s="442">
        <v>0</v>
      </c>
      <c r="E1031" s="442">
        <f>SUM(E1032:E1035)</f>
        <v>51050</v>
      </c>
      <c r="F1031" s="509">
        <f t="shared" si="296"/>
        <v>1650</v>
      </c>
      <c r="G1031" s="442">
        <f t="shared" ref="G1031" si="300">SUM(G1032:G1035)</f>
        <v>52700</v>
      </c>
    </row>
    <row r="1032" spans="1:7" x14ac:dyDescent="0.25">
      <c r="A1032" s="621">
        <v>3231</v>
      </c>
      <c r="B1032" s="621" t="s">
        <v>114</v>
      </c>
      <c r="C1032" s="423">
        <v>4050</v>
      </c>
      <c r="D1032" s="716">
        <v>0</v>
      </c>
      <c r="E1032" s="423">
        <v>4050</v>
      </c>
      <c r="F1032" s="553">
        <f t="shared" si="296"/>
        <v>1050</v>
      </c>
      <c r="G1032" s="627">
        <v>5100</v>
      </c>
    </row>
    <row r="1033" spans="1:7" x14ac:dyDescent="0.25">
      <c r="A1033" s="621">
        <v>3237</v>
      </c>
      <c r="B1033" s="621" t="s">
        <v>119</v>
      </c>
      <c r="C1033" s="423">
        <v>47000</v>
      </c>
      <c r="D1033" s="716">
        <v>0</v>
      </c>
      <c r="E1033" s="428">
        <v>47000</v>
      </c>
      <c r="F1033" s="553">
        <f t="shared" si="296"/>
        <v>0</v>
      </c>
      <c r="G1033" s="627">
        <v>47000</v>
      </c>
    </row>
    <row r="1034" spans="1:7" x14ac:dyDescent="0.25">
      <c r="A1034" s="621">
        <v>3238</v>
      </c>
      <c r="B1034" s="621" t="s">
        <v>120</v>
      </c>
      <c r="C1034" s="716"/>
      <c r="D1034" s="716"/>
      <c r="E1034" s="429">
        <v>0</v>
      </c>
      <c r="F1034" s="553">
        <f t="shared" si="296"/>
        <v>150</v>
      </c>
      <c r="G1034" s="533">
        <v>150</v>
      </c>
    </row>
    <row r="1035" spans="1:7" x14ac:dyDescent="0.25">
      <c r="A1035" s="621">
        <v>3239</v>
      </c>
      <c r="B1035" s="621" t="s">
        <v>121</v>
      </c>
      <c r="C1035" s="716"/>
      <c r="D1035" s="716"/>
      <c r="E1035" s="716">
        <v>0</v>
      </c>
      <c r="F1035" s="553">
        <f t="shared" si="296"/>
        <v>450</v>
      </c>
      <c r="G1035" s="627">
        <v>450</v>
      </c>
    </row>
    <row r="1036" spans="1:7" x14ac:dyDescent="0.25">
      <c r="A1036" s="713">
        <v>329</v>
      </c>
      <c r="B1036" s="713" t="s">
        <v>287</v>
      </c>
      <c r="C1036" s="716"/>
      <c r="D1036" s="716"/>
      <c r="E1036" s="716">
        <f>SUM(E1037)</f>
        <v>0</v>
      </c>
      <c r="F1036" s="553">
        <f t="shared" si="296"/>
        <v>250</v>
      </c>
      <c r="G1036" s="716">
        <f t="shared" ref="G1036" si="301">SUM(G1037)</f>
        <v>250</v>
      </c>
    </row>
    <row r="1037" spans="1:7" x14ac:dyDescent="0.25">
      <c r="A1037" s="621">
        <v>3293</v>
      </c>
      <c r="B1037" s="621" t="s">
        <v>125</v>
      </c>
      <c r="C1037" s="716"/>
      <c r="D1037" s="716"/>
      <c r="E1037" s="716">
        <v>0</v>
      </c>
      <c r="F1037" s="553">
        <f t="shared" si="296"/>
        <v>250</v>
      </c>
      <c r="G1037" s="627">
        <v>250</v>
      </c>
    </row>
    <row r="1038" spans="1:7" x14ac:dyDescent="0.25">
      <c r="A1038" s="713">
        <v>34</v>
      </c>
      <c r="B1038" s="713" t="s">
        <v>303</v>
      </c>
      <c r="C1038" s="442">
        <v>2000</v>
      </c>
      <c r="D1038" s="442">
        <v>0</v>
      </c>
      <c r="E1038" s="442">
        <f>SUM(E1039)</f>
        <v>2000</v>
      </c>
      <c r="F1038" s="509">
        <f t="shared" si="296"/>
        <v>-2000</v>
      </c>
      <c r="G1038" s="442">
        <f t="shared" ref="G1038" si="302">SUM(G1039)</f>
        <v>0</v>
      </c>
    </row>
    <row r="1039" spans="1:7" x14ac:dyDescent="0.25">
      <c r="A1039" s="713">
        <v>343</v>
      </c>
      <c r="B1039" s="713" t="s">
        <v>131</v>
      </c>
      <c r="C1039" s="442">
        <v>2000</v>
      </c>
      <c r="D1039" s="442">
        <v>0</v>
      </c>
      <c r="E1039" s="442">
        <f>SUM(E1040:E1041)</f>
        <v>2000</v>
      </c>
      <c r="F1039" s="509">
        <f t="shared" si="296"/>
        <v>-2000</v>
      </c>
      <c r="G1039" s="442">
        <f t="shared" ref="G1039" si="303">SUM(G1040:G1041)</f>
        <v>0</v>
      </c>
    </row>
    <row r="1040" spans="1:7" x14ac:dyDescent="0.25">
      <c r="A1040" s="621">
        <v>3431</v>
      </c>
      <c r="B1040" s="621" t="s">
        <v>424</v>
      </c>
      <c r="C1040" s="423">
        <v>1500</v>
      </c>
      <c r="D1040" s="716">
        <v>0</v>
      </c>
      <c r="E1040" s="423">
        <v>1500</v>
      </c>
      <c r="F1040" s="553">
        <f t="shared" si="296"/>
        <v>-1500</v>
      </c>
      <c r="G1040" s="627">
        <v>0</v>
      </c>
    </row>
    <row r="1041" spans="1:7" x14ac:dyDescent="0.25">
      <c r="A1041" s="621">
        <v>3434</v>
      </c>
      <c r="B1041" s="621" t="s">
        <v>425</v>
      </c>
      <c r="C1041" s="716">
        <v>500</v>
      </c>
      <c r="D1041" s="716">
        <v>0</v>
      </c>
      <c r="E1041" s="716">
        <v>500</v>
      </c>
      <c r="F1041" s="553">
        <f t="shared" si="296"/>
        <v>-500</v>
      </c>
      <c r="G1041" s="627">
        <v>0</v>
      </c>
    </row>
    <row r="1042" spans="1:7" ht="29.25" customHeight="1" x14ac:dyDescent="0.25">
      <c r="A1042" s="925" t="s">
        <v>358</v>
      </c>
      <c r="B1042" s="925"/>
      <c r="C1042" s="645">
        <v>55920</v>
      </c>
      <c r="D1042" s="645">
        <v>0</v>
      </c>
      <c r="E1042" s="645">
        <f>SUM(E1026,E1038)</f>
        <v>55920</v>
      </c>
      <c r="F1042" s="687">
        <f t="shared" si="296"/>
        <v>-100</v>
      </c>
      <c r="G1042" s="645">
        <f t="shared" ref="G1042" si="304">SUM(G1026,G1038)</f>
        <v>55820</v>
      </c>
    </row>
    <row r="1043" spans="1:7" ht="15" customHeight="1" x14ac:dyDescent="0.25">
      <c r="A1043" s="713">
        <v>34</v>
      </c>
      <c r="B1043" s="713" t="s">
        <v>303</v>
      </c>
      <c r="C1043" s="645"/>
      <c r="D1043" s="645"/>
      <c r="E1043" s="666">
        <f>SUM(E1044)</f>
        <v>0</v>
      </c>
      <c r="F1043" s="509">
        <f t="shared" si="296"/>
        <v>2500</v>
      </c>
      <c r="G1043" s="666">
        <f t="shared" ref="G1043:G1044" si="305">SUM(G1044)</f>
        <v>2500</v>
      </c>
    </row>
    <row r="1044" spans="1:7" ht="15" customHeight="1" x14ac:dyDescent="0.25">
      <c r="A1044" s="713">
        <v>343</v>
      </c>
      <c r="B1044" s="713" t="s">
        <v>131</v>
      </c>
      <c r="C1044" s="645"/>
      <c r="D1044" s="645"/>
      <c r="E1044" s="666">
        <f>SUM(E1045)</f>
        <v>0</v>
      </c>
      <c r="F1044" s="509">
        <f t="shared" si="296"/>
        <v>2500</v>
      </c>
      <c r="G1044" s="666">
        <f t="shared" si="305"/>
        <v>2500</v>
      </c>
    </row>
    <row r="1045" spans="1:7" ht="15" customHeight="1" x14ac:dyDescent="0.25">
      <c r="A1045" s="621">
        <v>3431</v>
      </c>
      <c r="B1045" s="621" t="s">
        <v>424</v>
      </c>
      <c r="C1045" s="645"/>
      <c r="D1045" s="645"/>
      <c r="E1045" s="428">
        <v>0</v>
      </c>
      <c r="F1045" s="553">
        <f t="shared" si="296"/>
        <v>2500</v>
      </c>
      <c r="G1045" s="627">
        <v>2500</v>
      </c>
    </row>
    <row r="1046" spans="1:7" ht="21.75" customHeight="1" x14ac:dyDescent="0.25">
      <c r="A1046" s="925" t="s">
        <v>501</v>
      </c>
      <c r="B1046" s="925"/>
      <c r="C1046" s="645">
        <v>55920</v>
      </c>
      <c r="D1046" s="645">
        <v>0</v>
      </c>
      <c r="E1046" s="645">
        <f>SUM(E1043)</f>
        <v>0</v>
      </c>
      <c r="F1046" s="687">
        <f t="shared" si="296"/>
        <v>2500</v>
      </c>
      <c r="G1046" s="645">
        <f t="shared" ref="G1046" si="306">SUM(G1043)</f>
        <v>2500</v>
      </c>
    </row>
    <row r="1047" spans="1:7" ht="15" customHeight="1" x14ac:dyDescent="0.25">
      <c r="A1047" s="713">
        <v>323</v>
      </c>
      <c r="B1047" s="713" t="s">
        <v>113</v>
      </c>
      <c r="C1047" s="645"/>
      <c r="D1047" s="645"/>
      <c r="E1047" s="666">
        <f>SUM(E1048:E1049)</f>
        <v>750</v>
      </c>
      <c r="F1047" s="509">
        <f t="shared" si="296"/>
        <v>-750</v>
      </c>
      <c r="G1047" s="666">
        <f t="shared" ref="G1047" si="307">SUM(G1048:G1049)</f>
        <v>0</v>
      </c>
    </row>
    <row r="1048" spans="1:7" x14ac:dyDescent="0.25">
      <c r="A1048" s="621">
        <v>3231</v>
      </c>
      <c r="B1048" s="621" t="s">
        <v>114</v>
      </c>
      <c r="C1048" s="715">
        <v>300</v>
      </c>
      <c r="D1048" s="715">
        <v>0</v>
      </c>
      <c r="E1048" s="715">
        <v>300</v>
      </c>
      <c r="F1048" s="509">
        <f t="shared" si="296"/>
        <v>-300</v>
      </c>
      <c r="G1048" s="627">
        <v>0</v>
      </c>
    </row>
    <row r="1049" spans="1:7" x14ac:dyDescent="0.25">
      <c r="A1049" s="621">
        <v>3239</v>
      </c>
      <c r="B1049" s="621" t="s">
        <v>121</v>
      </c>
      <c r="C1049" s="716">
        <v>450</v>
      </c>
      <c r="D1049" s="716">
        <v>0</v>
      </c>
      <c r="E1049" s="716">
        <v>450</v>
      </c>
      <c r="F1049" s="553">
        <f t="shared" si="296"/>
        <v>-450</v>
      </c>
      <c r="G1049" s="627">
        <v>0</v>
      </c>
    </row>
    <row r="1050" spans="1:7" x14ac:dyDescent="0.25">
      <c r="A1050" s="713">
        <v>329</v>
      </c>
      <c r="B1050" s="713" t="s">
        <v>287</v>
      </c>
      <c r="C1050" s="715">
        <v>250</v>
      </c>
      <c r="D1050" s="715">
        <v>0</v>
      </c>
      <c r="E1050" s="715">
        <f>SUM(E1051)</f>
        <v>250</v>
      </c>
      <c r="F1050" s="509">
        <f t="shared" si="296"/>
        <v>-250</v>
      </c>
      <c r="G1050" s="715">
        <f t="shared" ref="G1050" si="308">SUM(G1051)</f>
        <v>0</v>
      </c>
    </row>
    <row r="1051" spans="1:7" x14ac:dyDescent="0.25">
      <c r="A1051" s="621">
        <v>3293</v>
      </c>
      <c r="B1051" s="621" t="s">
        <v>125</v>
      </c>
      <c r="C1051" s="716">
        <v>250</v>
      </c>
      <c r="D1051" s="716">
        <v>0</v>
      </c>
      <c r="E1051" s="716">
        <v>250</v>
      </c>
      <c r="F1051" s="553">
        <f t="shared" si="296"/>
        <v>-250</v>
      </c>
      <c r="G1051" s="627">
        <v>0</v>
      </c>
    </row>
    <row r="1052" spans="1:7" ht="20.25" customHeight="1" x14ac:dyDescent="0.25">
      <c r="A1052" s="925" t="s">
        <v>426</v>
      </c>
      <c r="B1052" s="925"/>
      <c r="C1052" s="645">
        <v>1000</v>
      </c>
      <c r="D1052" s="645">
        <v>0</v>
      </c>
      <c r="E1052" s="645">
        <f>SUM(E1047,E1050)</f>
        <v>1000</v>
      </c>
      <c r="F1052" s="687">
        <f t="shared" si="296"/>
        <v>-1000</v>
      </c>
      <c r="G1052" s="645">
        <f t="shared" ref="G1052" si="309">SUM(G1047,G1050)</f>
        <v>0</v>
      </c>
    </row>
    <row r="1053" spans="1:7" x14ac:dyDescent="0.25">
      <c r="A1053" s="936"/>
      <c r="B1053" s="936"/>
      <c r="C1053" s="936"/>
      <c r="D1053" s="936"/>
      <c r="E1053" s="937"/>
      <c r="F1053" s="311"/>
      <c r="G1053" s="678"/>
    </row>
    <row r="1054" spans="1:7" x14ac:dyDescent="0.25">
      <c r="A1054" s="936"/>
      <c r="B1054" s="936"/>
      <c r="C1054" s="936"/>
      <c r="D1054" s="936"/>
      <c r="E1054" s="937"/>
      <c r="F1054" s="311"/>
      <c r="G1054" s="679"/>
    </row>
    <row r="1055" spans="1:7" ht="30" x14ac:dyDescent="0.25">
      <c r="A1055" s="714" t="s">
        <v>427</v>
      </c>
      <c r="B1055" s="714" t="s">
        <v>428</v>
      </c>
      <c r="C1055" s="500">
        <v>300</v>
      </c>
      <c r="D1055" s="500">
        <v>0</v>
      </c>
      <c r="E1055" s="500">
        <f>SUM(E1061,E1065)</f>
        <v>300</v>
      </c>
      <c r="F1055" s="500">
        <f>G1055-E1055</f>
        <v>0</v>
      </c>
      <c r="G1055" s="500">
        <f t="shared" ref="G1055" si="310">SUM(G1061,G1065)</f>
        <v>300</v>
      </c>
    </row>
    <row r="1056" spans="1:7" x14ac:dyDescent="0.25">
      <c r="A1056" s="930"/>
      <c r="B1056" s="930"/>
      <c r="C1056" s="930"/>
      <c r="D1056" s="930"/>
      <c r="E1056" s="931"/>
      <c r="F1056" s="720"/>
      <c r="G1056" s="678"/>
    </row>
    <row r="1057" spans="1:7" x14ac:dyDescent="0.25">
      <c r="A1057" s="930"/>
      <c r="B1057" s="930"/>
      <c r="C1057" s="930"/>
      <c r="D1057" s="930"/>
      <c r="E1057" s="931"/>
      <c r="F1057" s="720"/>
      <c r="G1057" s="679"/>
    </row>
    <row r="1058" spans="1:7" x14ac:dyDescent="0.25">
      <c r="A1058" s="713">
        <v>32</v>
      </c>
      <c r="B1058" s="713" t="s">
        <v>284</v>
      </c>
      <c r="C1058" s="715">
        <v>280</v>
      </c>
      <c r="D1058" s="715">
        <v>0</v>
      </c>
      <c r="E1058" s="715">
        <f>SUM(E1059)</f>
        <v>280</v>
      </c>
      <c r="F1058" s="719">
        <f t="shared" ref="F1058:F1065" si="311">G1058-E1058</f>
        <v>0</v>
      </c>
      <c r="G1058" s="715">
        <f t="shared" ref="G1058:G1059" si="312">SUM(G1059)</f>
        <v>280</v>
      </c>
    </row>
    <row r="1059" spans="1:7" x14ac:dyDescent="0.25">
      <c r="A1059" s="713">
        <v>322</v>
      </c>
      <c r="B1059" s="713" t="s">
        <v>106</v>
      </c>
      <c r="C1059" s="715">
        <v>280</v>
      </c>
      <c r="D1059" s="715">
        <v>0</v>
      </c>
      <c r="E1059" s="715">
        <f>SUM(E1060)</f>
        <v>280</v>
      </c>
      <c r="F1059" s="719">
        <f t="shared" si="311"/>
        <v>0</v>
      </c>
      <c r="G1059" s="715">
        <f t="shared" si="312"/>
        <v>280</v>
      </c>
    </row>
    <row r="1060" spans="1:7" x14ac:dyDescent="0.25">
      <c r="A1060" s="621">
        <v>3225</v>
      </c>
      <c r="B1060" s="621" t="s">
        <v>415</v>
      </c>
      <c r="C1060" s="716">
        <v>280</v>
      </c>
      <c r="D1060" s="716">
        <v>0</v>
      </c>
      <c r="E1060" s="716">
        <v>280</v>
      </c>
      <c r="F1060" s="717">
        <f t="shared" si="311"/>
        <v>0</v>
      </c>
      <c r="G1060" s="627">
        <v>280</v>
      </c>
    </row>
    <row r="1061" spans="1:7" ht="27.75" customHeight="1" x14ac:dyDescent="0.25">
      <c r="A1061" s="925" t="s">
        <v>358</v>
      </c>
      <c r="B1061" s="925"/>
      <c r="C1061" s="491">
        <v>280</v>
      </c>
      <c r="D1061" s="491">
        <v>0</v>
      </c>
      <c r="E1061" s="491">
        <f>SUM(E1058)</f>
        <v>280</v>
      </c>
      <c r="F1061" s="501">
        <f t="shared" si="311"/>
        <v>0</v>
      </c>
      <c r="G1061" s="491">
        <f t="shared" ref="G1061" si="313">SUM(G1058)</f>
        <v>280</v>
      </c>
    </row>
    <row r="1062" spans="1:7" x14ac:dyDescent="0.25">
      <c r="A1062" s="713">
        <v>32</v>
      </c>
      <c r="B1062" s="713" t="s">
        <v>284</v>
      </c>
      <c r="C1062" s="715">
        <v>20</v>
      </c>
      <c r="D1062" s="715">
        <v>0</v>
      </c>
      <c r="E1062" s="715">
        <f>SUM(E1063)</f>
        <v>20</v>
      </c>
      <c r="F1062" s="719">
        <f t="shared" si="311"/>
        <v>0</v>
      </c>
      <c r="G1062" s="715">
        <f t="shared" ref="G1062:G1063" si="314">SUM(G1063)</f>
        <v>20</v>
      </c>
    </row>
    <row r="1063" spans="1:7" x14ac:dyDescent="0.25">
      <c r="A1063" s="713">
        <v>322</v>
      </c>
      <c r="B1063" s="713" t="s">
        <v>106</v>
      </c>
      <c r="C1063" s="715">
        <v>20</v>
      </c>
      <c r="D1063" s="715">
        <v>0</v>
      </c>
      <c r="E1063" s="715">
        <f>SUM(E1064)</f>
        <v>20</v>
      </c>
      <c r="F1063" s="719">
        <f t="shared" si="311"/>
        <v>0</v>
      </c>
      <c r="G1063" s="715">
        <f t="shared" si="314"/>
        <v>20</v>
      </c>
    </row>
    <row r="1064" spans="1:7" x14ac:dyDescent="0.25">
      <c r="A1064" s="621">
        <v>3225</v>
      </c>
      <c r="B1064" s="621" t="s">
        <v>415</v>
      </c>
      <c r="C1064" s="716">
        <v>20</v>
      </c>
      <c r="D1064" s="716">
        <v>0</v>
      </c>
      <c r="E1064" s="716">
        <v>20</v>
      </c>
      <c r="F1064" s="717">
        <f t="shared" si="311"/>
        <v>0</v>
      </c>
      <c r="G1064" s="627">
        <v>20</v>
      </c>
    </row>
    <row r="1065" spans="1:7" ht="19.5" customHeight="1" x14ac:dyDescent="0.25">
      <c r="A1065" s="948" t="s">
        <v>289</v>
      </c>
      <c r="B1065" s="948"/>
      <c r="C1065" s="501">
        <v>20</v>
      </c>
      <c r="D1065" s="501">
        <v>0</v>
      </c>
      <c r="E1065" s="501">
        <f>SUM(E1062)</f>
        <v>20</v>
      </c>
      <c r="F1065" s="501">
        <f t="shared" si="311"/>
        <v>0</v>
      </c>
      <c r="G1065" s="501">
        <f t="shared" ref="G1065" si="315">SUM(G1062)</f>
        <v>20</v>
      </c>
    </row>
    <row r="1066" spans="1:7" s="297" customFormat="1" x14ac:dyDescent="0.25">
      <c r="A1066" s="936"/>
      <c r="B1066" s="936"/>
      <c r="C1066" s="936"/>
      <c r="D1066" s="936"/>
      <c r="E1066" s="937"/>
      <c r="F1066" s="589"/>
      <c r="G1066" s="678"/>
    </row>
    <row r="1067" spans="1:7" x14ac:dyDescent="0.25">
      <c r="A1067" s="936"/>
      <c r="B1067" s="936"/>
      <c r="C1067" s="936"/>
      <c r="D1067" s="936"/>
      <c r="E1067" s="937"/>
      <c r="F1067" s="311"/>
      <c r="G1067" s="679"/>
    </row>
    <row r="1068" spans="1:7" ht="32.25" customHeight="1" x14ac:dyDescent="0.25">
      <c r="A1068" s="714" t="s">
        <v>429</v>
      </c>
      <c r="B1068" s="714" t="s">
        <v>430</v>
      </c>
      <c r="C1068" s="482">
        <v>25000</v>
      </c>
      <c r="D1068" s="482">
        <v>0</v>
      </c>
      <c r="E1068" s="482">
        <f>SUM(E1074,E1078)</f>
        <v>25000</v>
      </c>
      <c r="F1068" s="482">
        <f>G1068-E1068</f>
        <v>5000</v>
      </c>
      <c r="G1068" s="482">
        <f t="shared" ref="G1068" si="316">SUM(G1074,G1078)</f>
        <v>30000</v>
      </c>
    </row>
    <row r="1069" spans="1:7" x14ac:dyDescent="0.25">
      <c r="A1069" s="930"/>
      <c r="B1069" s="930"/>
      <c r="C1069" s="930"/>
      <c r="D1069" s="930"/>
      <c r="E1069" s="931"/>
      <c r="F1069" s="617"/>
      <c r="G1069" s="678"/>
    </row>
    <row r="1070" spans="1:7" x14ac:dyDescent="0.25">
      <c r="A1070" s="930"/>
      <c r="B1070" s="930"/>
      <c r="C1070" s="930"/>
      <c r="D1070" s="930"/>
      <c r="E1070" s="931"/>
      <c r="F1070" s="617"/>
      <c r="G1070" s="679"/>
    </row>
    <row r="1071" spans="1:7" x14ac:dyDescent="0.25">
      <c r="A1071" s="713">
        <v>42</v>
      </c>
      <c r="B1071" s="713" t="s">
        <v>318</v>
      </c>
      <c r="C1071" s="442">
        <v>5000</v>
      </c>
      <c r="D1071" s="442">
        <v>0</v>
      </c>
      <c r="E1071" s="442">
        <f>SUM(E1072)</f>
        <v>5000</v>
      </c>
      <c r="F1071" s="509">
        <f t="shared" ref="F1071:F1078" si="317">G1071-E1071</f>
        <v>0</v>
      </c>
      <c r="G1071" s="442">
        <f t="shared" ref="G1071:G1072" si="318">SUM(G1072)</f>
        <v>5000</v>
      </c>
    </row>
    <row r="1072" spans="1:7" ht="24" x14ac:dyDescent="0.25">
      <c r="A1072" s="415">
        <v>424</v>
      </c>
      <c r="B1072" s="415" t="s">
        <v>431</v>
      </c>
      <c r="C1072" s="666">
        <v>5000</v>
      </c>
      <c r="D1072" s="666">
        <v>0</v>
      </c>
      <c r="E1072" s="666">
        <f>SUM(E1073)</f>
        <v>5000</v>
      </c>
      <c r="F1072" s="509">
        <f t="shared" si="317"/>
        <v>0</v>
      </c>
      <c r="G1072" s="666">
        <f t="shared" si="318"/>
        <v>5000</v>
      </c>
    </row>
    <row r="1073" spans="1:7" x14ac:dyDescent="0.25">
      <c r="A1073" s="621">
        <v>4241</v>
      </c>
      <c r="B1073" s="621" t="s">
        <v>158</v>
      </c>
      <c r="C1073" s="423">
        <v>5000</v>
      </c>
      <c r="D1073" s="716">
        <v>0</v>
      </c>
      <c r="E1073" s="423">
        <v>5000</v>
      </c>
      <c r="F1073" s="553">
        <f t="shared" si="317"/>
        <v>0</v>
      </c>
      <c r="G1073" s="627">
        <v>5000</v>
      </c>
    </row>
    <row r="1074" spans="1:7" ht="28.5" customHeight="1" x14ac:dyDescent="0.25">
      <c r="A1074" s="925" t="s">
        <v>358</v>
      </c>
      <c r="B1074" s="925"/>
      <c r="C1074" s="645">
        <v>5000</v>
      </c>
      <c r="D1074" s="645">
        <v>0</v>
      </c>
      <c r="E1074" s="645">
        <f>SUM(E1071)</f>
        <v>5000</v>
      </c>
      <c r="F1074" s="509">
        <f t="shared" si="317"/>
        <v>0</v>
      </c>
      <c r="G1074" s="645">
        <f t="shared" ref="G1074" si="319">SUM(G1071)</f>
        <v>5000</v>
      </c>
    </row>
    <row r="1075" spans="1:7" x14ac:dyDescent="0.25">
      <c r="A1075" s="713">
        <v>42</v>
      </c>
      <c r="B1075" s="713" t="s">
        <v>318</v>
      </c>
      <c r="C1075" s="442">
        <v>20000</v>
      </c>
      <c r="D1075" s="442">
        <v>0</v>
      </c>
      <c r="E1075" s="442">
        <f>SUM(E1076)</f>
        <v>20000</v>
      </c>
      <c r="F1075" s="509">
        <f t="shared" si="317"/>
        <v>5000</v>
      </c>
      <c r="G1075" s="442">
        <f t="shared" ref="G1075:G1076" si="320">SUM(G1076)</f>
        <v>25000</v>
      </c>
    </row>
    <row r="1076" spans="1:7" ht="24" x14ac:dyDescent="0.25">
      <c r="A1076" s="415">
        <v>424</v>
      </c>
      <c r="B1076" s="415" t="s">
        <v>431</v>
      </c>
      <c r="C1076" s="666">
        <v>20000</v>
      </c>
      <c r="D1076" s="666">
        <v>0</v>
      </c>
      <c r="E1076" s="666">
        <f>SUM(E1077)</f>
        <v>20000</v>
      </c>
      <c r="F1076" s="509">
        <f t="shared" si="317"/>
        <v>5000</v>
      </c>
      <c r="G1076" s="666">
        <f t="shared" si="320"/>
        <v>25000</v>
      </c>
    </row>
    <row r="1077" spans="1:7" x14ac:dyDescent="0.25">
      <c r="A1077" s="621">
        <v>4241</v>
      </c>
      <c r="B1077" s="621" t="s">
        <v>158</v>
      </c>
      <c r="C1077" s="423">
        <v>20000</v>
      </c>
      <c r="D1077" s="716">
        <v>0</v>
      </c>
      <c r="E1077" s="423">
        <v>20000</v>
      </c>
      <c r="F1077" s="553">
        <f t="shared" si="317"/>
        <v>5000</v>
      </c>
      <c r="G1077" s="627">
        <v>25000</v>
      </c>
    </row>
    <row r="1078" spans="1:7" ht="19.5" customHeight="1" x14ac:dyDescent="0.25">
      <c r="A1078" s="925" t="s">
        <v>309</v>
      </c>
      <c r="B1078" s="925"/>
      <c r="C1078" s="645">
        <v>20000</v>
      </c>
      <c r="D1078" s="645">
        <v>0</v>
      </c>
      <c r="E1078" s="645">
        <f>SUM(E1075)</f>
        <v>20000</v>
      </c>
      <c r="F1078" s="687">
        <f t="shared" si="317"/>
        <v>5000</v>
      </c>
      <c r="G1078" s="645">
        <f t="shared" ref="G1078" si="321">SUM(G1075)</f>
        <v>25000</v>
      </c>
    </row>
    <row r="1079" spans="1:7" s="297" customFormat="1" x14ac:dyDescent="0.25"/>
    <row r="1080" spans="1:7" ht="15.75" x14ac:dyDescent="0.25">
      <c r="B1080" s="4" t="s">
        <v>432</v>
      </c>
    </row>
    <row r="1082" spans="1:7" ht="24" x14ac:dyDescent="0.25">
      <c r="A1082" s="419" t="s">
        <v>264</v>
      </c>
      <c r="B1082" s="419" t="s">
        <v>30</v>
      </c>
      <c r="C1082" s="419" t="s">
        <v>433</v>
      </c>
      <c r="D1082" s="419" t="s">
        <v>434</v>
      </c>
      <c r="E1082" s="419" t="s">
        <v>13</v>
      </c>
      <c r="F1082" s="459" t="s">
        <v>452</v>
      </c>
      <c r="G1082" s="459" t="s">
        <v>453</v>
      </c>
    </row>
    <row r="1083" spans="1:7" x14ac:dyDescent="0.25">
      <c r="A1083" s="419">
        <v>1</v>
      </c>
      <c r="B1083" s="419">
        <v>2</v>
      </c>
      <c r="C1083" s="419">
        <v>3</v>
      </c>
      <c r="D1083" s="450">
        <v>4</v>
      </c>
      <c r="E1083" s="419">
        <v>5</v>
      </c>
      <c r="F1083" s="636"/>
      <c r="G1083" s="576"/>
    </row>
    <row r="1084" spans="1:7" x14ac:dyDescent="0.25">
      <c r="A1084" s="502">
        <v>1</v>
      </c>
      <c r="B1084" s="502" t="s">
        <v>435</v>
      </c>
      <c r="C1084" s="503">
        <v>4265750</v>
      </c>
      <c r="D1084" s="503">
        <v>-323750</v>
      </c>
      <c r="E1084" s="464">
        <f>SUM(E476,E514,E601,E681,E754,E777,E786,E795,E815,E835,E844,E853,E865,E883,E896,E905,E919,E943,E978,E1042,E1061,E1074)</f>
        <v>3833880</v>
      </c>
      <c r="F1084" s="726">
        <f>G1084-E1084</f>
        <v>133350</v>
      </c>
      <c r="G1084" s="726">
        <f>SUM(G476,G514,G601,G681,G754,G777,G786,G795,G815,G835,G844,G853,G865,G883,G896,G905,G919,G943,G978,G1042,G1061,G1074)</f>
        <v>3967230</v>
      </c>
    </row>
    <row r="1085" spans="1:7" x14ac:dyDescent="0.25">
      <c r="A1085" s="502">
        <v>3</v>
      </c>
      <c r="B1085" s="502" t="s">
        <v>436</v>
      </c>
      <c r="C1085" s="503">
        <v>435320</v>
      </c>
      <c r="D1085" s="503">
        <v>14000</v>
      </c>
      <c r="E1085" s="464">
        <f>SUM(E480,E530,E605,E686,E745,E758,E969,E1046,E1065)</f>
        <v>451640</v>
      </c>
      <c r="F1085" s="726">
        <f t="shared" ref="F1085:F1090" si="322">G1085-E1085</f>
        <v>-14320</v>
      </c>
      <c r="G1085" s="726">
        <f>SUM(G480,G530,G605,G686,G745,G758,G969,G1046,G1065)</f>
        <v>437320</v>
      </c>
    </row>
    <row r="1086" spans="1:7" x14ac:dyDescent="0.25">
      <c r="A1086" s="502">
        <v>4</v>
      </c>
      <c r="B1086" s="502" t="s">
        <v>437</v>
      </c>
      <c r="C1086" s="503">
        <v>2881500</v>
      </c>
      <c r="D1086" s="503">
        <v>-155000</v>
      </c>
      <c r="E1086" s="464">
        <f>SUM(E484,E542,E571,E590,E613,E634,E652,E670,E700,E719,E736,E762,E799,E824,E874,E965,E986,E1013)</f>
        <v>2848300</v>
      </c>
      <c r="F1086" s="726">
        <f t="shared" si="322"/>
        <v>420700</v>
      </c>
      <c r="G1086" s="726">
        <f>SUM(G484,G542,G571,G590,G613,G634,G652,G670,G700,G719,G736,G762,G799,G824,G874,G965,G986,G1013)</f>
        <v>3269000</v>
      </c>
    </row>
    <row r="1087" spans="1:7" x14ac:dyDescent="0.25">
      <c r="A1087" s="502">
        <v>5</v>
      </c>
      <c r="B1087" s="502" t="s">
        <v>438</v>
      </c>
      <c r="C1087" s="503">
        <v>2690000</v>
      </c>
      <c r="D1087" s="503">
        <v>-1350000</v>
      </c>
      <c r="E1087" s="464">
        <f>SUM(E550,E575,E617,E656,E704,E806,E831,E857,E909,E990,E1078)</f>
        <v>1340000</v>
      </c>
      <c r="F1087" s="726">
        <f t="shared" si="322"/>
        <v>-250000</v>
      </c>
      <c r="G1087" s="726">
        <f>SUM(G550,G575,G617,G656,G704,G806,G831,G857,G909,G990,G1078)</f>
        <v>1090000</v>
      </c>
    </row>
    <row r="1088" spans="1:7" x14ac:dyDescent="0.25">
      <c r="A1088" s="502">
        <v>6</v>
      </c>
      <c r="B1088" s="502" t="s">
        <v>439</v>
      </c>
      <c r="C1088" s="503">
        <v>1000</v>
      </c>
      <c r="D1088" s="503">
        <v>0</v>
      </c>
      <c r="E1088" s="464">
        <f>SUM(E887,E1052)</f>
        <v>1000</v>
      </c>
      <c r="F1088" s="726">
        <f t="shared" si="322"/>
        <v>34000</v>
      </c>
      <c r="G1088" s="726">
        <f>SUM(G887,G1052)</f>
        <v>35000</v>
      </c>
    </row>
    <row r="1089" spans="1:7" ht="25.5" x14ac:dyDescent="0.25">
      <c r="A1089" s="502">
        <v>7</v>
      </c>
      <c r="B1089" s="502" t="s">
        <v>440</v>
      </c>
      <c r="C1089" s="503">
        <v>385000</v>
      </c>
      <c r="D1089" s="503">
        <v>-143000</v>
      </c>
      <c r="E1089" s="464">
        <f>SUM(E594,E609,E708)</f>
        <v>166000</v>
      </c>
      <c r="F1089" s="726">
        <f t="shared" si="322"/>
        <v>-166000</v>
      </c>
      <c r="G1089" s="726">
        <f>SUM(G594,G609,G708)</f>
        <v>0</v>
      </c>
    </row>
    <row r="1090" spans="1:7" ht="25.5" x14ac:dyDescent="0.25">
      <c r="A1090" s="502"/>
      <c r="B1090" s="504" t="s">
        <v>442</v>
      </c>
      <c r="C1090" s="505">
        <v>10658570</v>
      </c>
      <c r="D1090" s="505">
        <v>-1957750</v>
      </c>
      <c r="E1090" s="597">
        <f>SUM(E1084:E1089)</f>
        <v>8640820</v>
      </c>
      <c r="F1090" s="725">
        <f t="shared" si="322"/>
        <v>157730</v>
      </c>
      <c r="G1090" s="726">
        <f>SUM(G1084:G1089)</f>
        <v>8798550</v>
      </c>
    </row>
    <row r="1092" spans="1:7" x14ac:dyDescent="0.25">
      <c r="A1092" s="2" t="s">
        <v>443</v>
      </c>
      <c r="B1092" s="2"/>
    </row>
    <row r="1093" spans="1:7" x14ac:dyDescent="0.25">
      <c r="A1093" s="2"/>
      <c r="B1093" s="2"/>
    </row>
    <row r="1094" spans="1:7" x14ac:dyDescent="0.25">
      <c r="A1094" s="2" t="s">
        <v>503</v>
      </c>
      <c r="B1094" s="2"/>
    </row>
    <row r="1095" spans="1:7" x14ac:dyDescent="0.25">
      <c r="A1095" s="2" t="s">
        <v>445</v>
      </c>
      <c r="B1095" s="2"/>
    </row>
    <row r="1096" spans="1:7" x14ac:dyDescent="0.25">
      <c r="A1096" s="2"/>
      <c r="B1096" s="2"/>
    </row>
    <row r="1097" spans="1:7" x14ac:dyDescent="0.25">
      <c r="A1097" s="2"/>
      <c r="B1097" s="2"/>
    </row>
    <row r="1098" spans="1:7" x14ac:dyDescent="0.25">
      <c r="A1098" s="2"/>
      <c r="B1098" s="2"/>
    </row>
    <row r="1099" spans="1:7" x14ac:dyDescent="0.25">
      <c r="A1099" s="2" t="s">
        <v>502</v>
      </c>
      <c r="B1099" s="2"/>
    </row>
    <row r="1100" spans="1:7" x14ac:dyDescent="0.25">
      <c r="A1100" s="2" t="s">
        <v>506</v>
      </c>
      <c r="B1100" s="2"/>
    </row>
    <row r="1101" spans="1:7" x14ac:dyDescent="0.25">
      <c r="A1101" s="2"/>
      <c r="B1101" s="2"/>
    </row>
    <row r="1102" spans="1:7" x14ac:dyDescent="0.25">
      <c r="A1102" s="2"/>
      <c r="B1102" s="2"/>
    </row>
    <row r="1103" spans="1:7" x14ac:dyDescent="0.25">
      <c r="A1103" s="2"/>
      <c r="B1103" s="2"/>
    </row>
    <row r="1104" spans="1:7" x14ac:dyDescent="0.25">
      <c r="A1104" s="2" t="s">
        <v>507</v>
      </c>
      <c r="B1104" s="2"/>
    </row>
    <row r="1105" spans="1:2" x14ac:dyDescent="0.25">
      <c r="A1105" s="2"/>
      <c r="B1105" s="2"/>
    </row>
    <row r="1106" spans="1:2" x14ac:dyDescent="0.25">
      <c r="A1106" s="2"/>
      <c r="B1106" s="2"/>
    </row>
    <row r="1107" spans="1:2" x14ac:dyDescent="0.25">
      <c r="A1107" s="2"/>
      <c r="B1107" s="2"/>
    </row>
    <row r="1108" spans="1:2" x14ac:dyDescent="0.25">
      <c r="A1108" s="2"/>
      <c r="B1108" s="2"/>
    </row>
    <row r="1109" spans="1:2" x14ac:dyDescent="0.25">
      <c r="A1109" s="2" t="s">
        <v>449</v>
      </c>
      <c r="B1109" s="2"/>
    </row>
    <row r="1110" spans="1:2" x14ac:dyDescent="0.25">
      <c r="A1110" s="2" t="s">
        <v>450</v>
      </c>
      <c r="B1110" s="2"/>
    </row>
    <row r="1111" spans="1:2" x14ac:dyDescent="0.25">
      <c r="A1111" s="2"/>
      <c r="B1111" s="2"/>
    </row>
  </sheetData>
  <mergeCells count="142">
    <mergeCell ref="A1074:B1074"/>
    <mergeCell ref="A1078:B1078"/>
    <mergeCell ref="A1053:E1054"/>
    <mergeCell ref="A1056:E1057"/>
    <mergeCell ref="A1061:B1061"/>
    <mergeCell ref="A1065:B1065"/>
    <mergeCell ref="A1066:E1067"/>
    <mergeCell ref="A1069:E1070"/>
    <mergeCell ref="A1014:E1016"/>
    <mergeCell ref="A1018:E1019"/>
    <mergeCell ref="A1021:E1022"/>
    <mergeCell ref="A1024:E1025"/>
    <mergeCell ref="A1042:B1042"/>
    <mergeCell ref="A1052:B1052"/>
    <mergeCell ref="A1046:B1046"/>
    <mergeCell ref="A978:B978"/>
    <mergeCell ref="A986:B986"/>
    <mergeCell ref="A990:B990"/>
    <mergeCell ref="A991:E992"/>
    <mergeCell ref="A994:E996"/>
    <mergeCell ref="A1013:B1013"/>
    <mergeCell ref="A931:E932"/>
    <mergeCell ref="A943:B943"/>
    <mergeCell ref="A965:B965"/>
    <mergeCell ref="A969:B969"/>
    <mergeCell ref="A970:E971"/>
    <mergeCell ref="A973:E974"/>
    <mergeCell ref="A910:E911"/>
    <mergeCell ref="A913:E914"/>
    <mergeCell ref="A919:B919"/>
    <mergeCell ref="A920:E922"/>
    <mergeCell ref="A924:E926"/>
    <mergeCell ref="A928:E929"/>
    <mergeCell ref="A888:E889"/>
    <mergeCell ref="A891:E892"/>
    <mergeCell ref="A896:B896"/>
    <mergeCell ref="A897:E898"/>
    <mergeCell ref="A900:E901"/>
    <mergeCell ref="A905:B905"/>
    <mergeCell ref="A909:B909"/>
    <mergeCell ref="A866:E867"/>
    <mergeCell ref="A869:E870"/>
    <mergeCell ref="A874:B874"/>
    <mergeCell ref="A875:E876"/>
    <mergeCell ref="A878:E879"/>
    <mergeCell ref="A883:B883"/>
    <mergeCell ref="A853:B853"/>
    <mergeCell ref="A857:B857"/>
    <mergeCell ref="A858:E859"/>
    <mergeCell ref="A861:E861"/>
    <mergeCell ref="A865:B865"/>
    <mergeCell ref="A835:B835"/>
    <mergeCell ref="A836:E837"/>
    <mergeCell ref="A839:E840"/>
    <mergeCell ref="A844:B844"/>
    <mergeCell ref="A845:E846"/>
    <mergeCell ref="A848:E849"/>
    <mergeCell ref="A810:E811"/>
    <mergeCell ref="A815:B815"/>
    <mergeCell ref="A816:E817"/>
    <mergeCell ref="A819:E820"/>
    <mergeCell ref="A824:B824"/>
    <mergeCell ref="A831:B831"/>
    <mergeCell ref="A786:B786"/>
    <mergeCell ref="A787:E788"/>
    <mergeCell ref="A790:E791"/>
    <mergeCell ref="A795:B795"/>
    <mergeCell ref="A806:B806"/>
    <mergeCell ref="A807:E808"/>
    <mergeCell ref="A763:E764"/>
    <mergeCell ref="A766:E767"/>
    <mergeCell ref="A769:E770"/>
    <mergeCell ref="A777:B777"/>
    <mergeCell ref="A778:E779"/>
    <mergeCell ref="A781:E782"/>
    <mergeCell ref="A799:B799"/>
    <mergeCell ref="A745:B745"/>
    <mergeCell ref="A746:E747"/>
    <mergeCell ref="A749:E750"/>
    <mergeCell ref="A754:B754"/>
    <mergeCell ref="A758:B758"/>
    <mergeCell ref="A762:B762"/>
    <mergeCell ref="A720:E722"/>
    <mergeCell ref="A724:E725"/>
    <mergeCell ref="A727:E728"/>
    <mergeCell ref="A736:B736"/>
    <mergeCell ref="A737:E738"/>
    <mergeCell ref="A740:E741"/>
    <mergeCell ref="A704:B704"/>
    <mergeCell ref="A708:B708"/>
    <mergeCell ref="A709:E710"/>
    <mergeCell ref="A712:E713"/>
    <mergeCell ref="A719:B719"/>
    <mergeCell ref="A670:B670"/>
    <mergeCell ref="A671:E672"/>
    <mergeCell ref="A674:E675"/>
    <mergeCell ref="A681:B681"/>
    <mergeCell ref="A686:B686"/>
    <mergeCell ref="A700:B700"/>
    <mergeCell ref="A638:E639"/>
    <mergeCell ref="A652:B652"/>
    <mergeCell ref="A656:B656"/>
    <mergeCell ref="A657:E658"/>
    <mergeCell ref="A660:E661"/>
    <mergeCell ref="A618:E619"/>
    <mergeCell ref="A621:E622"/>
    <mergeCell ref="A634:B634"/>
    <mergeCell ref="A635:E636"/>
    <mergeCell ref="A605:B605"/>
    <mergeCell ref="A609:B609"/>
    <mergeCell ref="A613:B613"/>
    <mergeCell ref="A617:B617"/>
    <mergeCell ref="A571:B571"/>
    <mergeCell ref="A575:B575"/>
    <mergeCell ref="A576:E577"/>
    <mergeCell ref="A579:E580"/>
    <mergeCell ref="A590:B590"/>
    <mergeCell ref="A601:B601"/>
    <mergeCell ref="A887:B887"/>
    <mergeCell ref="F460:F461"/>
    <mergeCell ref="G460:G461"/>
    <mergeCell ref="A462:E463"/>
    <mergeCell ref="A476:B476"/>
    <mergeCell ref="A480:B480"/>
    <mergeCell ref="A455:E456"/>
    <mergeCell ref="A458:E459"/>
    <mergeCell ref="A460:A461"/>
    <mergeCell ref="B460:B461"/>
    <mergeCell ref="C460:C461"/>
    <mergeCell ref="D460:D461"/>
    <mergeCell ref="E460:E461"/>
    <mergeCell ref="A530:B530"/>
    <mergeCell ref="A550:B550"/>
    <mergeCell ref="A552:E553"/>
    <mergeCell ref="A555:E556"/>
    <mergeCell ref="A558:E559"/>
    <mergeCell ref="A486:E487"/>
    <mergeCell ref="A489:E490"/>
    <mergeCell ref="A514:B514"/>
    <mergeCell ref="A542:B542"/>
    <mergeCell ref="A594:B594"/>
    <mergeCell ref="A595:E596"/>
  </mergeCells>
  <pageMargins left="0.51" right="0.45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1. IZMJENE I DOPUNE PROR ZA 20.</vt:lpstr>
      <vt:lpstr>2. IZMJENE I DOPUNE PROR ZA 20.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Windows User</cp:lastModifiedBy>
  <cp:lastPrinted>2020-12-31T09:29:29Z</cp:lastPrinted>
  <dcterms:created xsi:type="dcterms:W3CDTF">2020-11-23T13:01:48Z</dcterms:created>
  <dcterms:modified xsi:type="dcterms:W3CDTF">2020-12-31T10:57:48Z</dcterms:modified>
</cp:coreProperties>
</file>