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13_ncr:1_{2D8500A0-AF15-4939-850B-4CD9A15659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4" i="2" l="1"/>
  <c r="E235" i="2"/>
  <c r="E236" i="2"/>
  <c r="E237" i="2"/>
  <c r="E238" i="2"/>
  <c r="E239" i="2"/>
  <c r="E233" i="2"/>
  <c r="G889" i="2"/>
  <c r="G892" i="2"/>
  <c r="G901" i="2"/>
  <c r="G849" i="2"/>
  <c r="G861" i="2"/>
  <c r="G864" i="2"/>
  <c r="G865" i="2"/>
  <c r="G838" i="2"/>
  <c r="G841" i="2"/>
  <c r="G842" i="2"/>
  <c r="G794" i="2"/>
  <c r="G807" i="2"/>
  <c r="G818" i="2"/>
  <c r="G778" i="2"/>
  <c r="G754" i="2"/>
  <c r="G729" i="2"/>
  <c r="G719" i="2"/>
  <c r="G689" i="2"/>
  <c r="G660" i="2"/>
  <c r="G644" i="2"/>
  <c r="G645" i="2"/>
  <c r="G558" i="2"/>
  <c r="G559" i="2"/>
  <c r="G571" i="2"/>
  <c r="G505" i="2"/>
  <c r="G517" i="2"/>
  <c r="G482" i="2"/>
  <c r="G491" i="2"/>
  <c r="G444" i="2"/>
  <c r="G409" i="2"/>
  <c r="G410" i="2"/>
  <c r="G423" i="2"/>
  <c r="G427" i="2"/>
  <c r="G396" i="2"/>
  <c r="G369" i="2"/>
  <c r="G370" i="2"/>
  <c r="G382" i="2"/>
  <c r="G356" i="2"/>
  <c r="G359" i="2"/>
  <c r="G360" i="2"/>
  <c r="G342" i="2"/>
  <c r="G245" i="2"/>
  <c r="G246" i="2"/>
  <c r="G248" i="2"/>
  <c r="G250" i="2"/>
  <c r="G252" i="2"/>
  <c r="G253" i="2"/>
  <c r="G255" i="2"/>
  <c r="G256" i="2"/>
  <c r="G257" i="2"/>
  <c r="G258" i="2"/>
  <c r="G259" i="2"/>
  <c r="G260" i="2"/>
  <c r="G261" i="2"/>
  <c r="G263" i="2"/>
  <c r="G265" i="2"/>
  <c r="G266" i="2"/>
  <c r="G267" i="2"/>
  <c r="G269" i="2"/>
  <c r="G270" i="2"/>
  <c r="G272" i="2"/>
  <c r="G273" i="2"/>
  <c r="G125" i="2"/>
  <c r="G127" i="2"/>
  <c r="G129" i="2"/>
  <c r="G132" i="2"/>
  <c r="G133" i="2"/>
  <c r="G134" i="2"/>
  <c r="G135" i="2"/>
  <c r="G137" i="2"/>
  <c r="G138" i="2"/>
  <c r="G139" i="2"/>
  <c r="G140" i="2"/>
  <c r="G141" i="2"/>
  <c r="G142" i="2"/>
  <c r="G144" i="2"/>
  <c r="G145" i="2"/>
  <c r="G146" i="2"/>
  <c r="G147" i="2"/>
  <c r="G148" i="2"/>
  <c r="G149" i="2"/>
  <c r="G150" i="2"/>
  <c r="G151" i="2"/>
  <c r="G152" i="2"/>
  <c r="G155" i="2"/>
  <c r="G156" i="2"/>
  <c r="G157" i="2"/>
  <c r="G158" i="2"/>
  <c r="G159" i="2"/>
  <c r="G160" i="2"/>
  <c r="G162" i="2"/>
  <c r="G163" i="2"/>
  <c r="G164" i="2"/>
  <c r="G166" i="2"/>
  <c r="G169" i="2"/>
  <c r="G173" i="2"/>
  <c r="G176" i="2"/>
  <c r="G177" i="2"/>
  <c r="G180" i="2"/>
  <c r="G182" i="2"/>
  <c r="G185" i="2"/>
  <c r="G186" i="2"/>
  <c r="G188" i="2"/>
  <c r="G189" i="2"/>
  <c r="G190" i="2"/>
  <c r="G191" i="2"/>
  <c r="G193" i="2"/>
  <c r="G194" i="2"/>
  <c r="G197" i="2"/>
  <c r="G199" i="2"/>
  <c r="G201" i="2"/>
  <c r="G202" i="2"/>
  <c r="G203" i="2"/>
  <c r="G204" i="2"/>
  <c r="G207" i="2"/>
  <c r="G58" i="2"/>
  <c r="G61" i="2"/>
  <c r="G62" i="2"/>
  <c r="G64" i="2"/>
  <c r="G70" i="2"/>
  <c r="G71" i="2"/>
  <c r="G72" i="2"/>
  <c r="G79" i="2"/>
  <c r="G80" i="2"/>
  <c r="G82" i="2"/>
  <c r="G83" i="2"/>
  <c r="G84" i="2"/>
  <c r="G85" i="2"/>
  <c r="G89" i="2"/>
  <c r="G90" i="2"/>
  <c r="G93" i="2"/>
  <c r="G95" i="2"/>
  <c r="G96" i="2"/>
  <c r="G99" i="2"/>
  <c r="G103" i="2"/>
  <c r="G107" i="2"/>
  <c r="G110" i="2"/>
  <c r="G29" i="2"/>
  <c r="G31" i="2"/>
  <c r="G32" i="2"/>
  <c r="G28" i="2"/>
  <c r="H213" i="2"/>
  <c r="E925" i="2"/>
  <c r="G925" i="2" s="1"/>
  <c r="F924" i="2"/>
  <c r="F923" i="2" s="1"/>
  <c r="F922" i="2" s="1"/>
  <c r="D924" i="2"/>
  <c r="E924" i="2" s="1"/>
  <c r="E920" i="2"/>
  <c r="G920" i="2" s="1"/>
  <c r="F919" i="2"/>
  <c r="D919" i="2"/>
  <c r="E913" i="2"/>
  <c r="F912" i="2"/>
  <c r="D912" i="2"/>
  <c r="F911" i="2"/>
  <c r="F910" i="2" s="1"/>
  <c r="F909" i="2" s="1"/>
  <c r="F908" i="2" s="1"/>
  <c r="E906" i="2"/>
  <c r="G906" i="2" s="1"/>
  <c r="F905" i="2"/>
  <c r="F904" i="2" s="1"/>
  <c r="F903" i="2" s="1"/>
  <c r="D905" i="2"/>
  <c r="E901" i="2"/>
  <c r="F900" i="2"/>
  <c r="F899" i="2" s="1"/>
  <c r="D900" i="2"/>
  <c r="D899" i="2" s="1"/>
  <c r="E896" i="2"/>
  <c r="G896" i="2" s="1"/>
  <c r="E895" i="2"/>
  <c r="G895" i="2" s="1"/>
  <c r="F894" i="2"/>
  <c r="F893" i="2" s="1"/>
  <c r="D894" i="2"/>
  <c r="E894" i="2" s="1"/>
  <c r="E892" i="2"/>
  <c r="E891" i="2"/>
  <c r="G891" i="2" s="1"/>
  <c r="F890" i="2"/>
  <c r="G890" i="2" s="1"/>
  <c r="D890" i="2"/>
  <c r="E890" i="2" s="1"/>
  <c r="E889" i="2"/>
  <c r="E888" i="2"/>
  <c r="G888" i="2" s="1"/>
  <c r="E887" i="2"/>
  <c r="G887" i="2" s="1"/>
  <c r="E886" i="2"/>
  <c r="G886" i="2" s="1"/>
  <c r="F885" i="2"/>
  <c r="E885" i="2"/>
  <c r="D885" i="2"/>
  <c r="E884" i="2"/>
  <c r="G884" i="2" s="1"/>
  <c r="E883" i="2"/>
  <c r="G883" i="2" s="1"/>
  <c r="F882" i="2"/>
  <c r="D882" i="2"/>
  <c r="E882" i="2" s="1"/>
  <c r="E872" i="2"/>
  <c r="G872" i="2" s="1"/>
  <c r="F871" i="2"/>
  <c r="F870" i="2" s="1"/>
  <c r="D871" i="2"/>
  <c r="E871" i="2" s="1"/>
  <c r="E868" i="2"/>
  <c r="G868" i="2" s="1"/>
  <c r="E867" i="2"/>
  <c r="G867" i="2" s="1"/>
  <c r="E866" i="2"/>
  <c r="G866" i="2" s="1"/>
  <c r="F865" i="2"/>
  <c r="D865" i="2"/>
  <c r="E865" i="2" s="1"/>
  <c r="E864" i="2"/>
  <c r="E863" i="2"/>
  <c r="G863" i="2" s="1"/>
  <c r="E862" i="2"/>
  <c r="G862" i="2" s="1"/>
  <c r="E861" i="2"/>
  <c r="F860" i="2"/>
  <c r="D860" i="2"/>
  <c r="E856" i="2"/>
  <c r="G856" i="2" s="1"/>
  <c r="E855" i="2"/>
  <c r="G855" i="2" s="1"/>
  <c r="F854" i="2"/>
  <c r="F853" i="2" s="1"/>
  <c r="F852" i="2" s="1"/>
  <c r="E854" i="2"/>
  <c r="D854" i="2"/>
  <c r="D853" i="2" s="1"/>
  <c r="F851" i="2"/>
  <c r="E850" i="2"/>
  <c r="G850" i="2" s="1"/>
  <c r="F849" i="2"/>
  <c r="D849" i="2"/>
  <c r="E849" i="2" s="1"/>
  <c r="F848" i="2"/>
  <c r="E843" i="2"/>
  <c r="G843" i="2" s="1"/>
  <c r="F842" i="2"/>
  <c r="D842" i="2"/>
  <c r="E842" i="2" s="1"/>
  <c r="E841" i="2"/>
  <c r="E840" i="2"/>
  <c r="G840" i="2" s="1"/>
  <c r="F839" i="2"/>
  <c r="G839" i="2" s="1"/>
  <c r="D839" i="2"/>
  <c r="E839" i="2" s="1"/>
  <c r="E838" i="2"/>
  <c r="E837" i="2"/>
  <c r="G837" i="2" s="1"/>
  <c r="F836" i="2"/>
  <c r="F835" i="2" s="1"/>
  <c r="D836" i="2"/>
  <c r="F834" i="2"/>
  <c r="E832" i="2"/>
  <c r="G832" i="2" s="1"/>
  <c r="E831" i="2"/>
  <c r="F830" i="2"/>
  <c r="D830" i="2"/>
  <c r="F829" i="2"/>
  <c r="F828" i="2" s="1"/>
  <c r="F827" i="2" s="1"/>
  <c r="D829" i="2"/>
  <c r="E824" i="2"/>
  <c r="E823" i="2"/>
  <c r="G823" i="2" s="1"/>
  <c r="F822" i="2"/>
  <c r="D822" i="2"/>
  <c r="E820" i="2"/>
  <c r="G820" i="2" s="1"/>
  <c r="F819" i="2"/>
  <c r="D819" i="2"/>
  <c r="E819" i="2" s="1"/>
  <c r="G819" i="2" s="1"/>
  <c r="E818" i="2"/>
  <c r="E817" i="2"/>
  <c r="G817" i="2" s="1"/>
  <c r="E816" i="2"/>
  <c r="G816" i="2" s="1"/>
  <c r="E815" i="2"/>
  <c r="G815" i="2" s="1"/>
  <c r="E814" i="2"/>
  <c r="G814" i="2" s="1"/>
  <c r="F813" i="2"/>
  <c r="G813" i="2" s="1"/>
  <c r="D813" i="2"/>
  <c r="E813" i="2" s="1"/>
  <c r="E812" i="2"/>
  <c r="G812" i="2" s="1"/>
  <c r="E811" i="2"/>
  <c r="G811" i="2" s="1"/>
  <c r="F810" i="2"/>
  <c r="G810" i="2" s="1"/>
  <c r="D810" i="2"/>
  <c r="E810" i="2" s="1"/>
  <c r="E809" i="2"/>
  <c r="G809" i="2" s="1"/>
  <c r="E808" i="2"/>
  <c r="G808" i="2" s="1"/>
  <c r="E807" i="2"/>
  <c r="E806" i="2"/>
  <c r="G806" i="2" s="1"/>
  <c r="F805" i="2"/>
  <c r="D805" i="2"/>
  <c r="E805" i="2" s="1"/>
  <c r="E801" i="2"/>
  <c r="G801" i="2" s="1"/>
  <c r="F800" i="2"/>
  <c r="D800" i="2"/>
  <c r="E797" i="2"/>
  <c r="G797" i="2" s="1"/>
  <c r="F796" i="2"/>
  <c r="E796" i="2"/>
  <c r="D796" i="2"/>
  <c r="E795" i="2"/>
  <c r="D795" i="2"/>
  <c r="E794" i="2"/>
  <c r="F793" i="2"/>
  <c r="D793" i="2"/>
  <c r="E793" i="2" s="1"/>
  <c r="E792" i="2"/>
  <c r="G792" i="2" s="1"/>
  <c r="F791" i="2"/>
  <c r="D791" i="2"/>
  <c r="E791" i="2" s="1"/>
  <c r="G791" i="2" s="1"/>
  <c r="E790" i="2"/>
  <c r="G790" i="2" s="1"/>
  <c r="F789" i="2"/>
  <c r="D789" i="2"/>
  <c r="D788" i="2" s="1"/>
  <c r="E779" i="2"/>
  <c r="G779" i="2" s="1"/>
  <c r="E778" i="2"/>
  <c r="F777" i="2"/>
  <c r="F776" i="2" s="1"/>
  <c r="D777" i="2"/>
  <c r="E771" i="2"/>
  <c r="G771" i="2" s="1"/>
  <c r="F770" i="2"/>
  <c r="D770" i="2"/>
  <c r="F769" i="2"/>
  <c r="E764" i="2"/>
  <c r="G764" i="2" s="1"/>
  <c r="F763" i="2"/>
  <c r="D763" i="2"/>
  <c r="F762" i="2"/>
  <c r="E761" i="2"/>
  <c r="F760" i="2"/>
  <c r="D760" i="2"/>
  <c r="E760" i="2" s="1"/>
  <c r="F759" i="2"/>
  <c r="F758" i="2" s="1"/>
  <c r="F757" i="2" s="1"/>
  <c r="F756" i="2" s="1"/>
  <c r="E759" i="2"/>
  <c r="D759" i="2"/>
  <c r="E754" i="2"/>
  <c r="F753" i="2"/>
  <c r="F752" i="2" s="1"/>
  <c r="E753" i="2"/>
  <c r="D753" i="2"/>
  <c r="D752" i="2"/>
  <c r="E752" i="2" s="1"/>
  <c r="E749" i="2"/>
  <c r="G749" i="2" s="1"/>
  <c r="F748" i="2"/>
  <c r="D748" i="2"/>
  <c r="E742" i="2"/>
  <c r="G742" i="2" s="1"/>
  <c r="F741" i="2"/>
  <c r="D741" i="2"/>
  <c r="E735" i="2"/>
  <c r="G735" i="2" s="1"/>
  <c r="F734" i="2"/>
  <c r="D734" i="2"/>
  <c r="E730" i="2"/>
  <c r="G730" i="2" s="1"/>
  <c r="F729" i="2"/>
  <c r="D729" i="2"/>
  <c r="E729" i="2" s="1"/>
  <c r="F728" i="2"/>
  <c r="D728" i="2"/>
  <c r="E726" i="2"/>
  <c r="F725" i="2"/>
  <c r="F724" i="2" s="1"/>
  <c r="F723" i="2" s="1"/>
  <c r="D725" i="2"/>
  <c r="E725" i="2" s="1"/>
  <c r="E719" i="2"/>
  <c r="F718" i="2"/>
  <c r="D718" i="2"/>
  <c r="F717" i="2"/>
  <c r="E712" i="2"/>
  <c r="F711" i="2"/>
  <c r="F710" i="2" s="1"/>
  <c r="F709" i="2" s="1"/>
  <c r="F708" i="2" s="1"/>
  <c r="D711" i="2"/>
  <c r="E711" i="2" s="1"/>
  <c r="E707" i="2"/>
  <c r="G707" i="2" s="1"/>
  <c r="F706" i="2"/>
  <c r="D706" i="2"/>
  <c r="F705" i="2"/>
  <c r="F704" i="2" s="1"/>
  <c r="F703" i="2" s="1"/>
  <c r="E700" i="2"/>
  <c r="G700" i="2" s="1"/>
  <c r="F699" i="2"/>
  <c r="D699" i="2"/>
  <c r="F698" i="2"/>
  <c r="E697" i="2"/>
  <c r="F696" i="2"/>
  <c r="F695" i="2" s="1"/>
  <c r="D696" i="2"/>
  <c r="E692" i="2"/>
  <c r="G692" i="2" s="1"/>
  <c r="F691" i="2"/>
  <c r="D691" i="2"/>
  <c r="E689" i="2"/>
  <c r="F688" i="2"/>
  <c r="E688" i="2"/>
  <c r="D688" i="2"/>
  <c r="D687" i="2"/>
  <c r="E687" i="2" s="1"/>
  <c r="E682" i="2"/>
  <c r="G682" i="2" s="1"/>
  <c r="F681" i="2"/>
  <c r="F680" i="2" s="1"/>
  <c r="F679" i="2" s="1"/>
  <c r="F678" i="2" s="1"/>
  <c r="D681" i="2"/>
  <c r="E681" i="2" s="1"/>
  <c r="E677" i="2"/>
  <c r="G677" i="2" s="1"/>
  <c r="F676" i="2"/>
  <c r="D676" i="2"/>
  <c r="F675" i="2"/>
  <c r="F674" i="2" s="1"/>
  <c r="E670" i="2"/>
  <c r="G670" i="2" s="1"/>
  <c r="F669" i="2"/>
  <c r="F668" i="2" s="1"/>
  <c r="D669" i="2"/>
  <c r="E665" i="2"/>
  <c r="G665" i="2" s="1"/>
  <c r="F664" i="2"/>
  <c r="D664" i="2"/>
  <c r="F663" i="2"/>
  <c r="E660" i="2"/>
  <c r="F659" i="2"/>
  <c r="F658" i="2" s="1"/>
  <c r="D659" i="2"/>
  <c r="E659" i="2" s="1"/>
  <c r="G659" i="2" s="1"/>
  <c r="E653" i="2"/>
  <c r="G653" i="2" s="1"/>
  <c r="F652" i="2"/>
  <c r="F651" i="2" s="1"/>
  <c r="F650" i="2" s="1"/>
  <c r="D652" i="2"/>
  <c r="E652" i="2" s="1"/>
  <c r="F649" i="2"/>
  <c r="F648" i="2" s="1"/>
  <c r="E646" i="2"/>
  <c r="G646" i="2" s="1"/>
  <c r="F645" i="2"/>
  <c r="F644" i="2" s="1"/>
  <c r="E645" i="2"/>
  <c r="D645" i="2"/>
  <c r="D644" i="2"/>
  <c r="E644" i="2" s="1"/>
  <c r="E643" i="2"/>
  <c r="G643" i="2" s="1"/>
  <c r="F642" i="2"/>
  <c r="G642" i="2" s="1"/>
  <c r="D642" i="2"/>
  <c r="E642" i="2" s="1"/>
  <c r="F641" i="2"/>
  <c r="E636" i="2"/>
  <c r="F635" i="2"/>
  <c r="D635" i="2"/>
  <c r="F634" i="2"/>
  <c r="F633" i="2" s="1"/>
  <c r="F632" i="2" s="1"/>
  <c r="F631" i="2" s="1"/>
  <c r="E627" i="2"/>
  <c r="F626" i="2"/>
  <c r="D626" i="2"/>
  <c r="E626" i="2" s="1"/>
  <c r="E625" i="2"/>
  <c r="G625" i="2" s="1"/>
  <c r="F624" i="2"/>
  <c r="D624" i="2"/>
  <c r="F617" i="2"/>
  <c r="F616" i="2" s="1"/>
  <c r="F615" i="2" s="1"/>
  <c r="F614" i="2" s="1"/>
  <c r="F613" i="2" s="1"/>
  <c r="D617" i="2"/>
  <c r="D616" i="2"/>
  <c r="D615" i="2" s="1"/>
  <c r="D614" i="2" s="1"/>
  <c r="D613" i="2" s="1"/>
  <c r="E613" i="2" s="1"/>
  <c r="E611" i="2"/>
  <c r="F610" i="2"/>
  <c r="F609" i="2" s="1"/>
  <c r="F608" i="2" s="1"/>
  <c r="D610" i="2"/>
  <c r="E610" i="2" s="1"/>
  <c r="E607" i="2"/>
  <c r="G607" i="2" s="1"/>
  <c r="F606" i="2"/>
  <c r="E606" i="2"/>
  <c r="G606" i="2" s="1"/>
  <c r="D606" i="2"/>
  <c r="F605" i="2"/>
  <c r="F604" i="2" s="1"/>
  <c r="D605" i="2"/>
  <c r="E602" i="2"/>
  <c r="F601" i="2"/>
  <c r="F600" i="2" s="1"/>
  <c r="F599" i="2" s="1"/>
  <c r="F598" i="2" s="1"/>
  <c r="E601" i="2"/>
  <c r="D601" i="2"/>
  <c r="E600" i="2"/>
  <c r="D600" i="2"/>
  <c r="D599" i="2" s="1"/>
  <c r="E597" i="2"/>
  <c r="G597" i="2" s="1"/>
  <c r="E596" i="2"/>
  <c r="G596" i="2" s="1"/>
  <c r="F595" i="2"/>
  <c r="D595" i="2"/>
  <c r="F594" i="2"/>
  <c r="F593" i="2" s="1"/>
  <c r="F592" i="2" s="1"/>
  <c r="E587" i="2"/>
  <c r="G587" i="2" s="1"/>
  <c r="F586" i="2"/>
  <c r="F585" i="2" s="1"/>
  <c r="F584" i="2" s="1"/>
  <c r="F583" i="2" s="1"/>
  <c r="E586" i="2"/>
  <c r="G586" i="2" s="1"/>
  <c r="D586" i="2"/>
  <c r="D585" i="2"/>
  <c r="E585" i="2" s="1"/>
  <c r="E582" i="2"/>
  <c r="G582" i="2" s="1"/>
  <c r="F581" i="2"/>
  <c r="D581" i="2"/>
  <c r="F580" i="2"/>
  <c r="F579" i="2" s="1"/>
  <c r="F578" i="2" s="1"/>
  <c r="F577" i="2" s="1"/>
  <c r="E575" i="2"/>
  <c r="G575" i="2" s="1"/>
  <c r="F574" i="2"/>
  <c r="D574" i="2"/>
  <c r="E571" i="2"/>
  <c r="F570" i="2"/>
  <c r="F569" i="2" s="1"/>
  <c r="E570" i="2"/>
  <c r="D570" i="2"/>
  <c r="E569" i="2"/>
  <c r="D569" i="2"/>
  <c r="D568" i="2" s="1"/>
  <c r="E566" i="2"/>
  <c r="G566" i="2" s="1"/>
  <c r="F565" i="2"/>
  <c r="G565" i="2" s="1"/>
  <c r="D565" i="2"/>
  <c r="E565" i="2" s="1"/>
  <c r="E564" i="2"/>
  <c r="G564" i="2" s="1"/>
  <c r="F563" i="2"/>
  <c r="D563" i="2"/>
  <c r="E563" i="2" s="1"/>
  <c r="E559" i="2"/>
  <c r="F558" i="2"/>
  <c r="D558" i="2"/>
  <c r="E558" i="2" s="1"/>
  <c r="E557" i="2"/>
  <c r="G557" i="2" s="1"/>
  <c r="F556" i="2"/>
  <c r="F555" i="2" s="1"/>
  <c r="D556" i="2"/>
  <c r="E552" i="2"/>
  <c r="F551" i="2"/>
  <c r="D551" i="2"/>
  <c r="E550" i="2"/>
  <c r="G550" i="2" s="1"/>
  <c r="E549" i="2"/>
  <c r="G549" i="2" s="1"/>
  <c r="E548" i="2"/>
  <c r="G548" i="2" s="1"/>
  <c r="F547" i="2"/>
  <c r="D547" i="2"/>
  <c r="E547" i="2" s="1"/>
  <c r="E541" i="2"/>
  <c r="F540" i="2"/>
  <c r="F539" i="2" s="1"/>
  <c r="D540" i="2"/>
  <c r="E540" i="2" s="1"/>
  <c r="D539" i="2"/>
  <c r="E539" i="2" s="1"/>
  <c r="E538" i="2"/>
  <c r="G538" i="2" s="1"/>
  <c r="F537" i="2"/>
  <c r="F536" i="2" s="1"/>
  <c r="D537" i="2"/>
  <c r="D536" i="2" s="1"/>
  <c r="E536" i="2" s="1"/>
  <c r="E533" i="2"/>
  <c r="G533" i="2" s="1"/>
  <c r="F532" i="2"/>
  <c r="F531" i="2" s="1"/>
  <c r="F530" i="2" s="1"/>
  <c r="F529" i="2" s="1"/>
  <c r="D532" i="2"/>
  <c r="E532" i="2" s="1"/>
  <c r="E526" i="2"/>
  <c r="G526" i="2" s="1"/>
  <c r="F525" i="2"/>
  <c r="E525" i="2"/>
  <c r="D525" i="2"/>
  <c r="D524" i="2"/>
  <c r="E524" i="2" s="1"/>
  <c r="E521" i="2"/>
  <c r="F520" i="2"/>
  <c r="D520" i="2"/>
  <c r="E520" i="2" s="1"/>
  <c r="E519" i="2"/>
  <c r="G519" i="2" s="1"/>
  <c r="F518" i="2"/>
  <c r="G518" i="2" s="1"/>
  <c r="D518" i="2"/>
  <c r="E518" i="2" s="1"/>
  <c r="E517" i="2"/>
  <c r="F516" i="2"/>
  <c r="D516" i="2"/>
  <c r="E513" i="2"/>
  <c r="G513" i="2" s="1"/>
  <c r="F512" i="2"/>
  <c r="D512" i="2"/>
  <c r="E512" i="2" s="1"/>
  <c r="E511" i="2"/>
  <c r="G511" i="2" s="1"/>
  <c r="F510" i="2"/>
  <c r="E510" i="2"/>
  <c r="D510" i="2"/>
  <c r="E506" i="2"/>
  <c r="G506" i="2" s="1"/>
  <c r="E505" i="2"/>
  <c r="F504" i="2"/>
  <c r="F503" i="2" s="1"/>
  <c r="D504" i="2"/>
  <c r="E498" i="2"/>
  <c r="G498" i="2" s="1"/>
  <c r="F497" i="2"/>
  <c r="D497" i="2"/>
  <c r="F496" i="2"/>
  <c r="E495" i="2"/>
  <c r="F494" i="2"/>
  <c r="E494" i="2"/>
  <c r="D494" i="2"/>
  <c r="D493" i="2" s="1"/>
  <c r="E493" i="2" s="1"/>
  <c r="F493" i="2"/>
  <c r="E491" i="2"/>
  <c r="F490" i="2"/>
  <c r="G490" i="2" s="1"/>
  <c r="E490" i="2"/>
  <c r="D490" i="2"/>
  <c r="D489" i="2" s="1"/>
  <c r="F489" i="2"/>
  <c r="F488" i="2" s="1"/>
  <c r="E486" i="2"/>
  <c r="G486" i="2" s="1"/>
  <c r="F485" i="2"/>
  <c r="F484" i="2" s="1"/>
  <c r="F483" i="2" s="1"/>
  <c r="D485" i="2"/>
  <c r="E485" i="2" s="1"/>
  <c r="D484" i="2"/>
  <c r="E484" i="2" s="1"/>
  <c r="E482" i="2"/>
  <c r="F481" i="2"/>
  <c r="F480" i="2" s="1"/>
  <c r="D481" i="2"/>
  <c r="E477" i="2"/>
  <c r="G477" i="2" s="1"/>
  <c r="E476" i="2"/>
  <c r="G476" i="2" s="1"/>
  <c r="F475" i="2"/>
  <c r="G475" i="2" s="1"/>
  <c r="D475" i="2"/>
  <c r="E475" i="2" s="1"/>
  <c r="E474" i="2"/>
  <c r="G474" i="2" s="1"/>
  <c r="F473" i="2"/>
  <c r="E473" i="2"/>
  <c r="D473" i="2"/>
  <c r="E469" i="2"/>
  <c r="G469" i="2" s="1"/>
  <c r="F468" i="2"/>
  <c r="F467" i="2" s="1"/>
  <c r="F466" i="2" s="1"/>
  <c r="F465" i="2" s="1"/>
  <c r="D468" i="2"/>
  <c r="E468" i="2" s="1"/>
  <c r="E467" i="2"/>
  <c r="G467" i="2" s="1"/>
  <c r="D467" i="2"/>
  <c r="D466" i="2" s="1"/>
  <c r="E462" i="2"/>
  <c r="G462" i="2" s="1"/>
  <c r="F461" i="2"/>
  <c r="G461" i="2" s="1"/>
  <c r="D461" i="2"/>
  <c r="E461" i="2" s="1"/>
  <c r="F460" i="2"/>
  <c r="E458" i="2"/>
  <c r="G458" i="2" s="1"/>
  <c r="F457" i="2"/>
  <c r="D457" i="2"/>
  <c r="D456" i="2" s="1"/>
  <c r="E451" i="2"/>
  <c r="G451" i="2" s="1"/>
  <c r="F450" i="2"/>
  <c r="D450" i="2"/>
  <c r="E450" i="2" s="1"/>
  <c r="E446" i="2"/>
  <c r="G446" i="2" s="1"/>
  <c r="F445" i="2"/>
  <c r="F444" i="2" s="1"/>
  <c r="F443" i="2" s="1"/>
  <c r="D445" i="2"/>
  <c r="E445" i="2" s="1"/>
  <c r="G445" i="2" s="1"/>
  <c r="D444" i="2"/>
  <c r="E444" i="2" s="1"/>
  <c r="E442" i="2"/>
  <c r="G442" i="2" s="1"/>
  <c r="F441" i="2"/>
  <c r="D441" i="2"/>
  <c r="E437" i="2"/>
  <c r="G437" i="2" s="1"/>
  <c r="F436" i="2"/>
  <c r="D436" i="2"/>
  <c r="E436" i="2" s="1"/>
  <c r="E435" i="2" s="1"/>
  <c r="E430" i="2"/>
  <c r="F429" i="2"/>
  <c r="D429" i="2"/>
  <c r="E429" i="2" s="1"/>
  <c r="E428" i="2"/>
  <c r="G428" i="2" s="1"/>
  <c r="F427" i="2"/>
  <c r="D427" i="2"/>
  <c r="E427" i="2" s="1"/>
  <c r="F426" i="2"/>
  <c r="F425" i="2" s="1"/>
  <c r="D426" i="2"/>
  <c r="E424" i="2"/>
  <c r="G424" i="2" s="1"/>
  <c r="F423" i="2"/>
  <c r="F422" i="2" s="1"/>
  <c r="F421" i="2" s="1"/>
  <c r="D423" i="2"/>
  <c r="E423" i="2" s="1"/>
  <c r="E419" i="2"/>
  <c r="F418" i="2"/>
  <c r="D418" i="2"/>
  <c r="F417" i="2"/>
  <c r="F416" i="2" s="1"/>
  <c r="F415" i="2" s="1"/>
  <c r="E414" i="2"/>
  <c r="G414" i="2" s="1"/>
  <c r="F413" i="2"/>
  <c r="G413" i="2" s="1"/>
  <c r="D413" i="2"/>
  <c r="E413" i="2" s="1"/>
  <c r="F412" i="2"/>
  <c r="E410" i="2"/>
  <c r="F409" i="2"/>
  <c r="F408" i="2" s="1"/>
  <c r="F407" i="2" s="1"/>
  <c r="D409" i="2"/>
  <c r="E409" i="2" s="1"/>
  <c r="E408" i="2"/>
  <c r="D408" i="2"/>
  <c r="D407" i="2" s="1"/>
  <c r="E407" i="2" s="1"/>
  <c r="E401" i="2"/>
  <c r="F400" i="2"/>
  <c r="F399" i="2" s="1"/>
  <c r="F398" i="2" s="1"/>
  <c r="E400" i="2"/>
  <c r="D400" i="2"/>
  <c r="D399" i="2"/>
  <c r="E399" i="2" s="1"/>
  <c r="E397" i="2"/>
  <c r="G397" i="2" s="1"/>
  <c r="E396" i="2"/>
  <c r="F395" i="2"/>
  <c r="F394" i="2" s="1"/>
  <c r="E395" i="2"/>
  <c r="D395" i="2"/>
  <c r="D394" i="2" s="1"/>
  <c r="F393" i="2"/>
  <c r="F392" i="2" s="1"/>
  <c r="E391" i="2"/>
  <c r="F390" i="2"/>
  <c r="F389" i="2" s="1"/>
  <c r="F388" i="2" s="1"/>
  <c r="F387" i="2" s="1"/>
  <c r="E390" i="2"/>
  <c r="D390" i="2"/>
  <c r="D389" i="2"/>
  <c r="E389" i="2" s="1"/>
  <c r="E386" i="2"/>
  <c r="G386" i="2" s="1"/>
  <c r="E385" i="2"/>
  <c r="G385" i="2" s="1"/>
  <c r="F384" i="2"/>
  <c r="D384" i="2"/>
  <c r="F383" i="2"/>
  <c r="E382" i="2"/>
  <c r="E381" i="2"/>
  <c r="G381" i="2" s="1"/>
  <c r="E380" i="2"/>
  <c r="E379" i="2"/>
  <c r="G379" i="2" s="1"/>
  <c r="F378" i="2"/>
  <c r="D378" i="2"/>
  <c r="E378" i="2" s="1"/>
  <c r="G378" i="2" s="1"/>
  <c r="E377" i="2"/>
  <c r="G377" i="2" s="1"/>
  <c r="E376" i="2"/>
  <c r="G376" i="2" s="1"/>
  <c r="E375" i="2"/>
  <c r="G375" i="2" s="1"/>
  <c r="E374" i="2"/>
  <c r="G374" i="2" s="1"/>
  <c r="E373" i="2"/>
  <c r="G373" i="2" s="1"/>
  <c r="E372" i="2"/>
  <c r="G372" i="2" s="1"/>
  <c r="F371" i="2"/>
  <c r="F361" i="2" s="1"/>
  <c r="D371" i="2"/>
  <c r="E371" i="2" s="1"/>
  <c r="E370" i="2"/>
  <c r="E369" i="2"/>
  <c r="E368" i="2"/>
  <c r="G368" i="2" s="1"/>
  <c r="F367" i="2"/>
  <c r="D367" i="2"/>
  <c r="E367" i="2" s="1"/>
  <c r="E366" i="2"/>
  <c r="G366" i="2" s="1"/>
  <c r="E365" i="2"/>
  <c r="G365" i="2" s="1"/>
  <c r="E364" i="2"/>
  <c r="G364" i="2" s="1"/>
  <c r="E363" i="2"/>
  <c r="G363" i="2" s="1"/>
  <c r="F362" i="2"/>
  <c r="D362" i="2"/>
  <c r="E360" i="2"/>
  <c r="F359" i="2"/>
  <c r="D359" i="2"/>
  <c r="E359" i="2" s="1"/>
  <c r="E358" i="2"/>
  <c r="G358" i="2" s="1"/>
  <c r="F357" i="2"/>
  <c r="D357" i="2"/>
  <c r="E357" i="2" s="1"/>
  <c r="E356" i="2"/>
  <c r="F355" i="2"/>
  <c r="D355" i="2"/>
  <c r="E349" i="2"/>
  <c r="G349" i="2" s="1"/>
  <c r="F348" i="2"/>
  <c r="G348" i="2" s="1"/>
  <c r="E348" i="2"/>
  <c r="D348" i="2"/>
  <c r="D347" i="2"/>
  <c r="E344" i="2"/>
  <c r="G344" i="2" s="1"/>
  <c r="E343" i="2"/>
  <c r="G343" i="2" s="1"/>
  <c r="F342" i="2"/>
  <c r="F341" i="2" s="1"/>
  <c r="F340" i="2" s="1"/>
  <c r="D342" i="2"/>
  <c r="E342" i="2" s="1"/>
  <c r="E324" i="2"/>
  <c r="E323" i="2"/>
  <c r="G323" i="2" s="1"/>
  <c r="E322" i="2"/>
  <c r="E321" i="2"/>
  <c r="D321" i="2"/>
  <c r="E289" i="2"/>
  <c r="E286" i="2" s="1"/>
  <c r="E285" i="2" s="1"/>
  <c r="D289" i="2"/>
  <c r="D286" i="2" s="1"/>
  <c r="D285" i="2" s="1"/>
  <c r="E283" i="2"/>
  <c r="E282" i="2" s="1"/>
  <c r="E281" i="2" s="1"/>
  <c r="D283" i="2"/>
  <c r="D282" i="2"/>
  <c r="D281" i="2" s="1"/>
  <c r="F271" i="2"/>
  <c r="G271" i="2" s="1"/>
  <c r="E271" i="2"/>
  <c r="D271" i="2"/>
  <c r="F268" i="2"/>
  <c r="G268" i="2" s="1"/>
  <c r="E268" i="2"/>
  <c r="D268" i="2"/>
  <c r="F264" i="2"/>
  <c r="E264" i="2"/>
  <c r="D264" i="2"/>
  <c r="F262" i="2"/>
  <c r="G262" i="2" s="1"/>
  <c r="E262" i="2"/>
  <c r="D262" i="2"/>
  <c r="F257" i="2"/>
  <c r="E257" i="2"/>
  <c r="D257" i="2"/>
  <c r="F254" i="2"/>
  <c r="G254" i="2" s="1"/>
  <c r="E254" i="2"/>
  <c r="D254" i="2"/>
  <c r="F251" i="2"/>
  <c r="E251" i="2"/>
  <c r="D251" i="2"/>
  <c r="F249" i="2"/>
  <c r="G249" i="2" s="1"/>
  <c r="E249" i="2"/>
  <c r="D249" i="2"/>
  <c r="D274" i="2" s="1"/>
  <c r="F247" i="2"/>
  <c r="G247" i="2" s="1"/>
  <c r="E247" i="2"/>
  <c r="D247" i="2"/>
  <c r="F244" i="2"/>
  <c r="E244" i="2"/>
  <c r="D244" i="2"/>
  <c r="C229" i="2"/>
  <c r="C219" i="2"/>
  <c r="F218" i="2"/>
  <c r="G218" i="2" s="1"/>
  <c r="D218" i="2"/>
  <c r="E218" i="2" s="1"/>
  <c r="F217" i="2"/>
  <c r="G217" i="2" s="1"/>
  <c r="E217" i="2"/>
  <c r="D217" i="2"/>
  <c r="F216" i="2"/>
  <c r="G216" i="2" s="1"/>
  <c r="D216" i="2"/>
  <c r="E216" i="2" s="1"/>
  <c r="H216" i="2" s="1"/>
  <c r="F215" i="2"/>
  <c r="G215" i="2" s="1"/>
  <c r="D215" i="2"/>
  <c r="E215" i="2" s="1"/>
  <c r="F214" i="2"/>
  <c r="D214" i="2"/>
  <c r="E214" i="2" s="1"/>
  <c r="F213" i="2"/>
  <c r="G213" i="2" s="1"/>
  <c r="E213" i="2"/>
  <c r="D213" i="2"/>
  <c r="E207" i="2"/>
  <c r="H207" i="2" s="1"/>
  <c r="F206" i="2"/>
  <c r="G206" i="2" s="1"/>
  <c r="D206" i="2"/>
  <c r="E206" i="2" s="1"/>
  <c r="C206" i="2"/>
  <c r="C205" i="2" s="1"/>
  <c r="F205" i="2"/>
  <c r="G205" i="2" s="1"/>
  <c r="D205" i="2"/>
  <c r="E205" i="2" s="1"/>
  <c r="E204" i="2"/>
  <c r="H204" i="2" s="1"/>
  <c r="E203" i="2"/>
  <c r="F202" i="2"/>
  <c r="D202" i="2"/>
  <c r="E202" i="2" s="1"/>
  <c r="H202" i="2" s="1"/>
  <c r="C202" i="2"/>
  <c r="E201" i="2"/>
  <c r="H201" i="2" s="1"/>
  <c r="F200" i="2"/>
  <c r="G200" i="2" s="1"/>
  <c r="D200" i="2"/>
  <c r="E200" i="2" s="1"/>
  <c r="C200" i="2"/>
  <c r="E199" i="2"/>
  <c r="F198" i="2"/>
  <c r="G198" i="2" s="1"/>
  <c r="D198" i="2"/>
  <c r="E198" i="2" s="1"/>
  <c r="C198" i="2"/>
  <c r="E197" i="2"/>
  <c r="H197" i="2" s="1"/>
  <c r="E196" i="2"/>
  <c r="H196" i="2" s="1"/>
  <c r="E195" i="2"/>
  <c r="E194" i="2"/>
  <c r="E193" i="2"/>
  <c r="F192" i="2"/>
  <c r="D192" i="2"/>
  <c r="E192" i="2" s="1"/>
  <c r="H192" i="2" s="1"/>
  <c r="C192" i="2"/>
  <c r="E191" i="2"/>
  <c r="H191" i="2" s="1"/>
  <c r="E190" i="2"/>
  <c r="H190" i="2" s="1"/>
  <c r="E189" i="2"/>
  <c r="H189" i="2" s="1"/>
  <c r="F188" i="2"/>
  <c r="F187" i="2" s="1"/>
  <c r="D188" i="2"/>
  <c r="E188" i="2" s="1"/>
  <c r="H188" i="2" s="1"/>
  <c r="C188" i="2"/>
  <c r="E186" i="2"/>
  <c r="F185" i="2"/>
  <c r="D185" i="2"/>
  <c r="E185" i="2" s="1"/>
  <c r="C185" i="2"/>
  <c r="F184" i="2"/>
  <c r="G184" i="2" s="1"/>
  <c r="D184" i="2"/>
  <c r="E184" i="2" s="1"/>
  <c r="C184" i="2"/>
  <c r="E182" i="2"/>
  <c r="F181" i="2"/>
  <c r="G181" i="2" s="1"/>
  <c r="D181" i="2"/>
  <c r="E181" i="2" s="1"/>
  <c r="C181" i="2"/>
  <c r="E180" i="2"/>
  <c r="H180" i="2" s="1"/>
  <c r="F179" i="2"/>
  <c r="E179" i="2"/>
  <c r="D179" i="2"/>
  <c r="C179" i="2"/>
  <c r="C178" i="2" s="1"/>
  <c r="D178" i="2"/>
  <c r="E178" i="2" s="1"/>
  <c r="H177" i="2"/>
  <c r="E177" i="2"/>
  <c r="E176" i="2"/>
  <c r="H176" i="2" s="1"/>
  <c r="F175" i="2"/>
  <c r="G175" i="2" s="1"/>
  <c r="D175" i="2"/>
  <c r="E175" i="2" s="1"/>
  <c r="C175" i="2"/>
  <c r="C174" i="2" s="1"/>
  <c r="F174" i="2"/>
  <c r="G174" i="2" s="1"/>
  <c r="E173" i="2"/>
  <c r="H173" i="2" s="1"/>
  <c r="E172" i="2"/>
  <c r="F171" i="2"/>
  <c r="E171" i="2"/>
  <c r="D171" i="2"/>
  <c r="D170" i="2" s="1"/>
  <c r="E170" i="2" s="1"/>
  <c r="C171" i="2"/>
  <c r="C170" i="2" s="1"/>
  <c r="H169" i="2"/>
  <c r="E169" i="2"/>
  <c r="F168" i="2"/>
  <c r="E168" i="2"/>
  <c r="D168" i="2"/>
  <c r="D167" i="2" s="1"/>
  <c r="E167" i="2" s="1"/>
  <c r="C168" i="2"/>
  <c r="F167" i="2"/>
  <c r="C167" i="2"/>
  <c r="E166" i="2"/>
  <c r="H166" i="2" s="1"/>
  <c r="E165" i="2"/>
  <c r="E164" i="2"/>
  <c r="H163" i="2"/>
  <c r="E163" i="2"/>
  <c r="F162" i="2"/>
  <c r="E162" i="2"/>
  <c r="D162" i="2"/>
  <c r="D161" i="2" s="1"/>
  <c r="E161" i="2" s="1"/>
  <c r="C162" i="2"/>
  <c r="F161" i="2"/>
  <c r="G161" i="2" s="1"/>
  <c r="C161" i="2"/>
  <c r="E160" i="2"/>
  <c r="H160" i="2" s="1"/>
  <c r="E159" i="2"/>
  <c r="H158" i="2"/>
  <c r="E158" i="2"/>
  <c r="E157" i="2"/>
  <c r="H157" i="2" s="1"/>
  <c r="E156" i="2"/>
  <c r="H156" i="2" s="1"/>
  <c r="E155" i="2"/>
  <c r="H155" i="2" s="1"/>
  <c r="E154" i="2"/>
  <c r="F153" i="2"/>
  <c r="G153" i="2" s="1"/>
  <c r="D153" i="2"/>
  <c r="E153" i="2" s="1"/>
  <c r="C153" i="2"/>
  <c r="E152" i="2"/>
  <c r="H152" i="2" s="1"/>
  <c r="E151" i="2"/>
  <c r="H151" i="2" s="1"/>
  <c r="E150" i="2"/>
  <c r="H150" i="2" s="1"/>
  <c r="E149" i="2"/>
  <c r="H149" i="2" s="1"/>
  <c r="E148" i="2"/>
  <c r="H148" i="2" s="1"/>
  <c r="H147" i="2"/>
  <c r="E147" i="2"/>
  <c r="E146" i="2"/>
  <c r="H146" i="2" s="1"/>
  <c r="H145" i="2"/>
  <c r="E145" i="2"/>
  <c r="E144" i="2"/>
  <c r="H144" i="2" s="1"/>
  <c r="F143" i="2"/>
  <c r="G143" i="2" s="1"/>
  <c r="D143" i="2"/>
  <c r="E143" i="2" s="1"/>
  <c r="H143" i="2" s="1"/>
  <c r="C143" i="2"/>
  <c r="E142" i="2"/>
  <c r="H142" i="2" s="1"/>
  <c r="E141" i="2"/>
  <c r="H141" i="2" s="1"/>
  <c r="H140" i="2"/>
  <c r="E140" i="2"/>
  <c r="E139" i="2"/>
  <c r="H139" i="2" s="1"/>
  <c r="H138" i="2"/>
  <c r="E138" i="2"/>
  <c r="E137" i="2"/>
  <c r="H137" i="2" s="1"/>
  <c r="F136" i="2"/>
  <c r="G136" i="2" s="1"/>
  <c r="D136" i="2"/>
  <c r="E136" i="2" s="1"/>
  <c r="H136" i="2" s="1"/>
  <c r="C136" i="2"/>
  <c r="E135" i="2"/>
  <c r="H135" i="2" s="1"/>
  <c r="E134" i="2"/>
  <c r="H134" i="2" s="1"/>
  <c r="E133" i="2"/>
  <c r="H133" i="2" s="1"/>
  <c r="E132" i="2"/>
  <c r="H132" i="2" s="1"/>
  <c r="F131" i="2"/>
  <c r="D131" i="2"/>
  <c r="C131" i="2"/>
  <c r="H129" i="2"/>
  <c r="E129" i="2"/>
  <c r="F128" i="2"/>
  <c r="E128" i="2"/>
  <c r="D128" i="2"/>
  <c r="C128" i="2"/>
  <c r="E127" i="2"/>
  <c r="H127" i="2" s="1"/>
  <c r="F126" i="2"/>
  <c r="G126" i="2" s="1"/>
  <c r="D126" i="2"/>
  <c r="E126" i="2" s="1"/>
  <c r="C126" i="2"/>
  <c r="E125" i="2"/>
  <c r="H125" i="2" s="1"/>
  <c r="F124" i="2"/>
  <c r="G124" i="2" s="1"/>
  <c r="D124" i="2"/>
  <c r="E124" i="2" s="1"/>
  <c r="C124" i="2"/>
  <c r="E114" i="2"/>
  <c r="E112" i="2"/>
  <c r="F111" i="2"/>
  <c r="E111" i="2"/>
  <c r="D111" i="2"/>
  <c r="C111" i="2"/>
  <c r="E110" i="2"/>
  <c r="H110" i="2" s="1"/>
  <c r="F109" i="2"/>
  <c r="G109" i="2" s="1"/>
  <c r="D109" i="2"/>
  <c r="E109" i="2" s="1"/>
  <c r="H109" i="2" s="1"/>
  <c r="C109" i="2"/>
  <c r="E107" i="2"/>
  <c r="H107" i="2" s="1"/>
  <c r="F106" i="2"/>
  <c r="G106" i="2" s="1"/>
  <c r="D106" i="2"/>
  <c r="E106" i="2" s="1"/>
  <c r="C106" i="2"/>
  <c r="C105" i="2" s="1"/>
  <c r="E103" i="2"/>
  <c r="H103" i="2" s="1"/>
  <c r="F102" i="2"/>
  <c r="G102" i="2" s="1"/>
  <c r="E102" i="2"/>
  <c r="D102" i="2"/>
  <c r="D101" i="2" s="1"/>
  <c r="E101" i="2" s="1"/>
  <c r="C102" i="2"/>
  <c r="C101" i="2"/>
  <c r="E100" i="2"/>
  <c r="E99" i="2"/>
  <c r="H99" i="2" s="1"/>
  <c r="F98" i="2"/>
  <c r="D98" i="2"/>
  <c r="C98" i="2"/>
  <c r="C97" i="2"/>
  <c r="H96" i="2"/>
  <c r="E96" i="2"/>
  <c r="E95" i="2"/>
  <c r="H95" i="2" s="1"/>
  <c r="F94" i="2"/>
  <c r="D94" i="2"/>
  <c r="E94" i="2" s="1"/>
  <c r="C94" i="2"/>
  <c r="G94" i="2" s="1"/>
  <c r="E93" i="2"/>
  <c r="H93" i="2" s="1"/>
  <c r="E92" i="2"/>
  <c r="F91" i="2"/>
  <c r="G91" i="2" s="1"/>
  <c r="D91" i="2"/>
  <c r="E91" i="2" s="1"/>
  <c r="C91" i="2"/>
  <c r="E90" i="2"/>
  <c r="H90" i="2" s="1"/>
  <c r="H89" i="2"/>
  <c r="E89" i="2"/>
  <c r="E88" i="2"/>
  <c r="F87" i="2"/>
  <c r="D87" i="2"/>
  <c r="E87" i="2" s="1"/>
  <c r="C87" i="2"/>
  <c r="C86" i="2" s="1"/>
  <c r="H85" i="2"/>
  <c r="E85" i="2"/>
  <c r="E84" i="2"/>
  <c r="H84" i="2" s="1"/>
  <c r="H83" i="2"/>
  <c r="E83" i="2"/>
  <c r="E82" i="2"/>
  <c r="H82" i="2" s="1"/>
  <c r="F81" i="2"/>
  <c r="G81" i="2" s="1"/>
  <c r="D81" i="2"/>
  <c r="E81" i="2" s="1"/>
  <c r="C81" i="2"/>
  <c r="E80" i="2"/>
  <c r="H80" i="2" s="1"/>
  <c r="H79" i="2"/>
  <c r="E79" i="2"/>
  <c r="F78" i="2"/>
  <c r="D78" i="2"/>
  <c r="D77" i="2" s="1"/>
  <c r="E77" i="2" s="1"/>
  <c r="C78" i="2"/>
  <c r="E76" i="2"/>
  <c r="H76" i="2" s="1"/>
  <c r="F75" i="2"/>
  <c r="D75" i="2"/>
  <c r="E75" i="2" s="1"/>
  <c r="C75" i="2"/>
  <c r="E74" i="2"/>
  <c r="F73" i="2"/>
  <c r="D73" i="2"/>
  <c r="E73" i="2" s="1"/>
  <c r="C73" i="2"/>
  <c r="H72" i="2"/>
  <c r="E72" i="2"/>
  <c r="E71" i="2"/>
  <c r="H71" i="2" s="1"/>
  <c r="F69" i="2"/>
  <c r="D69" i="2"/>
  <c r="E69" i="2" s="1"/>
  <c r="H69" i="2" s="1"/>
  <c r="C69" i="2"/>
  <c r="E67" i="2"/>
  <c r="F66" i="2"/>
  <c r="D66" i="2"/>
  <c r="E66" i="2" s="1"/>
  <c r="C66" i="2"/>
  <c r="E65" i="2"/>
  <c r="E64" i="2"/>
  <c r="H64" i="2" s="1"/>
  <c r="F63" i="2"/>
  <c r="D63" i="2"/>
  <c r="C63" i="2"/>
  <c r="E62" i="2"/>
  <c r="H62" i="2" s="1"/>
  <c r="H61" i="2"/>
  <c r="E61" i="2"/>
  <c r="F60" i="2"/>
  <c r="G60" i="2" s="1"/>
  <c r="E60" i="2"/>
  <c r="D60" i="2"/>
  <c r="C60" i="2"/>
  <c r="E59" i="2"/>
  <c r="E58" i="2"/>
  <c r="H58" i="2" s="1"/>
  <c r="F57" i="2"/>
  <c r="E57" i="2"/>
  <c r="D57" i="2"/>
  <c r="C57" i="2"/>
  <c r="F33" i="2"/>
  <c r="G33" i="2" s="1"/>
  <c r="D33" i="2"/>
  <c r="C33" i="2"/>
  <c r="E32" i="2"/>
  <c r="H32" i="2" s="1"/>
  <c r="E31" i="2"/>
  <c r="H31" i="2" s="1"/>
  <c r="F30" i="2"/>
  <c r="G30" i="2" s="1"/>
  <c r="E30" i="2"/>
  <c r="D30" i="2"/>
  <c r="C30" i="2"/>
  <c r="C34" i="2" s="1"/>
  <c r="H29" i="2"/>
  <c r="E29" i="2"/>
  <c r="E28" i="2"/>
  <c r="H28" i="2" s="1"/>
  <c r="F130" i="2" l="1"/>
  <c r="G131" i="2"/>
  <c r="E853" i="2"/>
  <c r="G853" i="2" s="1"/>
  <c r="D852" i="2"/>
  <c r="F339" i="2"/>
  <c r="F775" i="2"/>
  <c r="E829" i="2"/>
  <c r="G829" i="2" s="1"/>
  <c r="D828" i="2"/>
  <c r="G885" i="2"/>
  <c r="D546" i="2"/>
  <c r="E551" i="2"/>
  <c r="G595" i="2"/>
  <c r="F657" i="2"/>
  <c r="F740" i="2"/>
  <c r="F804" i="2"/>
  <c r="G805" i="2"/>
  <c r="G357" i="2"/>
  <c r="G367" i="2"/>
  <c r="G443" i="2"/>
  <c r="F459" i="2"/>
  <c r="G512" i="2"/>
  <c r="D34" i="2"/>
  <c r="E34" i="2" s="1"/>
  <c r="E33" i="2"/>
  <c r="H33" i="2" s="1"/>
  <c r="H171" i="2"/>
  <c r="F170" i="2"/>
  <c r="G170" i="2" s="1"/>
  <c r="G171" i="2"/>
  <c r="G192" i="2"/>
  <c r="F554" i="2"/>
  <c r="D584" i="2"/>
  <c r="F623" i="2"/>
  <c r="D663" i="2"/>
  <c r="E664" i="2"/>
  <c r="D695" i="2"/>
  <c r="E695" i="2" s="1"/>
  <c r="E696" i="2"/>
  <c r="D130" i="2"/>
  <c r="E130" i="2" s="1"/>
  <c r="E131" i="2"/>
  <c r="H131" i="2" s="1"/>
  <c r="E347" i="2"/>
  <c r="D346" i="2"/>
  <c r="E346" i="2" s="1"/>
  <c r="G525" i="2"/>
  <c r="F524" i="2"/>
  <c r="G664" i="2"/>
  <c r="F727" i="2"/>
  <c r="F722" i="2" s="1"/>
  <c r="D68" i="2"/>
  <c r="E68" i="2" s="1"/>
  <c r="C68" i="2"/>
  <c r="F105" i="2"/>
  <c r="G167" i="2"/>
  <c r="H179" i="2"/>
  <c r="G179" i="2"/>
  <c r="F515" i="2"/>
  <c r="E789" i="2"/>
  <c r="E355" i="2"/>
  <c r="G355" i="2" s="1"/>
  <c r="D354" i="2"/>
  <c r="E354" i="2" s="1"/>
  <c r="C56" i="2"/>
  <c r="E98" i="2"/>
  <c r="D97" i="2"/>
  <c r="E97" i="2" s="1"/>
  <c r="E466" i="2"/>
  <c r="D465" i="2"/>
  <c r="F502" i="2"/>
  <c r="F568" i="2"/>
  <c r="G568" i="2" s="1"/>
  <c r="G569" i="2"/>
  <c r="E635" i="2"/>
  <c r="D634" i="2"/>
  <c r="F795" i="2"/>
  <c r="G795" i="2" s="1"/>
  <c r="G796" i="2"/>
  <c r="F902" i="2"/>
  <c r="H98" i="2"/>
  <c r="G98" i="2"/>
  <c r="H153" i="2"/>
  <c r="G251" i="2"/>
  <c r="G264" i="2"/>
  <c r="F435" i="2"/>
  <c r="G436" i="2"/>
  <c r="G450" i="2"/>
  <c r="F449" i="2"/>
  <c r="F546" i="2"/>
  <c r="G547" i="2"/>
  <c r="F667" i="2"/>
  <c r="F716" i="2"/>
  <c r="F833" i="2"/>
  <c r="F847" i="2"/>
  <c r="G441" i="2"/>
  <c r="F440" i="2"/>
  <c r="G770" i="2"/>
  <c r="D56" i="2"/>
  <c r="E63" i="2"/>
  <c r="G214" i="2"/>
  <c r="H214" i="2"/>
  <c r="F479" i="2"/>
  <c r="G699" i="2"/>
  <c r="E718" i="2"/>
  <c r="D717" i="2"/>
  <c r="F751" i="2"/>
  <c r="G752" i="2"/>
  <c r="F768" i="2"/>
  <c r="D835" i="2"/>
  <c r="E836" i="2"/>
  <c r="F274" i="2"/>
  <c r="G274" i="2" s="1"/>
  <c r="G244" i="2"/>
  <c r="E537" i="2"/>
  <c r="G793" i="2"/>
  <c r="H57" i="2"/>
  <c r="G57" i="2"/>
  <c r="F77" i="2"/>
  <c r="G78" i="2"/>
  <c r="G187" i="2"/>
  <c r="G394" i="2"/>
  <c r="D509" i="2"/>
  <c r="E509" i="2" s="1"/>
  <c r="F562" i="2"/>
  <c r="G563" i="2"/>
  <c r="F673" i="2"/>
  <c r="G688" i="2"/>
  <c r="G718" i="2"/>
  <c r="G570" i="2"/>
  <c r="G753" i="2"/>
  <c r="C77" i="2"/>
  <c r="H94" i="2"/>
  <c r="D460" i="2"/>
  <c r="F509" i="2"/>
  <c r="F535" i="2"/>
  <c r="F662" i="2"/>
  <c r="F687" i="2"/>
  <c r="F788" i="2"/>
  <c r="H218" i="2"/>
  <c r="G408" i="2"/>
  <c r="H63" i="2"/>
  <c r="F68" i="2"/>
  <c r="H75" i="2"/>
  <c r="H81" i="2"/>
  <c r="H87" i="2"/>
  <c r="H106" i="2"/>
  <c r="F406" i="2"/>
  <c r="F573" i="2"/>
  <c r="D609" i="2"/>
  <c r="D651" i="2"/>
  <c r="F694" i="2"/>
  <c r="D710" i="2"/>
  <c r="F747" i="2"/>
  <c r="F859" i="2"/>
  <c r="F869" i="2"/>
  <c r="F898" i="2"/>
  <c r="H217" i="2"/>
  <c r="G407" i="2"/>
  <c r="G468" i="2"/>
  <c r="G532" i="2"/>
  <c r="F101" i="2"/>
  <c r="G101" i="2" s="1"/>
  <c r="D123" i="2"/>
  <c r="E123" i="2" s="1"/>
  <c r="H128" i="2"/>
  <c r="H162" i="2"/>
  <c r="H168" i="2"/>
  <c r="F354" i="2"/>
  <c r="F411" i="2"/>
  <c r="D472" i="2"/>
  <c r="E472" i="2" s="1"/>
  <c r="E900" i="2"/>
  <c r="F918" i="2"/>
  <c r="H215" i="2"/>
  <c r="G395" i="2"/>
  <c r="G466" i="2"/>
  <c r="G516" i="2"/>
  <c r="G504" i="2"/>
  <c r="G585" i="2"/>
  <c r="G900" i="2"/>
  <c r="F108" i="2"/>
  <c r="G108" i="2" s="1"/>
  <c r="C123" i="2"/>
  <c r="H175" i="2"/>
  <c r="H200" i="2"/>
  <c r="H206" i="2"/>
  <c r="F347" i="2"/>
  <c r="D412" i="2"/>
  <c r="D411" i="2" s="1"/>
  <c r="D422" i="2"/>
  <c r="D443" i="2"/>
  <c r="E443" i="2" s="1"/>
  <c r="D523" i="2"/>
  <c r="D531" i="2"/>
  <c r="D680" i="2"/>
  <c r="D724" i="2"/>
  <c r="F733" i="2"/>
  <c r="G87" i="2"/>
  <c r="G789" i="2"/>
  <c r="G836" i="2"/>
  <c r="G871" i="2"/>
  <c r="G924" i="2"/>
  <c r="C108" i="2"/>
  <c r="H124" i="2"/>
  <c r="C130" i="2"/>
  <c r="F456" i="2"/>
  <c r="F690" i="2"/>
  <c r="D751" i="2"/>
  <c r="E751" i="2" s="1"/>
  <c r="F799" i="2"/>
  <c r="F821" i="2"/>
  <c r="G821" i="2" s="1"/>
  <c r="G681" i="2"/>
  <c r="H60" i="2"/>
  <c r="F123" i="2"/>
  <c r="D187" i="2"/>
  <c r="E187" i="2" s="1"/>
  <c r="D341" i="2"/>
  <c r="F472" i="2"/>
  <c r="F881" i="2"/>
  <c r="G69" i="2"/>
  <c r="G168" i="2"/>
  <c r="E78" i="2"/>
  <c r="H78" i="2" s="1"/>
  <c r="H91" i="2"/>
  <c r="H102" i="2"/>
  <c r="C187" i="2"/>
  <c r="C183" i="2" s="1"/>
  <c r="E274" i="2"/>
  <c r="F420" i="2"/>
  <c r="E457" i="2"/>
  <c r="G457" i="2" s="1"/>
  <c r="D658" i="2"/>
  <c r="E658" i="2" s="1"/>
  <c r="G658" i="2" s="1"/>
  <c r="E830" i="2"/>
  <c r="G830" i="2" s="1"/>
  <c r="G652" i="2"/>
  <c r="G128" i="2"/>
  <c r="G485" i="2"/>
  <c r="G473" i="2"/>
  <c r="G537" i="2"/>
  <c r="H30" i="2"/>
  <c r="H126" i="2"/>
  <c r="F640" i="2"/>
  <c r="G63" i="2"/>
  <c r="G371" i="2"/>
  <c r="G484" i="2"/>
  <c r="G510" i="2"/>
  <c r="G536" i="2"/>
  <c r="G831" i="2"/>
  <c r="G854" i="2"/>
  <c r="G894" i="2"/>
  <c r="G882" i="2"/>
  <c r="H187" i="2"/>
  <c r="F183" i="2"/>
  <c r="E489" i="2"/>
  <c r="G489" i="2" s="1"/>
  <c r="D488" i="2"/>
  <c r="F921" i="2"/>
  <c r="F915" i="2"/>
  <c r="E56" i="2"/>
  <c r="E568" i="2"/>
  <c r="E835" i="2"/>
  <c r="G835" i="2" s="1"/>
  <c r="D834" i="2"/>
  <c r="C104" i="2"/>
  <c r="C122" i="2"/>
  <c r="F603" i="2"/>
  <c r="C55" i="2"/>
  <c r="H101" i="2"/>
  <c r="H161" i="2"/>
  <c r="H167" i="2"/>
  <c r="F353" i="2"/>
  <c r="F702" i="2"/>
  <c r="H123" i="2"/>
  <c r="E456" i="2"/>
  <c r="D455" i="2"/>
  <c r="E599" i="2"/>
  <c r="D598" i="2"/>
  <c r="E598" i="2" s="1"/>
  <c r="E663" i="2"/>
  <c r="G663" i="2" s="1"/>
  <c r="D662" i="2"/>
  <c r="E899" i="2"/>
  <c r="G899" i="2" s="1"/>
  <c r="D898" i="2"/>
  <c r="H130" i="2"/>
  <c r="F672" i="2"/>
  <c r="F880" i="2"/>
  <c r="E481" i="2"/>
  <c r="G481" i="2" s="1"/>
  <c r="D480" i="2"/>
  <c r="E556" i="2"/>
  <c r="G556" i="2" s="1"/>
  <c r="D555" i="2"/>
  <c r="E574" i="2"/>
  <c r="G574" i="2" s="1"/>
  <c r="D573" i="2"/>
  <c r="E605" i="2"/>
  <c r="G605" i="2" s="1"/>
  <c r="D604" i="2"/>
  <c r="E669" i="2"/>
  <c r="G669" i="2" s="1"/>
  <c r="D668" i="2"/>
  <c r="E699" i="2"/>
  <c r="D698" i="2"/>
  <c r="E748" i="2"/>
  <c r="G748" i="2" s="1"/>
  <c r="D747" i="2"/>
  <c r="E763" i="2"/>
  <c r="G763" i="2" s="1"/>
  <c r="D762" i="2"/>
  <c r="E822" i="2"/>
  <c r="G822" i="2" s="1"/>
  <c r="D821" i="2"/>
  <c r="E821" i="2" s="1"/>
  <c r="E426" i="2"/>
  <c r="G426" i="2" s="1"/>
  <c r="D425" i="2"/>
  <c r="E624" i="2"/>
  <c r="G624" i="2" s="1"/>
  <c r="D623" i="2"/>
  <c r="E634" i="2"/>
  <c r="D633" i="2"/>
  <c r="E728" i="2"/>
  <c r="G728" i="2" s="1"/>
  <c r="D727" i="2"/>
  <c r="E800" i="2"/>
  <c r="G800" i="2" s="1"/>
  <c r="D799" i="2"/>
  <c r="E362" i="2"/>
  <c r="G362" i="2" s="1"/>
  <c r="D361" i="2"/>
  <c r="E384" i="2"/>
  <c r="G384" i="2" s="1"/>
  <c r="D383" i="2"/>
  <c r="E383" i="2" s="1"/>
  <c r="G383" i="2" s="1"/>
  <c r="E418" i="2"/>
  <c r="D417" i="2"/>
  <c r="E504" i="2"/>
  <c r="D503" i="2"/>
  <c r="E691" i="2"/>
  <c r="G691" i="2" s="1"/>
  <c r="D690" i="2"/>
  <c r="E734" i="2"/>
  <c r="G734" i="2" s="1"/>
  <c r="D733" i="2"/>
  <c r="E777" i="2"/>
  <c r="G777" i="2" s="1"/>
  <c r="D776" i="2"/>
  <c r="E860" i="2"/>
  <c r="G860" i="2" s="1"/>
  <c r="D859" i="2"/>
  <c r="E919" i="2"/>
  <c r="G919" i="2" s="1"/>
  <c r="D918" i="2"/>
  <c r="D219" i="2"/>
  <c r="E219" i="2" s="1"/>
  <c r="F56" i="2"/>
  <c r="G56" i="2" s="1"/>
  <c r="F86" i="2"/>
  <c r="G86" i="2" s="1"/>
  <c r="F97" i="2"/>
  <c r="D108" i="2"/>
  <c r="E108" i="2" s="1"/>
  <c r="H108" i="2" s="1"/>
  <c r="D174" i="2"/>
  <c r="E174" i="2" s="1"/>
  <c r="H174" i="2" s="1"/>
  <c r="F178" i="2"/>
  <c r="D388" i="2"/>
  <c r="D398" i="2"/>
  <c r="D483" i="2"/>
  <c r="E483" i="2" s="1"/>
  <c r="G483" i="2" s="1"/>
  <c r="D535" i="2"/>
  <c r="D657" i="2"/>
  <c r="F34" i="2"/>
  <c r="D435" i="2"/>
  <c r="D434" i="2" s="1"/>
  <c r="D449" i="2"/>
  <c r="D641" i="2"/>
  <c r="E341" i="2"/>
  <c r="G341" i="2" s="1"/>
  <c r="D340" i="2"/>
  <c r="E905" i="2"/>
  <c r="G905" i="2" s="1"/>
  <c r="D904" i="2"/>
  <c r="E741" i="2"/>
  <c r="G741" i="2" s="1"/>
  <c r="D740" i="2"/>
  <c r="E394" i="2"/>
  <c r="D393" i="2"/>
  <c r="E441" i="2"/>
  <c r="D440" i="2"/>
  <c r="E465" i="2"/>
  <c r="G465" i="2" s="1"/>
  <c r="E497" i="2"/>
  <c r="G497" i="2" s="1"/>
  <c r="D496" i="2"/>
  <c r="E516" i="2"/>
  <c r="D515" i="2"/>
  <c r="E581" i="2"/>
  <c r="G581" i="2" s="1"/>
  <c r="D580" i="2"/>
  <c r="E595" i="2"/>
  <c r="D594" i="2"/>
  <c r="E676" i="2"/>
  <c r="G676" i="2" s="1"/>
  <c r="D675" i="2"/>
  <c r="E706" i="2"/>
  <c r="G706" i="2" s="1"/>
  <c r="D705" i="2"/>
  <c r="E770" i="2"/>
  <c r="D769" i="2"/>
  <c r="E788" i="2"/>
  <c r="D787" i="2"/>
  <c r="E852" i="2"/>
  <c r="G852" i="2" s="1"/>
  <c r="D851" i="2"/>
  <c r="E851" i="2" s="1"/>
  <c r="G851" i="2" s="1"/>
  <c r="E912" i="2"/>
  <c r="D911" i="2"/>
  <c r="D105" i="2"/>
  <c r="D345" i="2"/>
  <c r="D471" i="2"/>
  <c r="F492" i="2"/>
  <c r="D508" i="2"/>
  <c r="D750" i="2"/>
  <c r="E750" i="2" s="1"/>
  <c r="D870" i="2"/>
  <c r="D86" i="2"/>
  <c r="E86" i="2" s="1"/>
  <c r="F219" i="2"/>
  <c r="D562" i="2"/>
  <c r="D804" i="2"/>
  <c r="D848" i="2"/>
  <c r="D881" i="2"/>
  <c r="D893" i="2"/>
  <c r="E893" i="2" s="1"/>
  <c r="G893" i="2" s="1"/>
  <c r="D923" i="2"/>
  <c r="F487" i="2" l="1"/>
  <c r="E460" i="2"/>
  <c r="G460" i="2" s="1"/>
  <c r="D459" i="2"/>
  <c r="E459" i="2" s="1"/>
  <c r="F545" i="2"/>
  <c r="G546" i="2"/>
  <c r="E412" i="2"/>
  <c r="G412" i="2" s="1"/>
  <c r="F591" i="2"/>
  <c r="G183" i="2"/>
  <c r="F746" i="2"/>
  <c r="H77" i="2"/>
  <c r="G77" i="2"/>
  <c r="F448" i="2"/>
  <c r="F227" i="2"/>
  <c r="F508" i="2"/>
  <c r="G509" i="2"/>
  <c r="F639" i="2"/>
  <c r="D709" i="2"/>
  <c r="E710" i="2"/>
  <c r="F478" i="2"/>
  <c r="F523" i="2"/>
  <c r="G524" i="2"/>
  <c r="F798" i="2"/>
  <c r="F693" i="2"/>
  <c r="F846" i="2"/>
  <c r="F514" i="2"/>
  <c r="F622" i="2"/>
  <c r="F534" i="2"/>
  <c r="G535" i="2"/>
  <c r="D545" i="2"/>
  <c r="E546" i="2"/>
  <c r="H178" i="2"/>
  <c r="G178" i="2"/>
  <c r="F732" i="2"/>
  <c r="D650" i="2"/>
  <c r="E651" i="2"/>
  <c r="G651" i="2" s="1"/>
  <c r="G435" i="2"/>
  <c r="F434" i="2"/>
  <c r="E584" i="2"/>
  <c r="G584" i="2" s="1"/>
  <c r="D583" i="2"/>
  <c r="E583" i="2" s="1"/>
  <c r="G583" i="2" s="1"/>
  <c r="F803" i="2"/>
  <c r="F471" i="2"/>
  <c r="G472" i="2"/>
  <c r="E724" i="2"/>
  <c r="D723" i="2"/>
  <c r="E723" i="2" s="1"/>
  <c r="F917" i="2"/>
  <c r="G918" i="2"/>
  <c r="E609" i="2"/>
  <c r="D608" i="2"/>
  <c r="E608" i="2" s="1"/>
  <c r="F826" i="2"/>
  <c r="E828" i="2"/>
  <c r="G828" i="2" s="1"/>
  <c r="D827" i="2"/>
  <c r="E827" i="2" s="1"/>
  <c r="G827" i="2" s="1"/>
  <c r="F439" i="2"/>
  <c r="F501" i="2"/>
  <c r="G219" i="2"/>
  <c r="H219" i="2"/>
  <c r="D122" i="2"/>
  <c r="D121" i="2" s="1"/>
  <c r="F352" i="2"/>
  <c r="G456" i="2"/>
  <c r="F455" i="2"/>
  <c r="E680" i="2"/>
  <c r="G680" i="2" s="1"/>
  <c r="D679" i="2"/>
  <c r="F572" i="2"/>
  <c r="F767" i="2"/>
  <c r="F553" i="2"/>
  <c r="F739" i="2"/>
  <c r="G130" i="2"/>
  <c r="F346" i="2"/>
  <c r="G347" i="2"/>
  <c r="F858" i="2"/>
  <c r="H170" i="2"/>
  <c r="E531" i="2"/>
  <c r="G531" i="2" s="1"/>
  <c r="D530" i="2"/>
  <c r="F405" i="2"/>
  <c r="F787" i="2"/>
  <c r="G788" i="2"/>
  <c r="F561" i="2"/>
  <c r="F715" i="2"/>
  <c r="D183" i="2"/>
  <c r="E183" i="2" s="1"/>
  <c r="H183" i="2" s="1"/>
  <c r="G105" i="2"/>
  <c r="F104" i="2"/>
  <c r="G104" i="2" s="1"/>
  <c r="H68" i="2"/>
  <c r="G68" i="2"/>
  <c r="H97" i="2"/>
  <c r="G97" i="2"/>
  <c r="D522" i="2"/>
  <c r="E522" i="2" s="1"/>
  <c r="E523" i="2"/>
  <c r="F686" i="2"/>
  <c r="G687" i="2"/>
  <c r="F750" i="2"/>
  <c r="G750" i="2" s="1"/>
  <c r="G751" i="2"/>
  <c r="F656" i="2"/>
  <c r="F774" i="2"/>
  <c r="E422" i="2"/>
  <c r="G422" i="2" s="1"/>
  <c r="D421" i="2"/>
  <c r="E421" i="2" s="1"/>
  <c r="G421" i="2" s="1"/>
  <c r="F897" i="2"/>
  <c r="G459" i="2"/>
  <c r="F879" i="2"/>
  <c r="G123" i="2"/>
  <c r="G354" i="2"/>
  <c r="F661" i="2"/>
  <c r="E717" i="2"/>
  <c r="G717" i="2" s="1"/>
  <c r="D716" i="2"/>
  <c r="F666" i="2"/>
  <c r="D847" i="2"/>
  <c r="E848" i="2"/>
  <c r="G848" i="2" s="1"/>
  <c r="E345" i="2"/>
  <c r="E641" i="2"/>
  <c r="G641" i="2" s="1"/>
  <c r="D640" i="2"/>
  <c r="E398" i="2"/>
  <c r="F55" i="2"/>
  <c r="G55" i="2" s="1"/>
  <c r="H56" i="2"/>
  <c r="E918" i="2"/>
  <c r="D917" i="2"/>
  <c r="E776" i="2"/>
  <c r="G776" i="2" s="1"/>
  <c r="D775" i="2"/>
  <c r="E690" i="2"/>
  <c r="G690" i="2" s="1"/>
  <c r="D686" i="2"/>
  <c r="E417" i="2"/>
  <c r="D416" i="2"/>
  <c r="E361" i="2"/>
  <c r="G361" i="2" s="1"/>
  <c r="D353" i="2"/>
  <c r="E727" i="2"/>
  <c r="G727" i="2" s="1"/>
  <c r="D722" i="2"/>
  <c r="E623" i="2"/>
  <c r="G623" i="2" s="1"/>
  <c r="D622" i="2"/>
  <c r="E747" i="2"/>
  <c r="G747" i="2" s="1"/>
  <c r="D746" i="2"/>
  <c r="E668" i="2"/>
  <c r="G668" i="2" s="1"/>
  <c r="D667" i="2"/>
  <c r="E573" i="2"/>
  <c r="G573" i="2" s="1"/>
  <c r="D572" i="2"/>
  <c r="E480" i="2"/>
  <c r="G480" i="2" s="1"/>
  <c r="D479" i="2"/>
  <c r="E881" i="2"/>
  <c r="G881" i="2" s="1"/>
  <c r="D880" i="2"/>
  <c r="E471" i="2"/>
  <c r="D470" i="2"/>
  <c r="E911" i="2"/>
  <c r="D910" i="2"/>
  <c r="E769" i="2"/>
  <c r="G769" i="2" s="1"/>
  <c r="D768" i="2"/>
  <c r="E675" i="2"/>
  <c r="G675" i="2" s="1"/>
  <c r="D674" i="2"/>
  <c r="E594" i="2"/>
  <c r="G594" i="2" s="1"/>
  <c r="D593" i="2"/>
  <c r="E496" i="2"/>
  <c r="G496" i="2" s="1"/>
  <c r="D492" i="2"/>
  <c r="E492" i="2" s="1"/>
  <c r="G492" i="2" s="1"/>
  <c r="E440" i="2"/>
  <c r="G440" i="2" s="1"/>
  <c r="D439" i="2"/>
  <c r="E740" i="2"/>
  <c r="G740" i="2" s="1"/>
  <c r="D739" i="2"/>
  <c r="E904" i="2"/>
  <c r="G904" i="2" s="1"/>
  <c r="D903" i="2"/>
  <c r="E898" i="2"/>
  <c r="G898" i="2" s="1"/>
  <c r="D897" i="2"/>
  <c r="E897" i="2" s="1"/>
  <c r="E455" i="2"/>
  <c r="D454" i="2"/>
  <c r="E834" i="2"/>
  <c r="G834" i="2" s="1"/>
  <c r="D833" i="2"/>
  <c r="E488" i="2"/>
  <c r="G488" i="2" s="1"/>
  <c r="D487" i="2"/>
  <c r="E487" i="2" s="1"/>
  <c r="E562" i="2"/>
  <c r="G562" i="2" s="1"/>
  <c r="D561" i="2"/>
  <c r="E870" i="2"/>
  <c r="G870" i="2" s="1"/>
  <c r="D869" i="2"/>
  <c r="E869" i="2" s="1"/>
  <c r="G869" i="2" s="1"/>
  <c r="E434" i="2"/>
  <c r="D433" i="2"/>
  <c r="E535" i="2"/>
  <c r="D534" i="2"/>
  <c r="E859" i="2"/>
  <c r="G859" i="2" s="1"/>
  <c r="D858" i="2"/>
  <c r="E733" i="2"/>
  <c r="G733" i="2" s="1"/>
  <c r="D732" i="2"/>
  <c r="E503" i="2"/>
  <c r="G503" i="2" s="1"/>
  <c r="D502" i="2"/>
  <c r="E799" i="2"/>
  <c r="G799" i="2" s="1"/>
  <c r="D798" i="2"/>
  <c r="E798" i="2" s="1"/>
  <c r="E633" i="2"/>
  <c r="D632" i="2"/>
  <c r="E425" i="2"/>
  <c r="G425" i="2" s="1"/>
  <c r="D420" i="2"/>
  <c r="E762" i="2"/>
  <c r="G762" i="2" s="1"/>
  <c r="D758" i="2"/>
  <c r="E698" i="2"/>
  <c r="G698" i="2" s="1"/>
  <c r="D694" i="2"/>
  <c r="E604" i="2"/>
  <c r="G604" i="2" s="1"/>
  <c r="D603" i="2"/>
  <c r="E603" i="2" s="1"/>
  <c r="G603" i="2" s="1"/>
  <c r="E555" i="2"/>
  <c r="G555" i="2" s="1"/>
  <c r="D554" i="2"/>
  <c r="C121" i="2"/>
  <c r="C208" i="2"/>
  <c r="H86" i="2"/>
  <c r="D55" i="2"/>
  <c r="F122" i="2"/>
  <c r="G122" i="2" s="1"/>
  <c r="E122" i="2"/>
  <c r="D922" i="2"/>
  <c r="E923" i="2"/>
  <c r="G923" i="2" s="1"/>
  <c r="E804" i="2"/>
  <c r="G804" i="2" s="1"/>
  <c r="D803" i="2"/>
  <c r="E508" i="2"/>
  <c r="D104" i="2"/>
  <c r="E105" i="2"/>
  <c r="H105" i="2" s="1"/>
  <c r="E787" i="2"/>
  <c r="D786" i="2"/>
  <c r="E705" i="2"/>
  <c r="G705" i="2" s="1"/>
  <c r="D704" i="2"/>
  <c r="E580" i="2"/>
  <c r="G580" i="2" s="1"/>
  <c r="D579" i="2"/>
  <c r="E515" i="2"/>
  <c r="G515" i="2" s="1"/>
  <c r="D514" i="2"/>
  <c r="E514" i="2" s="1"/>
  <c r="E393" i="2"/>
  <c r="G393" i="2" s="1"/>
  <c r="D392" i="2"/>
  <c r="E411" i="2"/>
  <c r="G411" i="2" s="1"/>
  <c r="D406" i="2"/>
  <c r="E340" i="2"/>
  <c r="G340" i="2" s="1"/>
  <c r="D339" i="2"/>
  <c r="E449" i="2"/>
  <c r="G449" i="2" s="1"/>
  <c r="D448" i="2"/>
  <c r="E657" i="2"/>
  <c r="G657" i="2" s="1"/>
  <c r="D656" i="2"/>
  <c r="E388" i="2"/>
  <c r="D387" i="2"/>
  <c r="E387" i="2" s="1"/>
  <c r="E662" i="2"/>
  <c r="G662" i="2" s="1"/>
  <c r="D661" i="2"/>
  <c r="E661" i="2" s="1"/>
  <c r="C54" i="2"/>
  <c r="C113" i="2"/>
  <c r="C115" i="2" s="1"/>
  <c r="G434" i="2" l="1"/>
  <c r="F433" i="2"/>
  <c r="F528" i="2"/>
  <c r="G227" i="2"/>
  <c r="F878" i="2"/>
  <c r="F522" i="2"/>
  <c r="G523" i="2"/>
  <c r="F447" i="2"/>
  <c r="F685" i="2"/>
  <c r="F766" i="2"/>
  <c r="E650" i="2"/>
  <c r="G650" i="2" s="1"/>
  <c r="D649" i="2"/>
  <c r="F916" i="2"/>
  <c r="G917" i="2"/>
  <c r="G897" i="2"/>
  <c r="F714" i="2"/>
  <c r="F731" i="2"/>
  <c r="G732" i="2"/>
  <c r="G478" i="2"/>
  <c r="F544" i="2"/>
  <c r="G666" i="2"/>
  <c r="G572" i="2"/>
  <c r="G514" i="2"/>
  <c r="E716" i="2"/>
  <c r="G716" i="2" s="1"/>
  <c r="D715" i="2"/>
  <c r="F560" i="2"/>
  <c r="E679" i="2"/>
  <c r="G679" i="2" s="1"/>
  <c r="D678" i="2"/>
  <c r="E678" i="2" s="1"/>
  <c r="G678" i="2" s="1"/>
  <c r="F438" i="2"/>
  <c r="E709" i="2"/>
  <c r="D708" i="2"/>
  <c r="E708" i="2" s="1"/>
  <c r="F621" i="2"/>
  <c r="F345" i="2"/>
  <c r="G346" i="2"/>
  <c r="F470" i="2"/>
  <c r="G471" i="2"/>
  <c r="F567" i="2"/>
  <c r="F786" i="2"/>
  <c r="G787" i="2"/>
  <c r="F454" i="2"/>
  <c r="G455" i="2"/>
  <c r="F638" i="2"/>
  <c r="F745" i="2"/>
  <c r="G487" i="2"/>
  <c r="G661" i="2"/>
  <c r="F773" i="2"/>
  <c r="G826" i="2"/>
  <c r="F802" i="2"/>
  <c r="G693" i="2"/>
  <c r="F857" i="2"/>
  <c r="G798" i="2"/>
  <c r="F655" i="2"/>
  <c r="E530" i="2"/>
  <c r="G530" i="2" s="1"/>
  <c r="D529" i="2"/>
  <c r="E529" i="2" s="1"/>
  <c r="G529" i="2" s="1"/>
  <c r="F738" i="2"/>
  <c r="G739" i="2"/>
  <c r="F351" i="2"/>
  <c r="E545" i="2"/>
  <c r="G545" i="2" s="1"/>
  <c r="D544" i="2"/>
  <c r="E544" i="2" s="1"/>
  <c r="F507" i="2"/>
  <c r="F500" i="2" s="1"/>
  <c r="G508" i="2"/>
  <c r="D921" i="2"/>
  <c r="E921" i="2" s="1"/>
  <c r="G921" i="2" s="1"/>
  <c r="E922" i="2"/>
  <c r="G922" i="2" s="1"/>
  <c r="F208" i="2"/>
  <c r="G208" i="2" s="1"/>
  <c r="F121" i="2"/>
  <c r="G121" i="2" s="1"/>
  <c r="H122" i="2"/>
  <c r="E554" i="2"/>
  <c r="G554" i="2" s="1"/>
  <c r="D553" i="2"/>
  <c r="D693" i="2"/>
  <c r="E693" i="2" s="1"/>
  <c r="E694" i="2"/>
  <c r="G694" i="2" s="1"/>
  <c r="E420" i="2"/>
  <c r="G420" i="2" s="1"/>
  <c r="D731" i="2"/>
  <c r="E731" i="2" s="1"/>
  <c r="E732" i="2"/>
  <c r="E534" i="2"/>
  <c r="G534" i="2" s="1"/>
  <c r="D528" i="2"/>
  <c r="E528" i="2" s="1"/>
  <c r="E454" i="2"/>
  <c r="D453" i="2"/>
  <c r="E453" i="2" s="1"/>
  <c r="E903" i="2"/>
  <c r="G903" i="2" s="1"/>
  <c r="D902" i="2"/>
  <c r="E439" i="2"/>
  <c r="G439" i="2" s="1"/>
  <c r="D438" i="2"/>
  <c r="E438" i="2" s="1"/>
  <c r="E593" i="2"/>
  <c r="G593" i="2" s="1"/>
  <c r="D592" i="2"/>
  <c r="D767" i="2"/>
  <c r="E768" i="2"/>
  <c r="G768" i="2" s="1"/>
  <c r="E470" i="2"/>
  <c r="D464" i="2"/>
  <c r="E464" i="2" s="1"/>
  <c r="E479" i="2"/>
  <c r="G479" i="2" s="1"/>
  <c r="D478" i="2"/>
  <c r="E478" i="2" s="1"/>
  <c r="E667" i="2"/>
  <c r="G667" i="2" s="1"/>
  <c r="D666" i="2"/>
  <c r="E666" i="2" s="1"/>
  <c r="D621" i="2"/>
  <c r="E622" i="2"/>
  <c r="G622" i="2" s="1"/>
  <c r="E353" i="2"/>
  <c r="G353" i="2" s="1"/>
  <c r="D352" i="2"/>
  <c r="E686" i="2"/>
  <c r="G686" i="2" s="1"/>
  <c r="D685" i="2"/>
  <c r="D916" i="2"/>
  <c r="E917" i="2"/>
  <c r="E448" i="2"/>
  <c r="G448" i="2" s="1"/>
  <c r="D447" i="2"/>
  <c r="E447" i="2" s="1"/>
  <c r="E406" i="2"/>
  <c r="G406" i="2" s="1"/>
  <c r="E786" i="2"/>
  <c r="F54" i="2"/>
  <c r="F113" i="2"/>
  <c r="G113" i="2" s="1"/>
  <c r="D113" i="2"/>
  <c r="E104" i="2"/>
  <c r="H104" i="2" s="1"/>
  <c r="E55" i="2"/>
  <c r="E54" i="2" s="1"/>
  <c r="D54" i="2"/>
  <c r="D757" i="2"/>
  <c r="E758" i="2"/>
  <c r="G758" i="2" s="1"/>
  <c r="D631" i="2"/>
  <c r="E632" i="2"/>
  <c r="D501" i="2"/>
  <c r="E502" i="2"/>
  <c r="G502" i="2" s="1"/>
  <c r="D857" i="2"/>
  <c r="E857" i="2" s="1"/>
  <c r="E858" i="2"/>
  <c r="G858" i="2" s="1"/>
  <c r="E433" i="2"/>
  <c r="D560" i="2"/>
  <c r="E560" i="2" s="1"/>
  <c r="E561" i="2"/>
  <c r="G561" i="2" s="1"/>
  <c r="E833" i="2"/>
  <c r="G833" i="2" s="1"/>
  <c r="D826" i="2"/>
  <c r="E826" i="2" s="1"/>
  <c r="D738" i="2"/>
  <c r="E739" i="2"/>
  <c r="D673" i="2"/>
  <c r="E674" i="2"/>
  <c r="G674" i="2" s="1"/>
  <c r="E910" i="2"/>
  <c r="D909" i="2"/>
  <c r="D879" i="2"/>
  <c r="E880" i="2"/>
  <c r="G880" i="2" s="1"/>
  <c r="E572" i="2"/>
  <c r="D567" i="2"/>
  <c r="E567" i="2" s="1"/>
  <c r="E746" i="2"/>
  <c r="G746" i="2" s="1"/>
  <c r="D745" i="2"/>
  <c r="E722" i="2"/>
  <c r="G722" i="2" s="1"/>
  <c r="D721" i="2"/>
  <c r="E721" i="2" s="1"/>
  <c r="D415" i="2"/>
  <c r="E416" i="2"/>
  <c r="D774" i="2"/>
  <c r="E775" i="2"/>
  <c r="G775" i="2" s="1"/>
  <c r="E640" i="2"/>
  <c r="G640" i="2" s="1"/>
  <c r="D639" i="2"/>
  <c r="E656" i="2"/>
  <c r="G656" i="2" s="1"/>
  <c r="E339" i="2"/>
  <c r="G339" i="2" s="1"/>
  <c r="D338" i="2"/>
  <c r="E392" i="2"/>
  <c r="G392" i="2" s="1"/>
  <c r="E579" i="2"/>
  <c r="G579" i="2" s="1"/>
  <c r="D578" i="2"/>
  <c r="D703" i="2"/>
  <c r="E704" i="2"/>
  <c r="G704" i="2" s="1"/>
  <c r="E803" i="2"/>
  <c r="G803" i="2" s="1"/>
  <c r="D802" i="2"/>
  <c r="E802" i="2" s="1"/>
  <c r="D208" i="2"/>
  <c r="E208" i="2" s="1"/>
  <c r="E121" i="2"/>
  <c r="D846" i="2"/>
  <c r="E847" i="2"/>
  <c r="G847" i="2" s="1"/>
  <c r="D507" i="2"/>
  <c r="E507" i="2" s="1"/>
  <c r="H54" i="2" l="1"/>
  <c r="G54" i="2"/>
  <c r="F876" i="2"/>
  <c r="G802" i="2"/>
  <c r="G544" i="2"/>
  <c r="F223" i="2"/>
  <c r="E649" i="2"/>
  <c r="G649" i="2" s="1"/>
  <c r="D648" i="2"/>
  <c r="E648" i="2" s="1"/>
  <c r="G648" i="2" s="1"/>
  <c r="F845" i="2"/>
  <c r="G857" i="2"/>
  <c r="F737" i="2"/>
  <c r="G528" i="2"/>
  <c r="G522" i="2"/>
  <c r="F226" i="2"/>
  <c r="G916" i="2"/>
  <c r="G438" i="2"/>
  <c r="F225" i="2"/>
  <c r="F543" i="2"/>
  <c r="G543" i="2" s="1"/>
  <c r="G567" i="2"/>
  <c r="G731" i="2"/>
  <c r="F721" i="2"/>
  <c r="G721" i="2" s="1"/>
  <c r="F620" i="2"/>
  <c r="D223" i="2"/>
  <c r="F453" i="2"/>
  <c r="G453" i="2" s="1"/>
  <c r="G454" i="2"/>
  <c r="G655" i="2"/>
  <c r="G470" i="2"/>
  <c r="F464" i="2"/>
  <c r="G464" i="2" s="1"/>
  <c r="G560" i="2"/>
  <c r="F684" i="2"/>
  <c r="D655" i="2"/>
  <c r="E655" i="2" s="1"/>
  <c r="E715" i="2"/>
  <c r="G715" i="2" s="1"/>
  <c r="D714" i="2"/>
  <c r="E714" i="2" s="1"/>
  <c r="G447" i="2"/>
  <c r="F228" i="2"/>
  <c r="F744" i="2"/>
  <c r="G744" i="2" s="1"/>
  <c r="G745" i="2"/>
  <c r="G345" i="2"/>
  <c r="F224" i="2"/>
  <c r="F338" i="2"/>
  <c r="G433" i="2"/>
  <c r="F432" i="2"/>
  <c r="F785" i="2"/>
  <c r="G786" i="2"/>
  <c r="G507" i="2"/>
  <c r="G714" i="2"/>
  <c r="E223" i="2"/>
  <c r="E338" i="2"/>
  <c r="E846" i="2"/>
  <c r="G846" i="2" s="1"/>
  <c r="D845" i="2"/>
  <c r="E845" i="2" s="1"/>
  <c r="D638" i="2"/>
  <c r="E638" i="2" s="1"/>
  <c r="G638" i="2" s="1"/>
  <c r="E639" i="2"/>
  <c r="G639" i="2" s="1"/>
  <c r="E745" i="2"/>
  <c r="D744" i="2"/>
  <c r="E744" i="2" s="1"/>
  <c r="E685" i="2"/>
  <c r="G685" i="2" s="1"/>
  <c r="D684" i="2"/>
  <c r="E684" i="2" s="1"/>
  <c r="H55" i="2"/>
  <c r="E578" i="2"/>
  <c r="G578" i="2" s="1"/>
  <c r="D577" i="2"/>
  <c r="E577" i="2" s="1"/>
  <c r="G577" i="2" s="1"/>
  <c r="D773" i="2"/>
  <c r="E773" i="2" s="1"/>
  <c r="G773" i="2" s="1"/>
  <c r="E774" i="2"/>
  <c r="G774" i="2" s="1"/>
  <c r="D737" i="2"/>
  <c r="E737" i="2" s="1"/>
  <c r="E738" i="2"/>
  <c r="G738" i="2" s="1"/>
  <c r="E631" i="2"/>
  <c r="G631" i="2" s="1"/>
  <c r="E916" i="2"/>
  <c r="D915" i="2"/>
  <c r="E915" i="2" s="1"/>
  <c r="G915" i="2" s="1"/>
  <c r="E703" i="2"/>
  <c r="G703" i="2" s="1"/>
  <c r="D702" i="2"/>
  <c r="E702" i="2" s="1"/>
  <c r="G702" i="2" s="1"/>
  <c r="E909" i="2"/>
  <c r="D908" i="2"/>
  <c r="E908" i="2" s="1"/>
  <c r="G908" i="2" s="1"/>
  <c r="F115" i="2"/>
  <c r="E352" i="2"/>
  <c r="G352" i="2" s="1"/>
  <c r="D351" i="2"/>
  <c r="E351" i="2" s="1"/>
  <c r="G351" i="2" s="1"/>
  <c r="E592" i="2"/>
  <c r="G592" i="2" s="1"/>
  <c r="D591" i="2"/>
  <c r="D227" i="2"/>
  <c r="E227" i="2" s="1"/>
  <c r="H227" i="2" s="1"/>
  <c r="E902" i="2"/>
  <c r="G902" i="2" s="1"/>
  <c r="E553" i="2"/>
  <c r="G553" i="2" s="1"/>
  <c r="D543" i="2"/>
  <c r="E543" i="2" s="1"/>
  <c r="E415" i="2"/>
  <c r="D226" i="2"/>
  <c r="E226" i="2" s="1"/>
  <c r="E879" i="2"/>
  <c r="G879" i="2" s="1"/>
  <c r="D878" i="2"/>
  <c r="E673" i="2"/>
  <c r="G673" i="2" s="1"/>
  <c r="D672" i="2"/>
  <c r="E672" i="2" s="1"/>
  <c r="G672" i="2" s="1"/>
  <c r="E501" i="2"/>
  <c r="G501" i="2" s="1"/>
  <c r="D500" i="2"/>
  <c r="E500" i="2" s="1"/>
  <c r="G500" i="2" s="1"/>
  <c r="E757" i="2"/>
  <c r="G757" i="2" s="1"/>
  <c r="D756" i="2"/>
  <c r="E756" i="2" s="1"/>
  <c r="G756" i="2" s="1"/>
  <c r="E113" i="2"/>
  <c r="H113" i="2" s="1"/>
  <c r="D115" i="2"/>
  <c r="E115" i="2" s="1"/>
  <c r="D620" i="2"/>
  <c r="E620" i="2" s="1"/>
  <c r="E621" i="2"/>
  <c r="G621" i="2" s="1"/>
  <c r="E767" i="2"/>
  <c r="G767" i="2" s="1"/>
  <c r="D766" i="2"/>
  <c r="E766" i="2" s="1"/>
  <c r="G766" i="2" s="1"/>
  <c r="D785" i="2"/>
  <c r="D225" i="2"/>
  <c r="E225" i="2" s="1"/>
  <c r="D228" i="2"/>
  <c r="E228" i="2" s="1"/>
  <c r="H208" i="2"/>
  <c r="D432" i="2"/>
  <c r="E432" i="2" s="1"/>
  <c r="D405" i="2"/>
  <c r="D224" i="2"/>
  <c r="E224" i="2" s="1"/>
  <c r="H121" i="2"/>
  <c r="G225" i="2" l="1"/>
  <c r="H225" i="2"/>
  <c r="F783" i="2"/>
  <c r="G845" i="2"/>
  <c r="H226" i="2"/>
  <c r="G226" i="2"/>
  <c r="H223" i="2"/>
  <c r="G223" i="2"/>
  <c r="F229" i="2"/>
  <c r="G785" i="2"/>
  <c r="F874" i="2"/>
  <c r="H228" i="2"/>
  <c r="G228" i="2"/>
  <c r="G432" i="2"/>
  <c r="F403" i="2"/>
  <c r="G620" i="2"/>
  <c r="F589" i="2"/>
  <c r="G589" i="2" s="1"/>
  <c r="G684" i="2"/>
  <c r="F629" i="2"/>
  <c r="D629" i="2"/>
  <c r="E629" i="2" s="1"/>
  <c r="G338" i="2"/>
  <c r="F336" i="2"/>
  <c r="G737" i="2"/>
  <c r="G224" i="2"/>
  <c r="H224" i="2"/>
  <c r="E785" i="2"/>
  <c r="D783" i="2"/>
  <c r="E405" i="2"/>
  <c r="G405" i="2" s="1"/>
  <c r="D403" i="2"/>
  <c r="E403" i="2" s="1"/>
  <c r="E878" i="2"/>
  <c r="G878" i="2" s="1"/>
  <c r="D876" i="2"/>
  <c r="E591" i="2"/>
  <c r="G591" i="2" s="1"/>
  <c r="D589" i="2"/>
  <c r="E589" i="2" s="1"/>
  <c r="D229" i="2"/>
  <c r="E229" i="2" s="1"/>
  <c r="D336" i="2"/>
  <c r="F334" i="2" l="1"/>
  <c r="G629" i="2"/>
  <c r="F324" i="2"/>
  <c r="G324" i="2" s="1"/>
  <c r="G874" i="2"/>
  <c r="G403" i="2"/>
  <c r="F781" i="2"/>
  <c r="G781" i="2" s="1"/>
  <c r="G783" i="2"/>
  <c r="H229" i="2"/>
  <c r="G229" i="2"/>
  <c r="E336" i="2"/>
  <c r="G336" i="2" s="1"/>
  <c r="D334" i="2"/>
  <c r="D874" i="2"/>
  <c r="E874" i="2" s="1"/>
  <c r="E876" i="2"/>
  <c r="G876" i="2" s="1"/>
  <c r="E783" i="2"/>
  <c r="D781" i="2"/>
  <c r="E781" i="2" s="1"/>
  <c r="F322" i="2" l="1"/>
  <c r="F332" i="2"/>
  <c r="G332" i="2" s="1"/>
  <c r="E334" i="2"/>
  <c r="G334" i="2" s="1"/>
  <c r="D332" i="2"/>
  <c r="E332" i="2" s="1"/>
  <c r="G322" i="2" l="1"/>
  <c r="F321" i="2"/>
  <c r="G321" i="2" s="1"/>
</calcChain>
</file>

<file path=xl/sharedStrings.xml><?xml version="1.0" encoding="utf-8"?>
<sst xmlns="http://schemas.openxmlformats.org/spreadsheetml/2006/main" count="1172" uniqueCount="436">
  <si>
    <t>Indeks</t>
  </si>
  <si>
    <t>UKUPNO PRIHODI</t>
  </si>
  <si>
    <t>Rashodi poslovanja</t>
  </si>
  <si>
    <t>UKUPNO RASHODI</t>
  </si>
  <si>
    <t>RAZLIKA - VIŠAK/MANJAK</t>
  </si>
  <si>
    <t/>
  </si>
  <si>
    <t>Detaljan prikaz ostvarenje prihoda i rashoda po ekonomskoj klasifikaciji:</t>
  </si>
  <si>
    <t>PRIHODI</t>
  </si>
  <si>
    <t>PRIHODI POSLOVANJA</t>
  </si>
  <si>
    <t>PRIHODI OD POREZA</t>
  </si>
  <si>
    <t>Porez i prirez na dohodak</t>
  </si>
  <si>
    <t>Porez i prirez na dohodak od nesamostalnog
rada</t>
  </si>
  <si>
    <t>Povrat poreza i prireza na dohodak po
godišnjoj prijavi</t>
  </si>
  <si>
    <t>Porezi na imovinu</t>
  </si>
  <si>
    <t>Stalni porezi na nepokretnu imovinu (zemlju,
zgrade, kuće i</t>
  </si>
  <si>
    <t>Povremeni porezi na imovinu</t>
  </si>
  <si>
    <t>Porezi na robu i usluge</t>
  </si>
  <si>
    <t>Porez na promet</t>
  </si>
  <si>
    <t>Porezi na korištenje dobara ili izvoñenje
aktivnosti</t>
  </si>
  <si>
    <t>Ostali prihodi od poreza</t>
  </si>
  <si>
    <t>Ostali nerasporeñeni prihodi od poreza</t>
  </si>
  <si>
    <t>Pomoći iz proračuna</t>
  </si>
  <si>
    <t>Tekuće pomoći iz proračuna</t>
  </si>
  <si>
    <t>Kapitalne pomoći iz proračuna</t>
  </si>
  <si>
    <t>Kapitg.pom.iz Drž.pror korisnicima JLPRS</t>
  </si>
  <si>
    <t>Pomoći iz državnog proračuna temeljem
prijenosa EU sredstava</t>
  </si>
  <si>
    <t>Kapitalne pomoći iz državnog proračuna
temeljem prijenosa EU</t>
  </si>
  <si>
    <t>PRIHODI OD IMOVINE</t>
  </si>
  <si>
    <t>Prihodi od financijske imovine</t>
  </si>
  <si>
    <t>Kamate na oročena sredstva i depozite po
viñenju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</si>
  <si>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</si>
  <si>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</si>
  <si>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</si>
  <si>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</si>
  <si>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</si>
  <si>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Administrativne (upravne) pristojbe</t>
  </si>
  <si>
    <t>Državne upravne i sudske pristojbe</t>
  </si>
  <si>
    <t>Županijske, gradske i općinske pristojbe i
naknade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</si>
  <si>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</si>
  <si>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</si>
  <si>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</si>
  <si>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</si>
  <si>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</si>
  <si>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</si>
  <si>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Komunalne naknade</t>
  </si>
  <si>
    <t>OSTALI PRIHODI</t>
  </si>
  <si>
    <t>Donacije od pravnih i fizičkih osoba izvan
opće države</t>
  </si>
  <si>
    <t>Tekuće donacije</t>
  </si>
  <si>
    <t>Kazne i upravne mjere</t>
  </si>
  <si>
    <t>Ostale kazne</t>
  </si>
  <si>
    <t>Prihodi od prodaje materijalne imovine -
prirodnih bogatstav</t>
  </si>
  <si>
    <t>Zemljište</t>
  </si>
  <si>
    <t>Prihodi od prodaje grañevinskih objekata</t>
  </si>
  <si>
    <t>Stambeni objekti</t>
  </si>
  <si>
    <t>Prihodi od prodaje prijevoznih sredstava</t>
  </si>
  <si>
    <t>Prijevozna sredstva u cestovnom prometu</t>
  </si>
  <si>
    <t>RASHODI</t>
  </si>
  <si>
    <t>RASHODI POSLOVANJA</t>
  </si>
  <si>
    <t>RASHODI ZA ZAPOSLENE</t>
  </si>
  <si>
    <t>Plaće</t>
  </si>
  <si>
    <t>Plaće za redovan rad</t>
  </si>
  <si>
    <t>Ostali rashodi za zaposlene</t>
  </si>
  <si>
    <t>Doprinosi na plaće</t>
  </si>
  <si>
    <t>Doprinosi za zdravstveno osiguranje</t>
  </si>
  <si>
    <t>MATERIJALNI RASHODI</t>
  </si>
  <si>
    <t>Naknade troškova zaposlenima</t>
  </si>
  <si>
    <t>Službena putovanja</t>
  </si>
  <si>
    <t>Naknade za prijevoz, za rad na terenu i
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</si>
  <si>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</si>
  <si>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</si>
  <si>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</si>
  <si>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</si>
  <si>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</si>
  <si>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</si>
  <si>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
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</si>
  <si>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</si>
  <si>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</si>
  <si>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</si>
  <si>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</si>
  <si>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</si>
  <si>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</si>
  <si>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</si>
  <si>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</si>
  <si>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</si>
  <si>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</si>
  <si>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</si>
  <si>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</si>
  <si>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</si>
  <si>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
tijela, povjerensta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</si>
  <si>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</si>
  <si>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</si>
  <si>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</si>
  <si>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</si>
  <si>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</si>
  <si>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</si>
  <si>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</si>
  <si>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</si>
  <si>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</si>
  <si>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</si>
  <si>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</si>
  <si>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SUBVENCIJE</t>
  </si>
  <si>
    <t>Subvencije trgovačkim društvima, obrtnicima,
malim i srednji</t>
  </si>
  <si>
    <t>Subvencije trgovačkim društvima izvan
javnog sektora</t>
  </si>
  <si>
    <t>Pomoći unutar opće države</t>
  </si>
  <si>
    <t>Tekuće pomoći unutar opće države</t>
  </si>
  <si>
    <t>Kapitalne pomoći unutar opće države</t>
  </si>
  <si>
    <t>Ostale naknade grañanima i kućanstvima iz
proračuna</t>
  </si>
  <si>
    <t>Naknade grañanima i kućanstvima u novcu</t>
  </si>
  <si>
    <t>Naknade grañanima i kućanstvima u naravi</t>
  </si>
  <si>
    <t>OSTALI RASHODI</t>
  </si>
  <si>
    <t>Tekuće donacije u novcu</t>
  </si>
  <si>
    <t>Kazne, penali i naknade štete</t>
  </si>
  <si>
    <t>Naknade šteta pravnim i fizičkim osobama</t>
  </si>
  <si>
    <t>Materijalna imovina - prirodna bogatstva</t>
  </si>
  <si>
    <t>Grañevinski objekti</t>
  </si>
  <si>
    <t>Poslovni objekti</t>
  </si>
  <si>
    <t>Ceste, željeznice i slični grañevinski objekti</t>
  </si>
  <si>
    <t>Ostali grañevinski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</si>
  <si>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</si>
  <si>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</si>
  <si>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</si>
  <si>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</si>
  <si>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</si>
  <si>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Ureñaji, strojevi i oprema za ostale namjene</t>
  </si>
  <si>
    <t>Prijevozna sredstva</t>
  </si>
  <si>
    <t>Knjige, umjetnička djela i ostale izložbene
vrijednosti</t>
  </si>
  <si>
    <t>Knjige u knjižnicama</t>
  </si>
  <si>
    <t>Nematerijalna proizvedena imovina</t>
  </si>
  <si>
    <t>Ulaganja u računalne programe</t>
  </si>
  <si>
    <t>Umjetnička, literarna i znanstvena djela</t>
  </si>
  <si>
    <t>Dodatna ulaganja na grañevinskim objektima</t>
  </si>
  <si>
    <t>PRIMICI OD ZADUŽIVANJA</t>
  </si>
  <si>
    <t>Primljeni zajmovi od banaka i ostalih
financijskih instituci</t>
  </si>
  <si>
    <t>Primljeni zajmovi od ostalih fin.institucija izva
jav.sektor</t>
  </si>
  <si>
    <t>Otplata glavnice primljenih zajmova od
banaka i ostalih fina</t>
  </si>
  <si>
    <t>Otplata glavnice primljenih zajmova-po
faktoringu</t>
  </si>
  <si>
    <t>Otplata glavnice primljenih zajmova od drugih
razina vlasti</t>
  </si>
  <si>
    <t>Otplata glavn.primljenog zajma od Državnog
proračuna</t>
  </si>
  <si>
    <t>Funkcija</t>
  </si>
  <si>
    <t>Planirano</t>
  </si>
  <si>
    <t>01</t>
  </si>
  <si>
    <t>011</t>
  </si>
  <si>
    <t>Izvršna i zakonodavna tijela, financijski i fiskalni poslovi i vanjski poslovi</t>
  </si>
  <si>
    <t>013</t>
  </si>
  <si>
    <t>Opće usluge</t>
  </si>
  <si>
    <t>02</t>
  </si>
  <si>
    <t>Obrana</t>
  </si>
  <si>
    <t>022</t>
  </si>
  <si>
    <t>Civilna obrana</t>
  </si>
  <si>
    <t>03</t>
  </si>
  <si>
    <t>Javni red i sigurnost</t>
  </si>
  <si>
    <t>032</t>
  </si>
  <si>
    <t>Usluge protupožarne zaštite</t>
  </si>
  <si>
    <t>04</t>
  </si>
  <si>
    <t>Ekonomski poslovi</t>
  </si>
  <si>
    <t>042</t>
  </si>
  <si>
    <t>poljoprivreda,šumarstvo,ribarstvo</t>
  </si>
  <si>
    <t>047</t>
  </si>
  <si>
    <t>Ostale industrije i turizam</t>
  </si>
  <si>
    <t>05</t>
  </si>
  <si>
    <t>Zaštita okoliša</t>
  </si>
  <si>
    <t>051</t>
  </si>
  <si>
    <t>Gospodarenje otpadom</t>
  </si>
  <si>
    <t>056</t>
  </si>
  <si>
    <t>Poslovi zaštite okoliša -ostali</t>
  </si>
  <si>
    <t>06</t>
  </si>
  <si>
    <t>062</t>
  </si>
  <si>
    <t>Razvoj zajednice</t>
  </si>
  <si>
    <t>064</t>
  </si>
  <si>
    <t>Ulična rasvjeta</t>
  </si>
  <si>
    <t>065</t>
  </si>
  <si>
    <t>Istraživ.i razvoj stanovanja i kom.pogodnosti</t>
  </si>
  <si>
    <t>066</t>
  </si>
  <si>
    <t>Rashodi vezani uz stanovanje i kom.pogodnosti koji nisu drugdje svrstani</t>
  </si>
  <si>
    <t>07</t>
  </si>
  <si>
    <t>Zdravstvo</t>
  </si>
  <si>
    <t>074</t>
  </si>
  <si>
    <t>Službe javnog zdravstva</t>
  </si>
  <si>
    <t>08</t>
  </si>
  <si>
    <t>Rekreacija, kultura i religija</t>
  </si>
  <si>
    <t>081</t>
  </si>
  <si>
    <t>Službe rekreacije i športa</t>
  </si>
  <si>
    <t>082</t>
  </si>
  <si>
    <t>Službe kulture</t>
  </si>
  <si>
    <t>084</t>
  </si>
  <si>
    <t>Religijske i druge službe zajednice</t>
  </si>
  <si>
    <t>09</t>
  </si>
  <si>
    <t>Obrazovanje</t>
  </si>
  <si>
    <t>091</t>
  </si>
  <si>
    <t>Predškolsko i osnovno obrazovanje</t>
  </si>
  <si>
    <t>095</t>
  </si>
  <si>
    <t>Obrazovanje-koje nije razvrstano po stupnju</t>
  </si>
  <si>
    <t>Socijalna zaštita</t>
  </si>
  <si>
    <t>Obitelj i djeca</t>
  </si>
  <si>
    <t>Socijalna pomoć stanov.koje nije obuhvaćeno redovnim socij.programom</t>
  </si>
  <si>
    <t>UKUPNO RASHODI PO FUNKCIJSKOJ KLASIFIKACIJI</t>
  </si>
  <si>
    <t>Izvorni plan</t>
  </si>
  <si>
    <t>Tekući plan</t>
  </si>
  <si>
    <t>Izvrš. za razd.</t>
  </si>
  <si>
    <t>Ind.</t>
  </si>
  <si>
    <t>4/3</t>
  </si>
  <si>
    <t>Raz</t>
  </si>
  <si>
    <t>001</t>
  </si>
  <si>
    <t>OPĆINA POSTIRA</t>
  </si>
  <si>
    <t>Gl</t>
  </si>
  <si>
    <t>00101</t>
  </si>
  <si>
    <t>JEDINSTVENI UPRAVNI ODJEL</t>
  </si>
  <si>
    <t>00102</t>
  </si>
  <si>
    <t>PREDŠKOLSKI ODGOJ</t>
  </si>
  <si>
    <t>00103</t>
  </si>
  <si>
    <t>KNJIŽNICA</t>
  </si>
  <si>
    <t>Rashodi za zaposlene</t>
  </si>
  <si>
    <t>Materijalni rashodi</t>
  </si>
  <si>
    <t>Financijski rashodi</t>
  </si>
  <si>
    <t>Subvencije</t>
  </si>
  <si>
    <t>Pomoći dane u inozemstvo i unutar opće države</t>
  </si>
  <si>
    <t>Ostali rashodi</t>
  </si>
  <si>
    <t>Rashodi za nabavu nefinancijske imovine</t>
  </si>
  <si>
    <t>Pr</t>
  </si>
  <si>
    <t>Akti iz djelokruga tijela</t>
  </si>
  <si>
    <t>A101001</t>
  </si>
  <si>
    <t>Predstavnička i izv. tijela</t>
  </si>
  <si>
    <t>Rashodi za nabavu proizvedene dugotrajne
imovine</t>
  </si>
  <si>
    <t>A101002</t>
  </si>
  <si>
    <t>Komunalna infrastruktura</t>
  </si>
  <si>
    <t>A102003</t>
  </si>
  <si>
    <t>održav.postojećih cesta,parkinga,trotoara,šetnica i
izgradnja novih</t>
  </si>
  <si>
    <t>Rashodi za dodatna ulaganja na nefinancijskoj
imovini</t>
  </si>
  <si>
    <t>A102004</t>
  </si>
  <si>
    <t>održav.postojeće i izgradnja nove javne rasvjete</t>
  </si>
  <si>
    <t>A102005</t>
  </si>
  <si>
    <t>prostorno planiranje</t>
  </si>
  <si>
    <t>A102006</t>
  </si>
  <si>
    <t>tek. održav.postojećih obj.,,režijski tr.ii izgradnja novih obj.</t>
  </si>
  <si>
    <t>A102007</t>
  </si>
  <si>
    <t>održav.luka,plaža i obalnog pojasa</t>
  </si>
  <si>
    <t>A102008</t>
  </si>
  <si>
    <t>održav.vodovoda i kanalizacije i izgradnja nove</t>
  </si>
  <si>
    <t>A102009</t>
  </si>
  <si>
    <t>održavanje parkova,nasada i ostalih javnih površina</t>
  </si>
  <si>
    <t>A102010</t>
  </si>
  <si>
    <t>održavanje groblja Postira i Dol</t>
  </si>
  <si>
    <t>Komunalni poslovi</t>
  </si>
  <si>
    <t>A103009</t>
  </si>
  <si>
    <t>A103010</t>
  </si>
  <si>
    <t>Pogrebne usluge</t>
  </si>
  <si>
    <t>A103011</t>
  </si>
  <si>
    <t>A104010</t>
  </si>
  <si>
    <t>A104011</t>
  </si>
  <si>
    <t>sufinanciranje udruga</t>
  </si>
  <si>
    <t>A104012</t>
  </si>
  <si>
    <t>sufinanciranje školstva</t>
  </si>
  <si>
    <t>A104013</t>
  </si>
  <si>
    <t>unaprijeñenje kulture</t>
  </si>
  <si>
    <t>A104014</t>
  </si>
  <si>
    <t>protupožarna zaštita</t>
  </si>
  <si>
    <t>A104015</t>
  </si>
  <si>
    <t>unaprijeñenje poljoprivrede</t>
  </si>
  <si>
    <t>A104016</t>
  </si>
  <si>
    <t>pomoći i sufinanciranja vjerske zajednice Župe Postira</t>
  </si>
  <si>
    <t>A104017</t>
  </si>
  <si>
    <t>unaprijeñenje i sufinanciranje športa</t>
  </si>
  <si>
    <t>A104018</t>
  </si>
  <si>
    <t>sufinanciranje zdravstva i crvenog križa</t>
  </si>
  <si>
    <t>A104019</t>
  </si>
  <si>
    <t>sufinanciranje javnih poduzeća- subvencije</t>
  </si>
  <si>
    <t>A104020</t>
  </si>
  <si>
    <t>unaprijeñenje turizma i poboljšanje turističke ponude</t>
  </si>
  <si>
    <t>A104021</t>
  </si>
  <si>
    <t>civilna zaštita i službe spašavanja</t>
  </si>
  <si>
    <t>A104022</t>
  </si>
  <si>
    <t>socijalna skrb o obiteljima i djeci, rodiljne naknade i slično</t>
  </si>
  <si>
    <t>A104023</t>
  </si>
  <si>
    <t>Predškolski odgoj</t>
  </si>
  <si>
    <t>A201001</t>
  </si>
  <si>
    <t>stručno osoblje predšk.ustanove</t>
  </si>
  <si>
    <t>A201002</t>
  </si>
  <si>
    <t>Odgojno obrazovna djelatn.i briga i skrb o djeci</t>
  </si>
  <si>
    <t>A201003</t>
  </si>
  <si>
    <t>Opremanje i održavanje zgrade i okoliša</t>
  </si>
  <si>
    <t>Knjižničarstvo</t>
  </si>
  <si>
    <t>A30101</t>
  </si>
  <si>
    <t>Obavljanje stručne knjižničarske djelatnosti</t>
  </si>
  <si>
    <t>A30103</t>
  </si>
  <si>
    <t>Nabavka i održavanje knjiga</t>
  </si>
  <si>
    <t>Knjige, umjetnička djela i ostale izložbene</t>
  </si>
  <si>
    <t>Konto</t>
  </si>
  <si>
    <t>Tekuće pomoći iz Drž.pror.korisnicima JLPRS</t>
  </si>
  <si>
    <t>Prihodi za posebne namjene</t>
  </si>
  <si>
    <t>Izvor</t>
  </si>
  <si>
    <t>Opći prihodi</t>
  </si>
  <si>
    <t>Vlastiti prihodi</t>
  </si>
  <si>
    <t>Pomoći</t>
  </si>
  <si>
    <t>NAKNADE GRAĐ. I KUĆANSTVIMA TEMElj.OSIGUR.</t>
  </si>
  <si>
    <t>RASHODI ZA NABAVU NEPROIZ.IMOVINE</t>
  </si>
  <si>
    <t>RASHODI ZA NABAVU PROIZ.DUGOTR.IMOV.</t>
  </si>
  <si>
    <t>RASHODI ZA DODATNA ULAG.NA NEFIN.IMOV</t>
  </si>
  <si>
    <t>PRIHODI OD PRODAJE PROIZ.DUGOTR.IMOV.</t>
  </si>
  <si>
    <t>Administrativni,upravni i računovodstveni poslovi koje obavlja stručno osoblje</t>
  </si>
  <si>
    <t>Nak. za prijevoz, za rad na terenu i odvojeni
život</t>
  </si>
  <si>
    <t>Svi kounalni poslovi na deponiranju odvozu smeća i održavanju deponija</t>
  </si>
  <si>
    <t>Ekolog.i zaštita okoliša-eko-
renta,deratizacija,dimnjačarske usl. ,razna  čišćenja</t>
  </si>
  <si>
    <t>Soc.skrb i razne pom. stanovništvu u stanovanju i sl.</t>
  </si>
  <si>
    <t>Subvencije trgovačkim dr. izvan jav.sektora</t>
  </si>
  <si>
    <t>Nak. za prijev, za rad na terenu i odvojeni
život</t>
  </si>
  <si>
    <t>Naknade građanima i kućanstvima temeljem osiguranja</t>
  </si>
  <si>
    <t>Stipendije i školarine i ostale pomoći školskoj djeci</t>
  </si>
  <si>
    <t>Naknada građanima i kućanstvbima u naravi</t>
  </si>
  <si>
    <t>Mat. i dijelovi za tek. i invest.održav.</t>
  </si>
  <si>
    <t>POMOĆI IZ INOZ. I OD SUBJEKATA UNUTAR OPĆE DRŽAVE</t>
  </si>
  <si>
    <t>PRIHODI OD PRODAJE NEFINANCIJSKE IMOVINE</t>
  </si>
  <si>
    <t>PRIHODI OD PRODAJE NEPROIZVEDENE IMOVINE</t>
  </si>
  <si>
    <t>Glava/Razdjel</t>
  </si>
  <si>
    <t>Glava/Program/Aktivnost</t>
  </si>
  <si>
    <t>Opis</t>
  </si>
  <si>
    <t>Članak 2.</t>
  </si>
  <si>
    <t>Izvješće o izvršenju Proračuna općine Postira za 2022.godinu prihvaćeno je i biti će objavljeno na web stranici općine Postira,</t>
  </si>
  <si>
    <t>kao i u Službenom glasniku  općine Postira.</t>
  </si>
  <si>
    <t>U Postira, 24.05.2023.</t>
  </si>
  <si>
    <t>KLASA:024-01/23-01/09</t>
  </si>
  <si>
    <t>URBROJ:2181-40-01-23-1</t>
  </si>
  <si>
    <t xml:space="preserve">                                                                          Predsjednik Općinskog vijeća općine Postira</t>
  </si>
  <si>
    <t xml:space="preserve">                                                                                             Toni Glavinić, v.r.</t>
  </si>
  <si>
    <t>prihvaća slijedeće:</t>
  </si>
  <si>
    <t xml:space="preserve">                                             IZVJEŠĆE O IZVRŠENJU PRORAČUNA OPĆINE POSTIRA</t>
  </si>
  <si>
    <t>Opći dio Izvješća se sastoji od :-Tabela u kojima su prikazani prihodi i rashodi po ekonomskoj klasifikaciji</t>
  </si>
  <si>
    <t>a sve kako slijedi:</t>
  </si>
  <si>
    <t>Ostvarenje 1.-6.-2023.</t>
  </si>
  <si>
    <t>PRIHODI OD ADMINISTR.PRIST:I PO POSEBNIM PROPISIMA</t>
  </si>
  <si>
    <t>KAZNE, UPRAVNE MJERE I OSTALI PRIHODI</t>
  </si>
  <si>
    <t>POMOĆI DANE U INOZEMSTVO I UNUTAR OPĆE DRŽAVE</t>
  </si>
  <si>
    <t>RASHODI ZA NABAVU NEFINANCIJSKE IMOVINE</t>
  </si>
  <si>
    <t>PRIMICI OD FINANCIJSKE IMOVINE I ZADUŽIVANJA</t>
  </si>
  <si>
    <t>IZDACI ZA FINANCIJSKU IMOVINU I OTPLATE ZAJMOVA</t>
  </si>
  <si>
    <t>Kapitalne donacije</t>
  </si>
  <si>
    <t>izvor 01</t>
  </si>
  <si>
    <t>izvor 04</t>
  </si>
  <si>
    <t>izvor 05</t>
  </si>
  <si>
    <t>Rashodi za nabavu proizvedene dugotrajne
imov.</t>
  </si>
  <si>
    <t>Ostali građevinski objekti</t>
  </si>
  <si>
    <t>POMOĆI</t>
  </si>
  <si>
    <t>PRIHODI ZA POSEBNE NAMJENE</t>
  </si>
  <si>
    <t>OPĆI PRIHODI</t>
  </si>
  <si>
    <t>izvor 07</t>
  </si>
  <si>
    <t>PRIHODI OD NEFINANCIJSKE IMOVINE</t>
  </si>
  <si>
    <t>izvor 03</t>
  </si>
  <si>
    <t>VLASTITI PRIHODI</t>
  </si>
  <si>
    <t>Dodatna ulaganja na građev.objektima</t>
  </si>
  <si>
    <t>Znanstvena djela-projekti</t>
  </si>
  <si>
    <t>Usluge pošte , tel.i prijevoza</t>
  </si>
  <si>
    <t>Medicinska  i laboratorijska oprema</t>
  </si>
  <si>
    <t>6 Prihodi poslovanja</t>
  </si>
  <si>
    <t>7 Prihodi od prodaje nefinancijske imovine</t>
  </si>
  <si>
    <t>3 Rashodi poslovanja</t>
  </si>
  <si>
    <t>4 Rashodi za nabavu nefinancijske imovini</t>
  </si>
  <si>
    <t>SAŽETAK PRIHODA I RASHODA I SAŽETAK RAČUNA FINANCIRANJA</t>
  </si>
  <si>
    <t xml:space="preserve">  Brojčana oznaka i naziv</t>
  </si>
  <si>
    <t>Ostvarenje 1.-6.-2022.</t>
  </si>
  <si>
    <t>PRENESENI VIŠAK/MANJAK IZ PRETHODNE GODINE</t>
  </si>
  <si>
    <t>8 Primici od financijske imovine i zaduživanja</t>
  </si>
  <si>
    <t>5 Izdaci za financijsku imovinu i otplate zajmov</t>
  </si>
  <si>
    <t>PRENESENI VIŠAK/MANJAK U SLIJED. RAZDOBLJE</t>
  </si>
  <si>
    <r>
      <rPr>
        <b/>
        <sz val="10"/>
        <rFont val="Arial"/>
      </rPr>
      <t>A. SAŽETAK RA</t>
    </r>
    <r>
      <rPr>
        <b/>
        <sz val="9"/>
        <rFont val="Arial"/>
      </rPr>
      <t>Č</t>
    </r>
    <r>
      <rPr>
        <b/>
        <sz val="10"/>
        <rFont val="Arial"/>
      </rPr>
      <t>UNA PRIHODA I RASHODA</t>
    </r>
  </si>
  <si>
    <t>B. SAŽETAK RAČUNA FINANCIRANJA</t>
  </si>
  <si>
    <t>RAZLIKA PRIMITAKA I IZDATAKA</t>
  </si>
  <si>
    <t>Proračun ili Rebalans za 23.</t>
  </si>
  <si>
    <t>Tekući plan za 2023.</t>
  </si>
  <si>
    <t>Ind. 5/2</t>
  </si>
  <si>
    <t>Ind. 5/4</t>
  </si>
  <si>
    <t>IZDACI ZA OTPLATU GLAVNICE PRIMLJENIH ZAJMOVA</t>
  </si>
  <si>
    <t>Tablica 1 - Izvršenje proračuna po organizacijskoj klasifikaciji</t>
  </si>
  <si>
    <t>Naziv glave/razdjela</t>
  </si>
  <si>
    <t>Građevinski objekti</t>
  </si>
  <si>
    <t>Sitan inventar</t>
  </si>
  <si>
    <t>Mat.i dijelovi za tek. I invest.održav.</t>
  </si>
  <si>
    <t>Razna sufinanciranje i pomoći zbog
poboljšanja uvjeta života</t>
  </si>
  <si>
    <t>Ostali nespom.financijski rashodi</t>
  </si>
  <si>
    <t>Izvor 06</t>
  </si>
  <si>
    <t>PRIHODI OD DONACIJA</t>
  </si>
  <si>
    <t>Rashodi za nabavu proizvedene dugotrajne imovine</t>
  </si>
  <si>
    <t>A30102</t>
  </si>
  <si>
    <t>Opremanje i uređenje prostora knjižnice</t>
  </si>
  <si>
    <t>PRIHODI I RASHODI PO IZVORIMA</t>
  </si>
  <si>
    <t>Vrsta prihoda</t>
  </si>
  <si>
    <t>PRIHODI PO IZVORIMA</t>
  </si>
  <si>
    <t>Prihodi od donacija</t>
  </si>
  <si>
    <t>Ukupno prihodi po izvorima</t>
  </si>
  <si>
    <t>RASHODI  PO IZVORIMA</t>
  </si>
  <si>
    <t>Rashodi iz Općih prihodi</t>
  </si>
  <si>
    <t>Rashodi iz Pomoći</t>
  </si>
  <si>
    <t>Rashodi iz Vlastitih prihoda</t>
  </si>
  <si>
    <t>Rashodi iz Prihoda za posebne namjene</t>
  </si>
  <si>
    <t>Rashodi iz Prihoda od donacija</t>
  </si>
  <si>
    <t>Rashodi iz Prihoda od nefinancijske imovine</t>
  </si>
  <si>
    <t>Ukupno rashodi  po izvorima</t>
  </si>
  <si>
    <t>Tablica 2- Izvršenje rashoda po programima, aktivnostima i izvorima financiranja</t>
  </si>
  <si>
    <t>IZDACI OD FINANCIJSKE IMOVINE I ZADUŽIVANJA</t>
  </si>
  <si>
    <r>
      <rPr>
        <b/>
        <sz val="11"/>
        <rFont val="Arial"/>
      </rPr>
      <t>RA</t>
    </r>
    <r>
      <rPr>
        <b/>
        <sz val="10"/>
        <rFont val="Arial"/>
      </rPr>
      <t>Č</t>
    </r>
    <r>
      <rPr>
        <b/>
        <sz val="11"/>
        <rFont val="Arial"/>
      </rPr>
      <t>UN FINANCIRANJA PREMA EKONOMSKOJ KLASIFIKACIJI</t>
    </r>
  </si>
  <si>
    <t>RAČUN FINANCIRANJA  PO IZVORIMA</t>
  </si>
  <si>
    <t xml:space="preserve">II POSEBNI DIO IZVJEŠĆA </t>
  </si>
  <si>
    <t>Posebni dio Izvješća sastoji se od:-Tabela rashoda po organizacijskoj  klasifikaciji</t>
  </si>
  <si>
    <t xml:space="preserve">                                               -Tabele Računa financiranja po ekonomskoj klasifikaciji</t>
  </si>
  <si>
    <t xml:space="preserve">                                               -Tabele Računa financiranja po izvorima financiranja</t>
  </si>
  <si>
    <r>
      <rPr>
        <b/>
        <sz val="11"/>
        <rFont val="Arial"/>
      </rPr>
      <t>A -RA</t>
    </r>
    <r>
      <rPr>
        <b/>
        <sz val="10"/>
        <rFont val="Arial"/>
      </rPr>
      <t>Č</t>
    </r>
    <r>
      <rPr>
        <b/>
        <sz val="11"/>
        <rFont val="Arial"/>
      </rPr>
      <t>UN PRIHODA I RASHODA - RASHODI</t>
    </r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</si>
  <si>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PRIHODI</t>
    </r>
  </si>
  <si>
    <r>
      <rPr>
        <b/>
        <sz val="11"/>
        <rFont val="Arial"/>
      </rPr>
      <t>B - RA</t>
    </r>
    <r>
      <rPr>
        <b/>
        <sz val="10"/>
        <rFont val="Arial"/>
      </rPr>
      <t>Č</t>
    </r>
    <r>
      <rPr>
        <b/>
        <sz val="11"/>
        <rFont val="Arial"/>
      </rPr>
      <t>UN FINANCIRANJA</t>
    </r>
  </si>
  <si>
    <t xml:space="preserve">                                                                                       I OPĆI DIO IZVJEŠĆA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</si>
  <si>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01.-06. 2023.GODINE     </t>
    </r>
    <r>
      <rPr>
        <b/>
        <sz val="11"/>
        <rFont val="Arial"/>
        <family val="2"/>
        <charset val="238"/>
      </rPr>
      <t xml:space="preserve">          </t>
    </r>
  </si>
  <si>
    <t>Članak 1.</t>
  </si>
  <si>
    <r>
      <rPr>
        <b/>
        <sz val="7"/>
        <rFont val="Arial"/>
        <family val="2"/>
        <charset val="238"/>
      </rPr>
      <t>Op</t>
    </r>
    <r>
      <rPr>
        <b/>
        <i/>
        <sz val="7"/>
        <rFont val="Arial"/>
        <family val="2"/>
        <charset val="238"/>
      </rPr>
      <t>ć</t>
    </r>
    <r>
      <rPr>
        <b/>
        <sz val="7"/>
        <rFont val="Arial"/>
        <family val="2"/>
        <charset val="238"/>
      </rPr>
      <t>e javne usluge</t>
    </r>
  </si>
  <si>
    <r>
      <rPr>
        <b/>
        <sz val="7"/>
        <rFont val="Arial"/>
        <family val="2"/>
        <charset val="238"/>
      </rPr>
      <t>Usluge unaprije</t>
    </r>
    <r>
      <rPr>
        <b/>
        <i/>
        <sz val="7"/>
        <rFont val="Arial"/>
        <family val="2"/>
        <charset val="238"/>
      </rPr>
      <t>ñ</t>
    </r>
    <r>
      <rPr>
        <b/>
        <sz val="7"/>
        <rFont val="Arial"/>
        <family val="2"/>
        <charset val="238"/>
      </rPr>
      <t>enja stanovanja i zajednice</t>
    </r>
  </si>
  <si>
    <t>Tekuće pom.iz prorač.-kompenzacijski prihodi izvor 1</t>
  </si>
  <si>
    <t>Preneseni dio  VP iz prošle godine</t>
  </si>
  <si>
    <t>SVEUKUPNO PRIHODI</t>
  </si>
  <si>
    <t xml:space="preserve">                                               -Tabele Prihoda i primitaka razvrstanih po funkcijskoj klasifikaciji</t>
  </si>
  <si>
    <t>RASHODI PREMA FUNKCIJSKOJ KLASIFIKACIJI</t>
  </si>
  <si>
    <t>Ostvareno za 1-6-22</t>
  </si>
  <si>
    <t>Ostvareno za 1-6--23</t>
  </si>
  <si>
    <t>Na temelju Zakona o proračunu NN 144/21, kao i članka 32. Statuta općine Postira ("Službeni glasnik općine</t>
  </si>
  <si>
    <t>Postira" 3/13, 6/13, 5/20 i 5/21), Općinsko vijeće općine Postira na svojoj 16. sjednici održanoj dana 28.08.2023.g.</t>
  </si>
  <si>
    <t>Postira,  28.08.2023.</t>
  </si>
  <si>
    <t>URBROJ: 2181-40-01-23-1</t>
  </si>
  <si>
    <t>Predsjednik Općinskog vijeća općine Postira</t>
  </si>
  <si>
    <t>Toni Glavinić v.r.</t>
  </si>
  <si>
    <t xml:space="preserve">Izvješće o izvršenju Proračuna općine Postira za period 01.-06.2023. godine stupa na snagu osmog dana od dana objave u </t>
  </si>
  <si>
    <t>"Službenom glasniku općine Postira".</t>
  </si>
  <si>
    <t>Izvješće o izvršenju Proračuna općine Postira za 2023.god. sastoji se od  Općeg i Posebnog dijela.</t>
  </si>
  <si>
    <t xml:space="preserve">                                               -Tabele u kojoj su prikazani rashodi po izvorima financiranja</t>
  </si>
  <si>
    <t xml:space="preserve">                 -Tabele u kojoj su rashodi i izdaci razvrstani po programima i aktivnostima</t>
  </si>
  <si>
    <t>KLASA: 024-01/23-01/24</t>
  </si>
  <si>
    <t>Vrsta</t>
  </si>
  <si>
    <t>IZVORI FINANCIRANJA: PRIHODI - RASHODI</t>
  </si>
  <si>
    <t>Ostv. Prihodi</t>
  </si>
  <si>
    <t>Ostv. Rashodi</t>
  </si>
  <si>
    <t>Razlika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</si>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</sst>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3" x14ac:knownFonts="1">
    <font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Times New Roman"/>
      <family val="2"/>
    </font>
    <font>
      <sz val="7"/>
      <name val="Arial"/>
      <family val="2"/>
    </font>
    <font>
      <sz val="10"/>
      <name val="Calibri"/>
      <family val="2"/>
    </font>
    <font>
      <b/>
      <sz val="7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</font>
    <font>
      <b/>
      <sz val="10"/>
      <name val="Arial"/>
    </font>
    <font>
      <b/>
      <sz val="11"/>
      <name val="Arial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Calibri"/>
      <family val="2"/>
    </font>
    <font>
      <b/>
      <sz val="7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6"/>
      <name val="Arial"/>
      <family val="2"/>
      <charset val="238"/>
    </font>
    <font>
      <b/>
      <i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1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80E0C0"/>
        <bgColor indexed="64"/>
      </patternFill>
    </fill>
    <fill>
      <patternFill patternType="solid">
        <fgColor rgb="FFE0E0C0"/>
        <bgColor indexed="64"/>
      </patternFill>
    </fill>
    <fill>
      <patternFill patternType="solid">
        <fgColor rgb="FFC0E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444">
    <xf numFmtId="0" fontId="0" fillId="0" borderId="0" xfId="0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5" fillId="0" borderId="1" xfId="0" applyFont="1" applyBorder="1" applyAlignment="1">
      <alignment horizontal="right" wrapText="1"/>
    </xf>
    <xf numFmtId="4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7" fillId="0" borderId="1" xfId="0" applyFont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7" fillId="5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" fontId="5" fillId="5" borderId="1" xfId="0" applyNumberFormat="1" applyFont="1" applyFill="1" applyBorder="1" applyAlignment="1">
      <alignment horizontal="right"/>
    </xf>
    <xf numFmtId="0" fontId="7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4" fontId="5" fillId="0" borderId="0" xfId="0" applyNumberFormat="1" applyFont="1" applyAlignment="1">
      <alignment horizontal="right"/>
    </xf>
    <xf numFmtId="4" fontId="18" fillId="5" borderId="1" xfId="0" applyNumberFormat="1" applyFont="1" applyFill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4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4" fontId="15" fillId="4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4" fontId="16" fillId="3" borderId="1" xfId="0" applyNumberFormat="1" applyFont="1" applyFill="1" applyBorder="1" applyAlignment="1">
      <alignment horizontal="right"/>
    </xf>
    <xf numFmtId="0" fontId="16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4" fontId="27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6" fillId="5" borderId="0" xfId="0" applyFont="1" applyFill="1"/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/>
    </xf>
    <xf numFmtId="0" fontId="24" fillId="2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15" fillId="0" borderId="5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7" fillId="5" borderId="0" xfId="0" applyFont="1" applyFill="1" applyAlignment="1">
      <alignment horizontal="right"/>
    </xf>
    <xf numFmtId="0" fontId="6" fillId="5" borderId="0" xfId="0" applyFont="1" applyFill="1" applyAlignment="1">
      <alignment horizontal="left"/>
    </xf>
    <xf numFmtId="0" fontId="27" fillId="0" borderId="1" xfId="0" applyFont="1" applyBorder="1"/>
    <xf numFmtId="0" fontId="10" fillId="0" borderId="1" xfId="0" applyFont="1" applyBorder="1" applyAlignment="1">
      <alignment horizontal="left"/>
    </xf>
    <xf numFmtId="0" fontId="26" fillId="0" borderId="1" xfId="0" applyFont="1" applyBorder="1"/>
    <xf numFmtId="0" fontId="27" fillId="0" borderId="1" xfId="0" applyFont="1" applyBorder="1" applyAlignment="1">
      <alignment horizontal="center"/>
    </xf>
    <xf numFmtId="0" fontId="9" fillId="5" borderId="0" xfId="0" applyFont="1" applyFill="1" applyAlignment="1">
      <alignment horizontal="left"/>
    </xf>
    <xf numFmtId="0" fontId="20" fillId="0" borderId="0" xfId="0" applyFont="1"/>
    <xf numFmtId="0" fontId="9" fillId="0" borderId="0" xfId="0" applyFont="1"/>
    <xf numFmtId="0" fontId="9" fillId="5" borderId="0" xfId="0" applyFont="1" applyFill="1"/>
    <xf numFmtId="0" fontId="17" fillId="5" borderId="0" xfId="0" applyFont="1" applyFill="1"/>
    <xf numFmtId="0" fontId="24" fillId="5" borderId="0" xfId="0" applyFont="1" applyFill="1"/>
    <xf numFmtId="0" fontId="27" fillId="5" borderId="0" xfId="0" applyFont="1" applyFill="1" applyAlignment="1">
      <alignment horizontal="right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6" fillId="7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0" fontId="15" fillId="6" borderId="1" xfId="0" applyFont="1" applyFill="1" applyBorder="1"/>
    <xf numFmtId="4" fontId="15" fillId="6" borderId="1" xfId="0" applyNumberFormat="1" applyFont="1" applyFill="1" applyBorder="1" applyAlignment="1">
      <alignment horizontal="right"/>
    </xf>
    <xf numFmtId="0" fontId="16" fillId="6" borderId="1" xfId="0" applyFont="1" applyFill="1" applyBorder="1" applyAlignment="1">
      <alignment horizontal="left"/>
    </xf>
    <xf numFmtId="0" fontId="16" fillId="6" borderId="5" xfId="0" applyFont="1" applyFill="1" applyBorder="1"/>
    <xf numFmtId="4" fontId="16" fillId="6" borderId="1" xfId="0" applyNumberFormat="1" applyFont="1" applyFill="1" applyBorder="1" applyAlignment="1">
      <alignment horizontal="right"/>
    </xf>
    <xf numFmtId="0" fontId="30" fillId="0" borderId="0" xfId="0" applyFont="1" applyAlignment="1">
      <alignment horizontal="left"/>
    </xf>
    <xf numFmtId="0" fontId="16" fillId="3" borderId="5" xfId="0" applyFont="1" applyFill="1" applyBorder="1"/>
    <xf numFmtId="0" fontId="16" fillId="3" borderId="1" xfId="0" applyFont="1" applyFill="1" applyBorder="1"/>
    <xf numFmtId="0" fontId="16" fillId="6" borderId="1" xfId="0" applyFont="1" applyFill="1" applyBorder="1"/>
    <xf numFmtId="4" fontId="11" fillId="0" borderId="1" xfId="0" applyNumberFormat="1" applyFont="1" applyBorder="1"/>
    <xf numFmtId="4" fontId="10" fillId="0" borderId="1" xfId="0" applyNumberFormat="1" applyFont="1" applyBorder="1"/>
    <xf numFmtId="0" fontId="32" fillId="0" borderId="0" xfId="0" applyFont="1" applyAlignment="1">
      <alignment horizontal="left"/>
    </xf>
    <xf numFmtId="4" fontId="27" fillId="3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left"/>
    </xf>
    <xf numFmtId="4" fontId="27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4" fontId="27" fillId="0" borderId="1" xfId="0" applyNumberFormat="1" applyFont="1" applyBorder="1"/>
    <xf numFmtId="4" fontId="24" fillId="2" borderId="1" xfId="0" applyNumberFormat="1" applyFont="1" applyFill="1" applyBorder="1" applyAlignment="1">
      <alignment horizontal="right"/>
    </xf>
    <xf numFmtId="4" fontId="27" fillId="2" borderId="1" xfId="0" applyNumberFormat="1" applyFont="1" applyFill="1" applyBorder="1" applyAlignment="1">
      <alignment horizontal="right"/>
    </xf>
    <xf numFmtId="0" fontId="15" fillId="0" borderId="1" xfId="0" applyFont="1" applyBorder="1"/>
    <xf numFmtId="4" fontId="15" fillId="0" borderId="1" xfId="0" applyNumberFormat="1" applyFont="1" applyBorder="1"/>
    <xf numFmtId="0" fontId="15" fillId="0" borderId="1" xfId="0" applyFont="1" applyBorder="1" applyAlignment="1">
      <alignment wrapText="1"/>
    </xf>
    <xf numFmtId="0" fontId="0" fillId="8" borderId="1" xfId="0" applyFill="1" applyBorder="1" applyAlignment="1">
      <alignment horizontal="left"/>
    </xf>
    <xf numFmtId="0" fontId="16" fillId="8" borderId="1" xfId="0" applyFont="1" applyFill="1" applyBorder="1" applyAlignment="1">
      <alignment wrapText="1"/>
    </xf>
    <xf numFmtId="0" fontId="16" fillId="8" borderId="1" xfId="0" applyFont="1" applyFill="1" applyBorder="1"/>
    <xf numFmtId="4" fontId="16" fillId="8" borderId="1" xfId="0" applyNumberFormat="1" applyFont="1" applyFill="1" applyBorder="1" applyAlignment="1">
      <alignment horizontal="right"/>
    </xf>
    <xf numFmtId="4" fontId="16" fillId="0" borderId="1" xfId="0" applyNumberFormat="1" applyFont="1" applyBorder="1"/>
    <xf numFmtId="4" fontId="26" fillId="0" borderId="1" xfId="0" applyNumberFormat="1" applyFont="1" applyBorder="1" applyAlignment="1">
      <alignment horizontal="right"/>
    </xf>
    <xf numFmtId="0" fontId="6" fillId="10" borderId="1" xfId="0" applyFont="1" applyFill="1" applyBorder="1" applyAlignment="1">
      <alignment horizontal="left"/>
    </xf>
    <xf numFmtId="0" fontId="16" fillId="10" borderId="5" xfId="0" applyFont="1" applyFill="1" applyBorder="1"/>
    <xf numFmtId="0" fontId="16" fillId="10" borderId="1" xfId="0" applyFont="1" applyFill="1" applyBorder="1" applyAlignment="1">
      <alignment horizontal="left"/>
    </xf>
    <xf numFmtId="4" fontId="16" fillId="10" borderId="1" xfId="0" applyNumberFormat="1" applyFont="1" applyFill="1" applyBorder="1" applyAlignment="1">
      <alignment horizontal="right"/>
    </xf>
    <xf numFmtId="0" fontId="16" fillId="10" borderId="1" xfId="0" applyFont="1" applyFill="1" applyBorder="1" applyAlignment="1">
      <alignment horizontal="right"/>
    </xf>
    <xf numFmtId="0" fontId="16" fillId="0" borderId="0" xfId="0" applyFont="1"/>
    <xf numFmtId="0" fontId="16" fillId="10" borderId="1" xfId="0" applyFont="1" applyFill="1" applyBorder="1"/>
    <xf numFmtId="0" fontId="16" fillId="10" borderId="5" xfId="0" applyFont="1" applyFill="1" applyBorder="1" applyAlignment="1">
      <alignment wrapText="1"/>
    </xf>
    <xf numFmtId="0" fontId="6" fillId="10" borderId="7" xfId="0" applyFont="1" applyFill="1" applyBorder="1" applyAlignment="1">
      <alignment horizontal="left"/>
    </xf>
    <xf numFmtId="0" fontId="16" fillId="10" borderId="8" xfId="0" applyFont="1" applyFill="1" applyBorder="1"/>
    <xf numFmtId="0" fontId="16" fillId="10" borderId="7" xfId="0" applyFont="1" applyFill="1" applyBorder="1" applyAlignment="1">
      <alignment horizontal="left"/>
    </xf>
    <xf numFmtId="4" fontId="16" fillId="10" borderId="7" xfId="0" applyNumberFormat="1" applyFont="1" applyFill="1" applyBorder="1" applyAlignment="1">
      <alignment horizontal="right"/>
    </xf>
    <xf numFmtId="0" fontId="7" fillId="2" borderId="9" xfId="0" applyFont="1" applyFill="1" applyBorder="1" applyAlignment="1">
      <alignment horizontal="left"/>
    </xf>
    <xf numFmtId="0" fontId="29" fillId="0" borderId="1" xfId="0" applyFont="1" applyBorder="1"/>
    <xf numFmtId="4" fontId="29" fillId="0" borderId="1" xfId="0" applyNumberFormat="1" applyFont="1" applyBorder="1"/>
    <xf numFmtId="0" fontId="16" fillId="10" borderId="7" xfId="0" applyFont="1" applyFill="1" applyBorder="1"/>
    <xf numFmtId="4" fontId="24" fillId="0" borderId="1" xfId="0" applyNumberFormat="1" applyFont="1" applyBorder="1"/>
    <xf numFmtId="0" fontId="0" fillId="10" borderId="1" xfId="0" applyFill="1" applyBorder="1" applyAlignment="1">
      <alignment horizontal="left"/>
    </xf>
    <xf numFmtId="0" fontId="16" fillId="10" borderId="1" xfId="0" applyFont="1" applyFill="1" applyBorder="1" applyAlignment="1">
      <alignment wrapText="1"/>
    </xf>
    <xf numFmtId="4" fontId="18" fillId="6" borderId="1" xfId="0" applyNumberFormat="1" applyFont="1" applyFill="1" applyBorder="1" applyAlignment="1">
      <alignment horizontal="right"/>
    </xf>
    <xf numFmtId="0" fontId="10" fillId="6" borderId="1" xfId="0" applyFont="1" applyFill="1" applyBorder="1" applyAlignment="1">
      <alignment horizontal="left"/>
    </xf>
    <xf numFmtId="0" fontId="10" fillId="6" borderId="5" xfId="0" applyFont="1" applyFill="1" applyBorder="1"/>
    <xf numFmtId="0" fontId="18" fillId="6" borderId="1" xfId="0" applyFont="1" applyFill="1" applyBorder="1" applyAlignment="1">
      <alignment horizontal="left"/>
    </xf>
    <xf numFmtId="0" fontId="18" fillId="6" borderId="5" xfId="0" applyFont="1" applyFill="1" applyBorder="1"/>
    <xf numFmtId="0" fontId="7" fillId="10" borderId="1" xfId="0" applyFont="1" applyFill="1" applyBorder="1" applyAlignment="1">
      <alignment horizontal="left"/>
    </xf>
    <xf numFmtId="0" fontId="16" fillId="10" borderId="1" xfId="0" applyFont="1" applyFill="1" applyBorder="1" applyAlignment="1">
      <alignment horizontal="center"/>
    </xf>
    <xf numFmtId="0" fontId="3" fillId="0" borderId="1" xfId="0" applyFont="1" applyBorder="1"/>
    <xf numFmtId="0" fontId="19" fillId="11" borderId="1" xfId="0" applyFont="1" applyFill="1" applyBorder="1"/>
    <xf numFmtId="4" fontId="19" fillId="11" borderId="1" xfId="0" applyNumberFormat="1" applyFont="1" applyFill="1" applyBorder="1" applyAlignment="1">
      <alignment horizontal="right"/>
    </xf>
    <xf numFmtId="0" fontId="1" fillId="11" borderId="1" xfId="0" applyFont="1" applyFill="1" applyBorder="1"/>
    <xf numFmtId="4" fontId="1" fillId="11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4" fontId="15" fillId="2" borderId="1" xfId="0" applyNumberFormat="1" applyFont="1" applyFill="1" applyBorder="1" applyAlignment="1">
      <alignment horizontal="right"/>
    </xf>
    <xf numFmtId="4" fontId="15" fillId="2" borderId="6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left"/>
    </xf>
    <xf numFmtId="0" fontId="5" fillId="11" borderId="5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left"/>
    </xf>
    <xf numFmtId="4" fontId="5" fillId="11" borderId="1" xfId="0" applyNumberFormat="1" applyFont="1" applyFill="1" applyBorder="1" applyAlignment="1">
      <alignment horizontal="right"/>
    </xf>
    <xf numFmtId="4" fontId="5" fillId="11" borderId="6" xfId="0" applyNumberFormat="1" applyFont="1" applyFill="1" applyBorder="1" applyAlignment="1">
      <alignment horizontal="right"/>
    </xf>
    <xf numFmtId="4" fontId="27" fillId="11" borderId="1" xfId="0" applyNumberFormat="1" applyFont="1" applyFill="1" applyBorder="1" applyAlignment="1">
      <alignment horizontal="right"/>
    </xf>
    <xf numFmtId="0" fontId="24" fillId="3" borderId="5" xfId="0" applyFont="1" applyFill="1" applyBorder="1" applyAlignment="1">
      <alignment horizontal="left"/>
    </xf>
    <xf numFmtId="4" fontId="24" fillId="3" borderId="1" xfId="0" applyNumberFormat="1" applyFont="1" applyFill="1" applyBorder="1" applyAlignment="1">
      <alignment horizontal="right"/>
    </xf>
    <xf numFmtId="4" fontId="24" fillId="3" borderId="6" xfId="0" applyNumberFormat="1" applyFont="1" applyFill="1" applyBorder="1" applyAlignment="1">
      <alignment horizontal="right"/>
    </xf>
    <xf numFmtId="0" fontId="24" fillId="3" borderId="1" xfId="0" applyFont="1" applyFill="1" applyBorder="1" applyAlignment="1">
      <alignment horizontal="right"/>
    </xf>
    <xf numFmtId="0" fontId="24" fillId="3" borderId="1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0" fontId="5" fillId="11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4" fontId="25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left"/>
    </xf>
    <xf numFmtId="4" fontId="16" fillId="2" borderId="1" xfId="0" applyNumberFormat="1" applyFont="1" applyFill="1" applyBorder="1" applyAlignment="1">
      <alignment horizontal="right"/>
    </xf>
    <xf numFmtId="4" fontId="16" fillId="2" borderId="1" xfId="0" applyNumberFormat="1" applyFont="1" applyFill="1" applyBorder="1"/>
    <xf numFmtId="4" fontId="24" fillId="3" borderId="1" xfId="0" applyNumberFormat="1" applyFont="1" applyFill="1" applyBorder="1"/>
    <xf numFmtId="0" fontId="27" fillId="11" borderId="1" xfId="0" applyFont="1" applyFill="1" applyBorder="1" applyAlignment="1">
      <alignment horizontal="left"/>
    </xf>
    <xf numFmtId="4" fontId="27" fillId="11" borderId="1" xfId="0" applyNumberFormat="1" applyFont="1" applyFill="1" applyBorder="1"/>
    <xf numFmtId="0" fontId="24" fillId="0" borderId="1" xfId="0" applyFont="1" applyBorder="1"/>
    <xf numFmtId="0" fontId="7" fillId="11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left"/>
    </xf>
    <xf numFmtId="4" fontId="24" fillId="11" borderId="1" xfId="0" applyNumberFormat="1" applyFont="1" applyFill="1" applyBorder="1" applyAlignment="1">
      <alignment horizontal="right"/>
    </xf>
    <xf numFmtId="0" fontId="27" fillId="2" borderId="1" xfId="0" applyFont="1" applyFill="1" applyBorder="1" applyAlignment="1">
      <alignment horizontal="left"/>
    </xf>
    <xf numFmtId="0" fontId="24" fillId="11" borderId="1" xfId="0" applyFont="1" applyFill="1" applyBorder="1" applyAlignment="1">
      <alignment horizontal="left"/>
    </xf>
    <xf numFmtId="0" fontId="7" fillId="11" borderId="5" xfId="0" applyFont="1" applyFill="1" applyBorder="1" applyAlignment="1">
      <alignment horizontal="left"/>
    </xf>
    <xf numFmtId="0" fontId="16" fillId="5" borderId="1" xfId="0" applyFont="1" applyFill="1" applyBorder="1"/>
    <xf numFmtId="0" fontId="26" fillId="10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wrapText="1"/>
    </xf>
    <xf numFmtId="4" fontId="10" fillId="6" borderId="1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left"/>
    </xf>
    <xf numFmtId="4" fontId="16" fillId="5" borderId="1" xfId="0" applyNumberFormat="1" applyFont="1" applyFill="1" applyBorder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4" fontId="27" fillId="5" borderId="1" xfId="0" applyNumberFormat="1" applyFont="1" applyFill="1" applyBorder="1" applyAlignment="1">
      <alignment horizontal="right"/>
    </xf>
    <xf numFmtId="0" fontId="5" fillId="5" borderId="0" xfId="0" applyFont="1" applyFill="1" applyAlignment="1">
      <alignment horizontal="left"/>
    </xf>
    <xf numFmtId="0" fontId="28" fillId="0" borderId="0" xfId="0" applyFont="1" applyAlignment="1">
      <alignment horizontal="left"/>
    </xf>
    <xf numFmtId="4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" fontId="15" fillId="3" borderId="1" xfId="0" applyNumberFormat="1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" fontId="27" fillId="0" borderId="0" xfId="0" applyNumberFormat="1" applyFont="1"/>
    <xf numFmtId="4" fontId="27" fillId="0" borderId="0" xfId="0" applyNumberFormat="1" applyFont="1" applyAlignment="1">
      <alignment horizontal="right"/>
    </xf>
    <xf numFmtId="4" fontId="34" fillId="0" borderId="0" xfId="0" applyNumberFormat="1" applyFont="1" applyAlignment="1">
      <alignment horizontal="left"/>
    </xf>
    <xf numFmtId="0" fontId="29" fillId="0" borderId="0" xfId="0" applyFont="1"/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28" fillId="0" borderId="3" xfId="0" applyFont="1" applyBorder="1"/>
    <xf numFmtId="0" fontId="0" fillId="0" borderId="3" xfId="0" applyBorder="1"/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164" fontId="16" fillId="0" borderId="1" xfId="0" applyNumberFormat="1" applyFont="1" applyBorder="1" applyAlignment="1">
      <alignment horizontal="right"/>
    </xf>
    <xf numFmtId="4" fontId="24" fillId="5" borderId="1" xfId="0" applyNumberFormat="1" applyFont="1" applyFill="1" applyBorder="1" applyAlignment="1">
      <alignment horizontal="right"/>
    </xf>
    <xf numFmtId="4" fontId="24" fillId="9" borderId="1" xfId="0" applyNumberFormat="1" applyFont="1" applyFill="1" applyBorder="1" applyAlignment="1">
      <alignment horizontal="right"/>
    </xf>
    <xf numFmtId="4" fontId="16" fillId="5" borderId="1" xfId="0" applyNumberFormat="1" applyFont="1" applyFill="1" applyBorder="1" applyAlignment="1">
      <alignment horizontal="right"/>
    </xf>
    <xf numFmtId="0" fontId="5" fillId="12" borderId="1" xfId="0" applyFont="1" applyFill="1" applyBorder="1" applyAlignment="1">
      <alignment horizontal="right"/>
    </xf>
    <xf numFmtId="4" fontId="7" fillId="12" borderId="1" xfId="0" applyNumberFormat="1" applyFont="1" applyFill="1" applyBorder="1" applyAlignment="1">
      <alignment horizontal="right"/>
    </xf>
    <xf numFmtId="4" fontId="27" fillId="12" borderId="1" xfId="0" applyNumberFormat="1" applyFont="1" applyFill="1" applyBorder="1" applyAlignment="1">
      <alignment horizontal="right"/>
    </xf>
    <xf numFmtId="0" fontId="26" fillId="0" borderId="1" xfId="0" applyFont="1" applyBorder="1" applyAlignment="1">
      <alignment horizontal="right"/>
    </xf>
    <xf numFmtId="4" fontId="39" fillId="0" borderId="1" xfId="0" applyNumberFormat="1" applyFont="1" applyBorder="1" applyAlignment="1">
      <alignment horizontal="right"/>
    </xf>
    <xf numFmtId="4" fontId="39" fillId="12" borderId="1" xfId="0" applyNumberFormat="1" applyFont="1" applyFill="1" applyBorder="1" applyAlignment="1">
      <alignment horizontal="right"/>
    </xf>
    <xf numFmtId="0" fontId="24" fillId="9" borderId="1" xfId="0" applyFont="1" applyFill="1" applyBorder="1" applyAlignment="1">
      <alignment horizontal="left"/>
    </xf>
    <xf numFmtId="4" fontId="24" fillId="9" borderId="5" xfId="0" applyNumberFormat="1" applyFont="1" applyFill="1" applyBorder="1" applyAlignment="1">
      <alignment horizontal="right"/>
    </xf>
    <xf numFmtId="0" fontId="15" fillId="5" borderId="1" xfId="0" applyFont="1" applyFill="1" applyBorder="1" applyAlignment="1">
      <alignment horizontal="right"/>
    </xf>
    <xf numFmtId="4" fontId="19" fillId="12" borderId="1" xfId="0" applyNumberFormat="1" applyFont="1" applyFill="1" applyBorder="1" applyAlignment="1">
      <alignment horizontal="right"/>
    </xf>
    <xf numFmtId="0" fontId="16" fillId="12" borderId="1" xfId="0" applyFont="1" applyFill="1" applyBorder="1" applyAlignment="1">
      <alignment horizontal="right"/>
    </xf>
    <xf numFmtId="4" fontId="25" fillId="11" borderId="1" xfId="0" applyNumberFormat="1" applyFont="1" applyFill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2" fontId="18" fillId="0" borderId="1" xfId="0" applyNumberFormat="1" applyFont="1" applyBorder="1" applyAlignment="1">
      <alignment horizontal="right"/>
    </xf>
    <xf numFmtId="4" fontId="24" fillId="0" borderId="1" xfId="0" applyNumberFormat="1" applyFont="1" applyBorder="1" applyAlignment="1">
      <alignment horizontal="right"/>
    </xf>
    <xf numFmtId="2" fontId="24" fillId="0" borderId="1" xfId="0" applyNumberFormat="1" applyFont="1" applyBorder="1" applyAlignment="1">
      <alignment horizontal="right"/>
    </xf>
    <xf numFmtId="0" fontId="7" fillId="12" borderId="1" xfId="0" applyFont="1" applyFill="1" applyBorder="1" applyAlignment="1">
      <alignment horizontal="left"/>
    </xf>
    <xf numFmtId="0" fontId="20" fillId="12" borderId="1" xfId="0" applyFont="1" applyFill="1" applyBorder="1" applyAlignment="1">
      <alignment horizontal="left"/>
    </xf>
    <xf numFmtId="4" fontId="16" fillId="12" borderId="1" xfId="0" applyNumberFormat="1" applyFont="1" applyFill="1" applyBorder="1" applyAlignment="1">
      <alignment horizontal="right"/>
    </xf>
    <xf numFmtId="4" fontId="5" fillId="12" borderId="1" xfId="0" applyNumberFormat="1" applyFont="1" applyFill="1" applyBorder="1" applyAlignment="1">
      <alignment horizontal="right"/>
    </xf>
    <xf numFmtId="4" fontId="24" fillId="12" borderId="1" xfId="0" applyNumberFormat="1" applyFont="1" applyFill="1" applyBorder="1" applyAlignment="1">
      <alignment horizontal="right"/>
    </xf>
    <xf numFmtId="4" fontId="26" fillId="5" borderId="1" xfId="0" applyNumberFormat="1" applyFont="1" applyFill="1" applyBorder="1" applyAlignment="1">
      <alignment horizontal="right"/>
    </xf>
    <xf numFmtId="4" fontId="24" fillId="8" borderId="1" xfId="0" applyNumberFormat="1" applyFont="1" applyFill="1" applyBorder="1" applyAlignment="1">
      <alignment horizontal="right"/>
    </xf>
    <xf numFmtId="0" fontId="27" fillId="12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right"/>
    </xf>
    <xf numFmtId="4" fontId="16" fillId="5" borderId="7" xfId="0" applyNumberFormat="1" applyFont="1" applyFill="1" applyBorder="1" applyAlignment="1">
      <alignment horizontal="right"/>
    </xf>
    <xf numFmtId="4" fontId="16" fillId="2" borderId="7" xfId="0" applyNumberFormat="1" applyFont="1" applyFill="1" applyBorder="1" applyAlignment="1">
      <alignment horizontal="right"/>
    </xf>
    <xf numFmtId="0" fontId="16" fillId="12" borderId="1" xfId="0" applyFont="1" applyFill="1" applyBorder="1"/>
    <xf numFmtId="4" fontId="24" fillId="12" borderId="1" xfId="0" applyNumberFormat="1" applyFont="1" applyFill="1" applyBorder="1"/>
    <xf numFmtId="4" fontId="27" fillId="12" borderId="7" xfId="0" applyNumberFormat="1" applyFont="1" applyFill="1" applyBorder="1" applyAlignment="1">
      <alignment horizontal="right"/>
    </xf>
    <xf numFmtId="4" fontId="27" fillId="5" borderId="7" xfId="0" applyNumberFormat="1" applyFont="1" applyFill="1" applyBorder="1" applyAlignment="1">
      <alignment horizontal="right"/>
    </xf>
    <xf numFmtId="4" fontId="16" fillId="2" borderId="9" xfId="0" applyNumberFormat="1" applyFont="1" applyFill="1" applyBorder="1" applyAlignment="1">
      <alignment horizontal="right"/>
    </xf>
    <xf numFmtId="4" fontId="24" fillId="3" borderId="7" xfId="0" applyNumberFormat="1" applyFont="1" applyFill="1" applyBorder="1" applyAlignment="1">
      <alignment horizontal="right"/>
    </xf>
    <xf numFmtId="4" fontId="24" fillId="12" borderId="7" xfId="0" applyNumberFormat="1" applyFont="1" applyFill="1" applyBorder="1" applyAlignment="1">
      <alignment horizontal="right"/>
    </xf>
    <xf numFmtId="0" fontId="7" fillId="12" borderId="1" xfId="0" applyFont="1" applyFill="1" applyBorder="1" applyAlignment="1">
      <alignment horizontal="left" wrapText="1"/>
    </xf>
    <xf numFmtId="0" fontId="7" fillId="12" borderId="5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12" borderId="1" xfId="0" applyFont="1" applyFill="1" applyBorder="1"/>
    <xf numFmtId="4" fontId="27" fillId="12" borderId="1" xfId="0" applyNumberFormat="1" applyFont="1" applyFill="1" applyBorder="1"/>
    <xf numFmtId="0" fontId="7" fillId="12" borderId="1" xfId="0" applyFont="1" applyFill="1" applyBorder="1"/>
    <xf numFmtId="4" fontId="26" fillId="5" borderId="0" xfId="0" applyNumberFormat="1" applyFont="1" applyFill="1" applyAlignment="1">
      <alignment horizontal="left"/>
    </xf>
    <xf numFmtId="4" fontId="26" fillId="0" borderId="0" xfId="0" applyNumberFormat="1" applyFont="1" applyAlignment="1">
      <alignment horizontal="left"/>
    </xf>
    <xf numFmtId="164" fontId="26" fillId="0" borderId="0" xfId="0" applyNumberFormat="1" applyFont="1" applyAlignment="1">
      <alignment horizontal="left"/>
    </xf>
    <xf numFmtId="164" fontId="26" fillId="5" borderId="0" xfId="0" applyNumberFormat="1" applyFont="1" applyFill="1" applyAlignment="1">
      <alignment horizontal="lef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0" fillId="5" borderId="0" xfId="0" applyFont="1" applyFill="1" applyAlignment="1">
      <alignment horizontal="left"/>
    </xf>
    <xf numFmtId="0" fontId="18" fillId="5" borderId="0" xfId="0" applyFont="1" applyFill="1" applyAlignment="1">
      <alignment horizontal="left"/>
    </xf>
    <xf numFmtId="0" fontId="5" fillId="5" borderId="0" xfId="0" applyFont="1" applyFill="1"/>
    <xf numFmtId="4" fontId="10" fillId="5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28" fillId="5" borderId="0" xfId="0" applyFont="1" applyFill="1" applyAlignment="1">
      <alignment horizontal="left"/>
    </xf>
    <xf numFmtId="4" fontId="28" fillId="5" borderId="0" xfId="0" applyNumberFormat="1" applyFont="1" applyFill="1" applyAlignment="1">
      <alignment horizontal="right"/>
    </xf>
    <xf numFmtId="4" fontId="16" fillId="5" borderId="0" xfId="0" applyNumberFormat="1" applyFont="1" applyFill="1" applyAlignment="1">
      <alignment horizontal="right"/>
    </xf>
    <xf numFmtId="0" fontId="26" fillId="5" borderId="0" xfId="0" applyFont="1" applyFill="1" applyAlignment="1">
      <alignment horizontal="left"/>
    </xf>
    <xf numFmtId="0" fontId="5" fillId="5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4" fontId="20" fillId="11" borderId="1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4" fontId="28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4" fontId="28" fillId="5" borderId="1" xfId="0" applyNumberFormat="1" applyFont="1" applyFill="1" applyBorder="1" applyAlignment="1">
      <alignment horizontal="right"/>
    </xf>
    <xf numFmtId="0" fontId="28" fillId="5" borderId="1" xfId="0" applyFont="1" applyFill="1" applyBorder="1" applyAlignment="1">
      <alignment horizontal="right"/>
    </xf>
    <xf numFmtId="4" fontId="39" fillId="5" borderId="1" xfId="0" applyNumberFormat="1" applyFont="1" applyFill="1" applyBorder="1" applyAlignment="1">
      <alignment horizontal="right"/>
    </xf>
    <xf numFmtId="4" fontId="40" fillId="9" borderId="1" xfId="0" applyNumberFormat="1" applyFont="1" applyFill="1" applyBorder="1"/>
    <xf numFmtId="4" fontId="5" fillId="0" borderId="1" xfId="0" applyNumberFormat="1" applyFont="1" applyBorder="1"/>
    <xf numFmtId="4" fontId="24" fillId="9" borderId="1" xfId="0" applyNumberFormat="1" applyFont="1" applyFill="1" applyBorder="1"/>
    <xf numFmtId="0" fontId="33" fillId="0" borderId="0" xfId="0" applyFont="1" applyAlignment="1">
      <alignment horizontal="left"/>
    </xf>
    <xf numFmtId="0" fontId="0" fillId="0" borderId="0" xfId="0"/>
    <xf numFmtId="4" fontId="3" fillId="5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33" fillId="5" borderId="0" xfId="0" applyFont="1" applyFill="1" applyAlignment="1">
      <alignment horizontal="left"/>
    </xf>
    <xf numFmtId="0" fontId="33" fillId="5" borderId="0" xfId="0" applyFont="1" applyFill="1"/>
    <xf numFmtId="0" fontId="34" fillId="5" borderId="0" xfId="0" applyFont="1" applyFill="1" applyAlignment="1">
      <alignment horizontal="left"/>
    </xf>
    <xf numFmtId="0" fontId="10" fillId="0" borderId="0" xfId="0" applyFont="1"/>
    <xf numFmtId="0" fontId="33" fillId="0" borderId="0" xfId="0" applyFont="1"/>
    <xf numFmtId="4" fontId="3" fillId="0" borderId="1" xfId="0" applyNumberFormat="1" applyFont="1" applyBorder="1"/>
    <xf numFmtId="4" fontId="19" fillId="12" borderId="1" xfId="0" applyNumberFormat="1" applyFont="1" applyFill="1" applyBorder="1"/>
    <xf numFmtId="4" fontId="1" fillId="12" borderId="1" xfId="0" applyNumberFormat="1" applyFont="1" applyFill="1" applyBorder="1"/>
    <xf numFmtId="2" fontId="0" fillId="0" borderId="1" xfId="0" applyNumberFormat="1" applyBorder="1" applyAlignment="1">
      <alignment horizontal="right"/>
    </xf>
    <xf numFmtId="2" fontId="26" fillId="0" borderId="1" xfId="0" applyNumberFormat="1" applyFont="1" applyBorder="1" applyAlignment="1">
      <alignment horizontal="right"/>
    </xf>
    <xf numFmtId="2" fontId="16" fillId="12" borderId="1" xfId="0" applyNumberFormat="1" applyFont="1" applyFill="1" applyBorder="1" applyAlignment="1">
      <alignment horizontal="right"/>
    </xf>
    <xf numFmtId="2" fontId="26" fillId="12" borderId="1" xfId="0" applyNumberFormat="1" applyFont="1" applyFill="1" applyBorder="1" applyAlignment="1">
      <alignment horizontal="right"/>
    </xf>
    <xf numFmtId="2" fontId="16" fillId="0" borderId="1" xfId="0" applyNumberFormat="1" applyFont="1" applyBorder="1" applyAlignment="1">
      <alignment horizontal="right"/>
    </xf>
    <xf numFmtId="4" fontId="26" fillId="12" borderId="1" xfId="0" applyNumberFormat="1" applyFont="1" applyFill="1" applyBorder="1" applyAlignment="1">
      <alignment horizontal="right"/>
    </xf>
    <xf numFmtId="2" fontId="15" fillId="0" borderId="1" xfId="0" applyNumberFormat="1" applyFont="1" applyBorder="1" applyAlignment="1">
      <alignment horizontal="right"/>
    </xf>
    <xf numFmtId="2" fontId="24" fillId="12" borderId="1" xfId="0" applyNumberFormat="1" applyFont="1" applyFill="1" applyBorder="1" applyAlignment="1">
      <alignment horizontal="right"/>
    </xf>
    <xf numFmtId="2" fontId="27" fillId="3" borderId="1" xfId="0" applyNumberFormat="1" applyFont="1" applyFill="1" applyBorder="1" applyAlignment="1">
      <alignment horizontal="right"/>
    </xf>
    <xf numFmtId="2" fontId="28" fillId="0" borderId="1" xfId="0" applyNumberFormat="1" applyFont="1" applyBorder="1" applyAlignment="1">
      <alignment horizontal="right"/>
    </xf>
    <xf numFmtId="2" fontId="15" fillId="4" borderId="1" xfId="0" applyNumberFormat="1" applyFont="1" applyFill="1" applyBorder="1" applyAlignment="1">
      <alignment horizontal="right"/>
    </xf>
    <xf numFmtId="2" fontId="15" fillId="3" borderId="1" xfId="0" applyNumberFormat="1" applyFont="1" applyFill="1" applyBorder="1" applyAlignment="1">
      <alignment horizontal="right"/>
    </xf>
    <xf numFmtId="2" fontId="16" fillId="10" borderId="1" xfId="0" applyNumberFormat="1" applyFont="1" applyFill="1" applyBorder="1" applyAlignment="1">
      <alignment horizontal="right"/>
    </xf>
    <xf numFmtId="2" fontId="16" fillId="4" borderId="1" xfId="0" applyNumberFormat="1" applyFont="1" applyFill="1" applyBorder="1" applyAlignment="1">
      <alignment horizontal="right"/>
    </xf>
    <xf numFmtId="2" fontId="24" fillId="3" borderId="1" xfId="0" applyNumberFormat="1" applyFont="1" applyFill="1" applyBorder="1" applyAlignment="1">
      <alignment horizontal="right"/>
    </xf>
    <xf numFmtId="2" fontId="16" fillId="3" borderId="1" xfId="0" applyNumberFormat="1" applyFont="1" applyFill="1" applyBorder="1" applyAlignment="1">
      <alignment horizontal="right"/>
    </xf>
    <xf numFmtId="2" fontId="15" fillId="6" borderId="1" xfId="0" applyNumberFormat="1" applyFont="1" applyFill="1" applyBorder="1" applyAlignment="1">
      <alignment horizontal="right"/>
    </xf>
    <xf numFmtId="2" fontId="27" fillId="0" borderId="1" xfId="0" applyNumberFormat="1" applyFont="1" applyBorder="1" applyAlignment="1">
      <alignment horizontal="right"/>
    </xf>
    <xf numFmtId="2" fontId="24" fillId="2" borderId="1" xfId="0" applyNumberFormat="1" applyFont="1" applyFill="1" applyBorder="1" applyAlignment="1">
      <alignment horizontal="right"/>
    </xf>
    <xf numFmtId="2" fontId="16" fillId="7" borderId="1" xfId="0" applyNumberFormat="1" applyFont="1" applyFill="1" applyBorder="1" applyAlignment="1">
      <alignment horizontal="right"/>
    </xf>
    <xf numFmtId="2" fontId="16" fillId="2" borderId="1" xfId="0" applyNumberFormat="1" applyFont="1" applyFill="1" applyBorder="1" applyAlignment="1">
      <alignment horizontal="right"/>
    </xf>
    <xf numFmtId="2" fontId="27" fillId="12" borderId="1" xfId="0" applyNumberFormat="1" applyFont="1" applyFill="1" applyBorder="1" applyAlignment="1">
      <alignment horizontal="right"/>
    </xf>
    <xf numFmtId="2" fontId="18" fillId="6" borderId="1" xfId="0" applyNumberFormat="1" applyFont="1" applyFill="1" applyBorder="1" applyAlignment="1">
      <alignment horizontal="right"/>
    </xf>
    <xf numFmtId="2" fontId="16" fillId="10" borderId="7" xfId="0" applyNumberFormat="1" applyFont="1" applyFill="1" applyBorder="1" applyAlignment="1">
      <alignment horizontal="right"/>
    </xf>
    <xf numFmtId="2" fontId="15" fillId="0" borderId="1" xfId="0" applyNumberFormat="1" applyFont="1" applyBorder="1"/>
    <xf numFmtId="2" fontId="15" fillId="2" borderId="1" xfId="0" applyNumberFormat="1" applyFont="1" applyFill="1" applyBorder="1"/>
    <xf numFmtId="2" fontId="7" fillId="3" borderId="1" xfId="0" applyNumberFormat="1" applyFont="1" applyFill="1" applyBorder="1"/>
    <xf numFmtId="2" fontId="7" fillId="12" borderId="1" xfId="0" applyNumberFormat="1" applyFont="1" applyFill="1" applyBorder="1"/>
    <xf numFmtId="2" fontId="27" fillId="0" borderId="1" xfId="0" applyNumberFormat="1" applyFont="1" applyBorder="1"/>
    <xf numFmtId="2" fontId="27" fillId="12" borderId="1" xfId="0" applyNumberFormat="1" applyFont="1" applyFill="1" applyBorder="1"/>
    <xf numFmtId="2" fontId="16" fillId="0" borderId="7" xfId="0" applyNumberFormat="1" applyFont="1" applyBorder="1" applyAlignment="1">
      <alignment horizontal="right"/>
    </xf>
    <xf numFmtId="2" fontId="16" fillId="2" borderId="7" xfId="0" applyNumberFormat="1" applyFont="1" applyFill="1" applyBorder="1" applyAlignment="1">
      <alignment horizontal="right"/>
    </xf>
    <xf numFmtId="2" fontId="16" fillId="12" borderId="7" xfId="0" applyNumberFormat="1" applyFont="1" applyFill="1" applyBorder="1" applyAlignment="1">
      <alignment horizontal="right"/>
    </xf>
    <xf numFmtId="2" fontId="16" fillId="3" borderId="7" xfId="0" applyNumberFormat="1" applyFont="1" applyFill="1" applyBorder="1" applyAlignment="1">
      <alignment horizontal="right"/>
    </xf>
    <xf numFmtId="2" fontId="24" fillId="3" borderId="7" xfId="0" applyNumberFormat="1" applyFont="1" applyFill="1" applyBorder="1" applyAlignment="1">
      <alignment horizontal="right"/>
    </xf>
    <xf numFmtId="2" fontId="24" fillId="12" borderId="7" xfId="0" applyNumberFormat="1" applyFont="1" applyFill="1" applyBorder="1" applyAlignment="1">
      <alignment horizontal="right"/>
    </xf>
    <xf numFmtId="2" fontId="27" fillId="12" borderId="7" xfId="0" applyNumberFormat="1" applyFont="1" applyFill="1" applyBorder="1" applyAlignment="1">
      <alignment horizontal="right"/>
    </xf>
    <xf numFmtId="2" fontId="27" fillId="0" borderId="7" xfId="0" applyNumberFormat="1" applyFont="1" applyBorder="1" applyAlignment="1">
      <alignment horizontal="right"/>
    </xf>
    <xf numFmtId="2" fontId="16" fillId="7" borderId="7" xfId="0" applyNumberFormat="1" applyFont="1" applyFill="1" applyBorder="1" applyAlignment="1">
      <alignment horizontal="right"/>
    </xf>
    <xf numFmtId="2" fontId="5" fillId="12" borderId="1" xfId="0" applyNumberFormat="1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16" fillId="6" borderId="1" xfId="0" applyNumberFormat="1" applyFont="1" applyFill="1" applyBorder="1" applyAlignment="1">
      <alignment horizontal="right"/>
    </xf>
    <xf numFmtId="4" fontId="16" fillId="7" borderId="1" xfId="0" applyNumberFormat="1" applyFont="1" applyFill="1" applyBorder="1" applyAlignment="1">
      <alignment horizontal="right"/>
    </xf>
    <xf numFmtId="2" fontId="19" fillId="12" borderId="1" xfId="0" applyNumberFormat="1" applyFont="1" applyFill="1" applyBorder="1" applyAlignment="1">
      <alignment horizontal="right"/>
    </xf>
    <xf numFmtId="2" fontId="19" fillId="11" borderId="1" xfId="0" applyNumberFormat="1" applyFont="1" applyFill="1" applyBorder="1" applyAlignment="1">
      <alignment horizontal="right"/>
    </xf>
    <xf numFmtId="4" fontId="41" fillId="3" borderId="1" xfId="0" applyNumberFormat="1" applyFont="1" applyFill="1" applyBorder="1" applyAlignment="1">
      <alignment horizontal="right"/>
    </xf>
    <xf numFmtId="0" fontId="18" fillId="5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2" fillId="0" borderId="1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42" fillId="0" borderId="0" xfId="0" applyFont="1"/>
    <xf numFmtId="4" fontId="16" fillId="0" borderId="1" xfId="0" applyNumberFormat="1" applyFont="1" applyBorder="1" applyAlignment="1">
      <alignment horizontal="center"/>
    </xf>
    <xf numFmtId="0" fontId="24" fillId="9" borderId="5" xfId="0" applyFont="1" applyFill="1" applyBorder="1" applyAlignment="1">
      <alignment horizontal="left"/>
    </xf>
    <xf numFmtId="0" fontId="24" fillId="9" borderId="6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40" fillId="9" borderId="5" xfId="0" applyFont="1" applyFill="1" applyBorder="1" applyAlignment="1">
      <alignment horizontal="left"/>
    </xf>
    <xf numFmtId="0" fontId="40" fillId="9" borderId="6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37" fillId="0" borderId="0" xfId="0" applyFont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1" fillId="11" borderId="5" xfId="0" applyFont="1" applyFill="1" applyBorder="1" applyAlignment="1">
      <alignment horizontal="left"/>
    </xf>
    <xf numFmtId="0" fontId="1" fillId="11" borderId="6" xfId="0" applyFont="1" applyFill="1" applyBorder="1" applyAlignment="1">
      <alignment horizontal="left"/>
    </xf>
    <xf numFmtId="0" fontId="33" fillId="0" borderId="0" xfId="0" applyFont="1" applyAlignment="1">
      <alignment horizontal="left"/>
    </xf>
    <xf numFmtId="0" fontId="36" fillId="0" borderId="0" xfId="0" applyFont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33" fillId="0" borderId="0" xfId="0" applyFont="1" applyAlignment="1">
      <alignment horizontal="center"/>
    </xf>
    <xf numFmtId="0" fontId="28" fillId="0" borderId="5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11" borderId="5" xfId="0" applyFont="1" applyFill="1" applyBorder="1" applyAlignment="1">
      <alignment horizontal="center"/>
    </xf>
    <xf numFmtId="0" fontId="10" fillId="11" borderId="6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9" borderId="5" xfId="0" applyFont="1" applyFill="1" applyBorder="1" applyAlignment="1">
      <alignment horizontal="center"/>
    </xf>
    <xf numFmtId="0" fontId="40" fillId="9" borderId="6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42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D9D9D9"/>
      <color rgb="FFE0E0C0"/>
      <color rgb="FF80E0C0"/>
      <color rgb="FFFFF2CC"/>
      <color rgb="FFFF33CC"/>
      <color rgb="FFC5E0B2"/>
      <color rgb="FFFFCC66"/>
      <color rgb="FFFFE699"/>
      <color rgb="FFD3D377"/>
      <color rgb="FF93DD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92"/>
  <sheetViews>
    <sheetView tabSelected="1" topLeftCell="A190" zoomScale="120" zoomScaleNormal="120" workbookViewId="0">
      <selection activeCell="H233" sqref="H233"/>
    </sheetView>
  </sheetViews>
  <sheetFormatPr defaultRowHeight="15" x14ac:dyDescent="0.25"/>
  <cols>
    <col min="1" max="1" width="5.7109375" customWidth="1"/>
    <col min="2" max="2" width="41.7109375" customWidth="1"/>
    <col min="3" max="6" width="15.7109375" customWidth="1"/>
    <col min="7" max="7" width="8.5703125" customWidth="1"/>
    <col min="8" max="8" width="6.85546875" customWidth="1"/>
    <col min="9" max="9" width="16" customWidth="1"/>
    <col min="10" max="10" width="15" customWidth="1"/>
    <col min="11" max="11" width="15.140625" customWidth="1"/>
    <col min="13" max="13" width="18.28515625" customWidth="1"/>
    <col min="14" max="14" width="16.42578125" customWidth="1"/>
    <col min="15" max="15" width="15.7109375" customWidth="1"/>
  </cols>
  <sheetData>
    <row r="1" spans="1:8" x14ac:dyDescent="0.25">
      <c r="A1" t="s">
        <v>418</v>
      </c>
    </row>
    <row r="2" spans="1:8" x14ac:dyDescent="0.25">
      <c r="A2" t="s">
        <v>419</v>
      </c>
    </row>
    <row r="3" spans="1:8" x14ac:dyDescent="0.25">
      <c r="A3" t="s">
        <v>323</v>
      </c>
    </row>
    <row r="5" spans="1:8" ht="15.75" x14ac:dyDescent="0.25">
      <c r="A5" s="379" t="s">
        <v>324</v>
      </c>
      <c r="B5" s="379"/>
      <c r="C5" s="379"/>
      <c r="D5" s="379"/>
      <c r="E5" s="379"/>
      <c r="F5" s="379"/>
    </row>
    <row r="6" spans="1:8" ht="15.75" x14ac:dyDescent="0.25">
      <c r="A6" s="210" t="s">
        <v>407</v>
      </c>
      <c r="B6" s="229"/>
      <c r="C6" s="229"/>
      <c r="D6" s="229"/>
      <c r="E6" s="230"/>
      <c r="F6" s="213"/>
    </row>
    <row r="7" spans="1:8" x14ac:dyDescent="0.25">
      <c r="A7" s="378"/>
      <c r="B7" s="397"/>
      <c r="C7" s="397"/>
    </row>
    <row r="8" spans="1:8" x14ac:dyDescent="0.25">
      <c r="A8" s="378" t="s">
        <v>408</v>
      </c>
      <c r="B8" s="378"/>
      <c r="C8" s="378"/>
      <c r="D8" s="378"/>
      <c r="E8" s="378"/>
      <c r="F8" s="378"/>
      <c r="G8" s="378"/>
      <c r="H8" s="378"/>
    </row>
    <row r="9" spans="1:8" x14ac:dyDescent="0.25">
      <c r="A9" s="32"/>
    </row>
    <row r="10" spans="1:8" x14ac:dyDescent="0.25">
      <c r="A10" s="392" t="s">
        <v>426</v>
      </c>
      <c r="B10" s="392"/>
      <c r="C10" s="392"/>
      <c r="D10" s="392"/>
      <c r="E10" s="392"/>
      <c r="F10" s="392"/>
    </row>
    <row r="11" spans="1:8" x14ac:dyDescent="0.25">
      <c r="A11" s="392" t="s">
        <v>325</v>
      </c>
      <c r="B11" s="392"/>
      <c r="C11" s="392"/>
      <c r="D11" s="392"/>
      <c r="E11" s="392"/>
      <c r="F11" s="392"/>
    </row>
    <row r="12" spans="1:8" x14ac:dyDescent="0.25">
      <c r="A12" s="392" t="s">
        <v>427</v>
      </c>
      <c r="B12" s="392"/>
      <c r="C12" s="392"/>
      <c r="D12" s="392"/>
      <c r="E12" s="392"/>
      <c r="F12" s="392"/>
    </row>
    <row r="13" spans="1:8" x14ac:dyDescent="0.25">
      <c r="A13" s="392" t="s">
        <v>414</v>
      </c>
      <c r="B13" s="392"/>
      <c r="C13" s="392"/>
      <c r="D13" s="392"/>
      <c r="E13" s="392"/>
      <c r="F13" s="392"/>
    </row>
    <row r="14" spans="1:8" x14ac:dyDescent="0.25">
      <c r="A14" s="392" t="s">
        <v>401</v>
      </c>
      <c r="B14" s="392"/>
      <c r="C14" s="392"/>
      <c r="D14" s="392"/>
      <c r="E14" s="392"/>
      <c r="F14" s="392"/>
    </row>
    <row r="15" spans="1:8" x14ac:dyDescent="0.25">
      <c r="A15" s="392" t="s">
        <v>402</v>
      </c>
      <c r="B15" s="392"/>
      <c r="C15" s="392"/>
      <c r="D15" s="392"/>
      <c r="E15" s="392"/>
      <c r="F15" s="392"/>
    </row>
    <row r="16" spans="1:8" x14ac:dyDescent="0.25">
      <c r="A16" s="392" t="s">
        <v>400</v>
      </c>
      <c r="B16" s="392"/>
      <c r="C16" s="392"/>
      <c r="D16" s="392"/>
      <c r="E16" s="392"/>
      <c r="F16" s="392"/>
    </row>
    <row r="17" spans="1:11" x14ac:dyDescent="0.25">
      <c r="A17" s="398" t="s">
        <v>428</v>
      </c>
      <c r="B17" s="398"/>
      <c r="C17" s="398"/>
      <c r="D17" s="398"/>
      <c r="E17" s="398"/>
      <c r="F17" s="398"/>
    </row>
    <row r="18" spans="1:11" x14ac:dyDescent="0.25">
      <c r="A18" s="398"/>
      <c r="B18" s="398"/>
      <c r="C18" s="398"/>
      <c r="D18" s="398"/>
      <c r="E18" s="398"/>
      <c r="F18" s="398"/>
    </row>
    <row r="19" spans="1:11" x14ac:dyDescent="0.25">
      <c r="A19" s="392" t="s">
        <v>326</v>
      </c>
      <c r="B19" s="392"/>
      <c r="C19" s="392"/>
      <c r="D19" s="392"/>
      <c r="E19" s="392"/>
      <c r="F19" s="392"/>
    </row>
    <row r="20" spans="1:11" x14ac:dyDescent="0.25">
      <c r="A20" s="32"/>
    </row>
    <row r="21" spans="1:11" ht="15.75" x14ac:dyDescent="0.25">
      <c r="A21" s="393" t="s">
        <v>406</v>
      </c>
      <c r="B21" s="393"/>
      <c r="C21" s="393"/>
      <c r="D21" s="393"/>
      <c r="E21" s="393"/>
      <c r="F21" s="393"/>
      <c r="G21" s="393"/>
      <c r="H21" s="393"/>
    </row>
    <row r="22" spans="1:11" x14ac:dyDescent="0.25">
      <c r="A22" s="57"/>
    </row>
    <row r="23" spans="1:11" x14ac:dyDescent="0.25">
      <c r="A23" s="421" t="s">
        <v>355</v>
      </c>
      <c r="B23" s="421"/>
      <c r="C23" s="421"/>
      <c r="D23" s="421"/>
      <c r="E23" s="421"/>
      <c r="F23" s="421"/>
    </row>
    <row r="24" spans="1:11" x14ac:dyDescent="0.25">
      <c r="A24" s="57"/>
    </row>
    <row r="25" spans="1:11" x14ac:dyDescent="0.25">
      <c r="A25" s="383" t="s">
        <v>362</v>
      </c>
      <c r="B25" s="383"/>
      <c r="C25" s="383"/>
      <c r="D25" s="383"/>
      <c r="E25" s="383"/>
      <c r="F25" s="383"/>
      <c r="G25" s="383"/>
      <c r="H25" s="383"/>
    </row>
    <row r="26" spans="1:11" ht="23.25" x14ac:dyDescent="0.25">
      <c r="A26" s="384" t="s">
        <v>356</v>
      </c>
      <c r="B26" s="385"/>
      <c r="C26" s="6" t="s">
        <v>357</v>
      </c>
      <c r="D26" s="159" t="s">
        <v>365</v>
      </c>
      <c r="E26" s="6" t="s">
        <v>366</v>
      </c>
      <c r="F26" s="6" t="s">
        <v>327</v>
      </c>
      <c r="G26" s="161" t="s">
        <v>367</v>
      </c>
      <c r="H26" s="161" t="s">
        <v>368</v>
      </c>
      <c r="I26" s="59"/>
      <c r="J26" s="378"/>
      <c r="K26" s="378"/>
    </row>
    <row r="27" spans="1:11" x14ac:dyDescent="0.25">
      <c r="A27" s="386">
        <v>1</v>
      </c>
      <c r="B27" s="387"/>
      <c r="C27" s="163">
        <v>2</v>
      </c>
      <c r="D27" s="164">
        <v>3</v>
      </c>
      <c r="E27" s="162">
        <v>4</v>
      </c>
      <c r="F27" s="164">
        <v>5</v>
      </c>
      <c r="G27" s="163">
        <v>6</v>
      </c>
      <c r="H27" s="163">
        <v>7</v>
      </c>
      <c r="I27" s="59"/>
      <c r="J27" s="378"/>
      <c r="K27" s="378"/>
    </row>
    <row r="28" spans="1:11" x14ac:dyDescent="0.25">
      <c r="A28" s="154" t="s">
        <v>351</v>
      </c>
      <c r="B28" s="154"/>
      <c r="C28" s="314">
        <v>560900.96</v>
      </c>
      <c r="D28" s="1">
        <v>1488881.98</v>
      </c>
      <c r="E28" s="1">
        <f>D28/2</f>
        <v>744440.99</v>
      </c>
      <c r="F28" s="1">
        <v>842861.77</v>
      </c>
      <c r="G28" s="317">
        <f>F28/C28*100</f>
        <v>150.26926857105042</v>
      </c>
      <c r="H28" s="318">
        <f>F28/E28*100</f>
        <v>113.22076313933225</v>
      </c>
      <c r="I28" s="60"/>
      <c r="J28" s="441"/>
      <c r="K28" s="441"/>
    </row>
    <row r="29" spans="1:11" x14ac:dyDescent="0.25">
      <c r="A29" s="154" t="s">
        <v>352</v>
      </c>
      <c r="B29" s="154"/>
      <c r="C29" s="314">
        <v>135031.19</v>
      </c>
      <c r="D29" s="1">
        <v>54110.1</v>
      </c>
      <c r="E29" s="1">
        <f t="shared" ref="E29:E33" si="0">D29/2</f>
        <v>27055.05</v>
      </c>
      <c r="F29" s="1">
        <v>280</v>
      </c>
      <c r="G29" s="317">
        <f t="shared" ref="G29:G33" si="1">F29/C29*100</f>
        <v>0.20735949968299916</v>
      </c>
      <c r="H29" s="318">
        <f t="shared" ref="H29:H33" si="2">F29/E29*100</f>
        <v>1.0349269360064017</v>
      </c>
      <c r="I29" s="60"/>
      <c r="J29" s="441"/>
      <c r="K29" s="441"/>
    </row>
    <row r="30" spans="1:11" x14ac:dyDescent="0.25">
      <c r="A30" s="155" t="s">
        <v>1</v>
      </c>
      <c r="B30" s="155"/>
      <c r="C30" s="315">
        <f>SUM(C28:C29)</f>
        <v>695932.14999999991</v>
      </c>
      <c r="D30" s="156">
        <f>SUM(D28:D29)</f>
        <v>1542992.08</v>
      </c>
      <c r="E30" s="244">
        <f t="shared" si="0"/>
        <v>771496.04</v>
      </c>
      <c r="F30" s="156">
        <f>SUM(F28:F29)</f>
        <v>843141.77</v>
      </c>
      <c r="G30" s="360">
        <f t="shared" si="1"/>
        <v>121.15286957212712</v>
      </c>
      <c r="H30" s="360">
        <f t="shared" si="2"/>
        <v>109.28659724552831</v>
      </c>
      <c r="I30" s="60"/>
      <c r="J30" s="441"/>
      <c r="K30" s="441"/>
    </row>
    <row r="31" spans="1:11" x14ac:dyDescent="0.25">
      <c r="A31" s="154" t="s">
        <v>353</v>
      </c>
      <c r="B31" s="154"/>
      <c r="C31" s="314">
        <v>495545.4</v>
      </c>
      <c r="D31" s="1">
        <v>1100596.1399999999</v>
      </c>
      <c r="E31" s="1">
        <f t="shared" si="0"/>
        <v>550298.06999999995</v>
      </c>
      <c r="F31" s="1">
        <v>568732.93000000005</v>
      </c>
      <c r="G31" s="317">
        <f t="shared" si="1"/>
        <v>114.76908674765218</v>
      </c>
      <c r="H31" s="318">
        <f t="shared" si="2"/>
        <v>103.34997722234426</v>
      </c>
      <c r="I31" s="60"/>
      <c r="J31" s="441"/>
      <c r="K31" s="441"/>
    </row>
    <row r="32" spans="1:11" x14ac:dyDescent="0.25">
      <c r="A32" s="154" t="s">
        <v>354</v>
      </c>
      <c r="B32" s="154"/>
      <c r="C32" s="314">
        <v>208858.85</v>
      </c>
      <c r="D32" s="1">
        <v>574026.23999999999</v>
      </c>
      <c r="E32" s="1">
        <f t="shared" si="0"/>
        <v>287013.12</v>
      </c>
      <c r="F32" s="1">
        <v>192870.26</v>
      </c>
      <c r="G32" s="317">
        <f t="shared" si="1"/>
        <v>92.344786921885287</v>
      </c>
      <c r="H32" s="318">
        <f t="shared" si="2"/>
        <v>67.199109225390117</v>
      </c>
      <c r="I32" s="60"/>
      <c r="J32" s="60"/>
      <c r="K32" s="61"/>
    </row>
    <row r="33" spans="1:11" x14ac:dyDescent="0.25">
      <c r="A33" s="155" t="s">
        <v>3</v>
      </c>
      <c r="B33" s="155"/>
      <c r="C33" s="315">
        <f>SUM(C31:C32)</f>
        <v>704404.25</v>
      </c>
      <c r="D33" s="156">
        <f>SUM(D31:D32)</f>
        <v>1674622.38</v>
      </c>
      <c r="E33" s="244">
        <f t="shared" si="0"/>
        <v>837311.19</v>
      </c>
      <c r="F33" s="156">
        <f>SUM(F31:F32)</f>
        <v>761603.19000000006</v>
      </c>
      <c r="G33" s="360">
        <f t="shared" si="1"/>
        <v>108.1201866683797</v>
      </c>
      <c r="H33" s="360">
        <f t="shared" si="2"/>
        <v>90.958200379478996</v>
      </c>
      <c r="I33" s="60"/>
      <c r="J33" s="60"/>
      <c r="K33" s="61"/>
    </row>
    <row r="34" spans="1:11" x14ac:dyDescent="0.25">
      <c r="A34" s="157" t="s">
        <v>4</v>
      </c>
      <c r="B34" s="157"/>
      <c r="C34" s="316">
        <f>C30-C33</f>
        <v>-8472.1000000000931</v>
      </c>
      <c r="D34" s="158">
        <f>D30-D33</f>
        <v>-131630.29999999981</v>
      </c>
      <c r="E34" s="158">
        <f>D34/2</f>
        <v>-65815.149999999907</v>
      </c>
      <c r="F34" s="158">
        <f>F30-F33</f>
        <v>81538.579999999958</v>
      </c>
      <c r="G34" s="360"/>
      <c r="H34" s="360"/>
      <c r="I34" s="59"/>
      <c r="J34" s="62"/>
      <c r="K34" s="59"/>
    </row>
    <row r="35" spans="1:11" x14ac:dyDescent="0.25">
      <c r="A35" s="380"/>
      <c r="B35" s="381"/>
      <c r="C35" s="381"/>
      <c r="D35" s="381"/>
      <c r="E35" s="381"/>
      <c r="F35" s="381"/>
      <c r="G35" s="381"/>
      <c r="H35" s="382"/>
      <c r="I35" s="60"/>
      <c r="J35" s="60"/>
      <c r="K35" s="61"/>
    </row>
    <row r="36" spans="1:11" x14ac:dyDescent="0.25">
      <c r="A36" s="383" t="s">
        <v>363</v>
      </c>
      <c r="B36" s="383"/>
      <c r="C36" s="383"/>
      <c r="D36" s="383"/>
      <c r="E36" s="383"/>
      <c r="F36" s="383"/>
      <c r="G36" s="383"/>
      <c r="H36" s="383"/>
      <c r="I36" s="60"/>
      <c r="J36" s="60"/>
      <c r="K36" s="61"/>
    </row>
    <row r="37" spans="1:11" ht="23.25" x14ac:dyDescent="0.25">
      <c r="A37" s="384" t="s">
        <v>356</v>
      </c>
      <c r="B37" s="385"/>
      <c r="C37" s="6" t="s">
        <v>357</v>
      </c>
      <c r="D37" s="159" t="s">
        <v>365</v>
      </c>
      <c r="E37" s="6" t="s">
        <v>366</v>
      </c>
      <c r="F37" s="6" t="s">
        <v>327</v>
      </c>
      <c r="G37" s="161" t="s">
        <v>367</v>
      </c>
      <c r="H37" s="161" t="s">
        <v>368</v>
      </c>
      <c r="I37" s="59"/>
      <c r="J37" s="59"/>
      <c r="K37" s="59"/>
    </row>
    <row r="38" spans="1:11" x14ac:dyDescent="0.25">
      <c r="A38" s="386">
        <v>1</v>
      </c>
      <c r="B38" s="387"/>
      <c r="C38" s="163">
        <v>2</v>
      </c>
      <c r="D38" s="164">
        <v>3</v>
      </c>
      <c r="E38" s="162">
        <v>4</v>
      </c>
      <c r="F38" s="164">
        <v>5</v>
      </c>
      <c r="G38" s="163">
        <v>6</v>
      </c>
      <c r="H38" s="163">
        <v>7</v>
      </c>
      <c r="I38" s="59"/>
      <c r="J38" s="59"/>
      <c r="K38" s="59"/>
    </row>
    <row r="39" spans="1:11" x14ac:dyDescent="0.25">
      <c r="A39" s="154" t="s">
        <v>359</v>
      </c>
      <c r="B39" s="154"/>
      <c r="C39" s="154">
        <v>0</v>
      </c>
      <c r="D39" s="1">
        <v>0</v>
      </c>
      <c r="E39" s="1">
        <v>0</v>
      </c>
      <c r="F39" s="41">
        <v>0</v>
      </c>
      <c r="G39" s="317">
        <v>0</v>
      </c>
      <c r="H39" s="127">
        <v>0</v>
      </c>
      <c r="I39" s="60"/>
      <c r="J39" s="60"/>
      <c r="K39" s="63"/>
    </row>
    <row r="40" spans="1:11" x14ac:dyDescent="0.25">
      <c r="A40" s="154" t="s">
        <v>360</v>
      </c>
      <c r="B40" s="154"/>
      <c r="C40" s="154">
        <v>0</v>
      </c>
      <c r="D40" s="1">
        <v>0</v>
      </c>
      <c r="E40" s="1">
        <v>0</v>
      </c>
      <c r="F40" s="42">
        <v>0</v>
      </c>
      <c r="G40" s="317">
        <v>0</v>
      </c>
      <c r="H40" s="127">
        <v>0</v>
      </c>
      <c r="I40" s="60"/>
      <c r="J40" s="60"/>
      <c r="K40" s="64"/>
    </row>
    <row r="41" spans="1:11" x14ac:dyDescent="0.25">
      <c r="A41" s="390" t="s">
        <v>364</v>
      </c>
      <c r="B41" s="391"/>
      <c r="C41" s="157">
        <v>0</v>
      </c>
      <c r="D41" s="158">
        <v>0</v>
      </c>
      <c r="E41" s="158">
        <v>0</v>
      </c>
      <c r="F41" s="156">
        <v>0</v>
      </c>
      <c r="G41" s="361">
        <v>0</v>
      </c>
      <c r="H41" s="156">
        <v>0</v>
      </c>
      <c r="I41" s="62"/>
      <c r="J41" s="62"/>
      <c r="K41" s="65"/>
    </row>
    <row r="42" spans="1:11" x14ac:dyDescent="0.25">
      <c r="A42" s="405"/>
      <c r="B42" s="406"/>
      <c r="C42" s="406"/>
      <c r="D42" s="406"/>
      <c r="E42" s="406"/>
      <c r="F42" s="406"/>
      <c r="G42" s="406"/>
      <c r="H42" s="407"/>
      <c r="I42" s="62"/>
      <c r="J42" s="62"/>
      <c r="K42" s="65"/>
    </row>
    <row r="43" spans="1:11" x14ac:dyDescent="0.25">
      <c r="A43" s="422" t="s">
        <v>358</v>
      </c>
      <c r="B43" s="423"/>
      <c r="C43" s="158"/>
      <c r="D43" s="294" t="s">
        <v>5</v>
      </c>
      <c r="E43" s="294" t="s">
        <v>5</v>
      </c>
      <c r="F43" s="294"/>
      <c r="G43" s="294"/>
      <c r="H43" s="294"/>
    </row>
    <row r="44" spans="1:11" x14ac:dyDescent="0.25">
      <c r="A44" s="424" t="s">
        <v>361</v>
      </c>
      <c r="B44" s="424"/>
      <c r="C44" s="158"/>
      <c r="D44" s="294">
        <v>131630.29999999999</v>
      </c>
      <c r="E44" s="294">
        <v>65815.149999999994</v>
      </c>
      <c r="F44" s="294">
        <v>0</v>
      </c>
      <c r="G44" s="294"/>
      <c r="H44" s="294"/>
    </row>
    <row r="45" spans="1:11" x14ac:dyDescent="0.25">
      <c r="A45" s="2"/>
      <c r="B45" s="431"/>
      <c r="C45" s="432"/>
      <c r="D45" s="432"/>
    </row>
    <row r="47" spans="1:11" x14ac:dyDescent="0.25">
      <c r="K47" s="293"/>
    </row>
    <row r="48" spans="1:11" x14ac:dyDescent="0.25">
      <c r="A48" s="399" t="s">
        <v>6</v>
      </c>
      <c r="B48" s="400"/>
      <c r="C48" s="400"/>
      <c r="D48" s="400"/>
      <c r="E48" s="400"/>
      <c r="F48" s="400"/>
      <c r="G48" s="400"/>
      <c r="H48" s="401"/>
    </row>
    <row r="50" spans="1:10" x14ac:dyDescent="0.25">
      <c r="A50" s="388" t="s">
        <v>404</v>
      </c>
      <c r="B50" s="433"/>
      <c r="C50" s="433"/>
      <c r="D50" s="433"/>
      <c r="E50" s="433"/>
      <c r="F50" s="433"/>
      <c r="G50" s="433"/>
    </row>
    <row r="51" spans="1:10" x14ac:dyDescent="0.25">
      <c r="A51" s="428"/>
      <c r="B51" s="433"/>
      <c r="C51" s="433"/>
      <c r="D51" s="433"/>
      <c r="E51" s="433"/>
      <c r="F51" s="433"/>
      <c r="G51" s="433"/>
    </row>
    <row r="52" spans="1:10" ht="23.25" x14ac:dyDescent="0.25">
      <c r="A52" s="384" t="s">
        <v>356</v>
      </c>
      <c r="B52" s="385"/>
      <c r="C52" s="6" t="s">
        <v>357</v>
      </c>
      <c r="D52" s="159" t="s">
        <v>365</v>
      </c>
      <c r="E52" s="6" t="s">
        <v>366</v>
      </c>
      <c r="F52" s="6" t="s">
        <v>327</v>
      </c>
      <c r="G52" s="161" t="s">
        <v>367</v>
      </c>
      <c r="H52" s="161" t="s">
        <v>368</v>
      </c>
    </row>
    <row r="53" spans="1:10" x14ac:dyDescent="0.25">
      <c r="A53" s="386">
        <v>1</v>
      </c>
      <c r="B53" s="387"/>
      <c r="C53" s="163">
        <v>2</v>
      </c>
      <c r="D53" s="164">
        <v>3</v>
      </c>
      <c r="E53" s="162">
        <v>4</v>
      </c>
      <c r="F53" s="164">
        <v>5</v>
      </c>
      <c r="G53" s="163">
        <v>6</v>
      </c>
      <c r="H53" s="163">
        <v>7</v>
      </c>
    </row>
    <row r="54" spans="1:10" x14ac:dyDescent="0.25">
      <c r="A54" s="115" t="s">
        <v>5</v>
      </c>
      <c r="B54" s="22" t="s">
        <v>7</v>
      </c>
      <c r="C54" s="120">
        <f>SUM(C55,C104)</f>
        <v>695932.14999999991</v>
      </c>
      <c r="D54" s="39">
        <f>D55+D104</f>
        <v>1542992.0800000003</v>
      </c>
      <c r="E54" s="39">
        <f>E55+E104</f>
        <v>771496.04000000015</v>
      </c>
      <c r="F54" s="39">
        <f>F55+F104</f>
        <v>843141.7699999999</v>
      </c>
      <c r="G54" s="95">
        <f>F54/C54*100</f>
        <v>121.15286957212712</v>
      </c>
      <c r="H54" s="40">
        <f>F54/E54*100</f>
        <v>109.28659724552827</v>
      </c>
    </row>
    <row r="55" spans="1:10" x14ac:dyDescent="0.25">
      <c r="A55" s="165">
        <v>6</v>
      </c>
      <c r="B55" s="166" t="s">
        <v>8</v>
      </c>
      <c r="C55" s="167">
        <f>SUM(C56,C68,C77,C86,C97,C101)</f>
        <v>560900.96</v>
      </c>
      <c r="D55" s="168">
        <f>D56+D68+D77+D86+D97+D101</f>
        <v>1488881.9800000002</v>
      </c>
      <c r="E55" s="167">
        <f>D55/2</f>
        <v>744440.99000000011</v>
      </c>
      <c r="F55" s="167">
        <f>F56+F68+F77+F86+F97+F101</f>
        <v>842861.7699999999</v>
      </c>
      <c r="G55" s="186">
        <f>F55/C55*100</f>
        <v>150.26926857105042</v>
      </c>
      <c r="H55" s="169">
        <f>F55/E55*100</f>
        <v>113.22076313933221</v>
      </c>
    </row>
    <row r="56" spans="1:10" x14ac:dyDescent="0.25">
      <c r="A56" s="176">
        <v>61</v>
      </c>
      <c r="B56" s="176" t="s">
        <v>9</v>
      </c>
      <c r="C56" s="177">
        <f>SUM(C57,C60,C63,C66)</f>
        <v>349251.69</v>
      </c>
      <c r="D56" s="178">
        <f>D57+D60+D63+D66</f>
        <v>643705.60000000009</v>
      </c>
      <c r="E56" s="177">
        <f>D56/2</f>
        <v>321852.80000000005</v>
      </c>
      <c r="F56" s="177">
        <f>F57+F60+F63+F66</f>
        <v>497386.86</v>
      </c>
      <c r="G56" s="177">
        <f t="shared" ref="G56:G113" si="3">F56/C56*100</f>
        <v>142.41501880778301</v>
      </c>
      <c r="H56" s="112">
        <f t="shared" ref="H56:H113" si="4">F56/E56*100</f>
        <v>154.53861516817625</v>
      </c>
    </row>
    <row r="57" spans="1:10" x14ac:dyDescent="0.25">
      <c r="A57" s="171">
        <v>611</v>
      </c>
      <c r="B57" s="172" t="s">
        <v>10</v>
      </c>
      <c r="C57" s="173">
        <f>SUM(C58:C59)</f>
        <v>220862.52</v>
      </c>
      <c r="D57" s="174">
        <f>D58</f>
        <v>411440.7</v>
      </c>
      <c r="E57" s="175">
        <f t="shared" ref="E57:E113" si="5">D57/2</f>
        <v>205720.35</v>
      </c>
      <c r="F57" s="173">
        <f>SUM(F58:F59)</f>
        <v>413767.62</v>
      </c>
      <c r="G57" s="322">
        <f t="shared" si="3"/>
        <v>187.34170922255166</v>
      </c>
      <c r="H57" s="237">
        <f t="shared" si="4"/>
        <v>201.13110832253591</v>
      </c>
    </row>
    <row r="58" spans="1:10" ht="20.25" x14ac:dyDescent="0.25">
      <c r="A58" s="113">
        <v>6111</v>
      </c>
      <c r="B58" s="37" t="s">
        <v>11</v>
      </c>
      <c r="C58" s="14">
        <v>220862.52</v>
      </c>
      <c r="D58" s="31">
        <v>411440.7</v>
      </c>
      <c r="E58" s="208">
        <f t="shared" si="5"/>
        <v>205720.35</v>
      </c>
      <c r="F58" s="14">
        <v>413767.62</v>
      </c>
      <c r="G58" s="52">
        <f t="shared" si="3"/>
        <v>187.34170922255166</v>
      </c>
      <c r="H58" s="208">
        <f t="shared" si="4"/>
        <v>201.13110832253591</v>
      </c>
      <c r="J58" s="306"/>
    </row>
    <row r="59" spans="1:10" ht="20.25" x14ac:dyDescent="0.25">
      <c r="A59" s="113">
        <v>6117</v>
      </c>
      <c r="B59" s="37" t="s">
        <v>12</v>
      </c>
      <c r="C59" s="15">
        <v>0</v>
      </c>
      <c r="D59" s="114">
        <v>0</v>
      </c>
      <c r="E59" s="208">
        <f t="shared" si="5"/>
        <v>0</v>
      </c>
      <c r="F59" s="14">
        <v>0</v>
      </c>
      <c r="G59" s="52">
        <v>0</v>
      </c>
      <c r="H59" s="208">
        <v>0</v>
      </c>
    </row>
    <row r="60" spans="1:10" x14ac:dyDescent="0.25">
      <c r="A60" s="171">
        <v>613</v>
      </c>
      <c r="B60" s="172" t="s">
        <v>13</v>
      </c>
      <c r="C60" s="173">
        <f>SUM(C61:C62)</f>
        <v>126729.86</v>
      </c>
      <c r="D60" s="174">
        <f>D62+D61</f>
        <v>192448.09999999998</v>
      </c>
      <c r="E60" s="175">
        <f t="shared" si="5"/>
        <v>96224.049999999988</v>
      </c>
      <c r="F60" s="173">
        <f>SUM(F61:F62)</f>
        <v>81065.5</v>
      </c>
      <c r="G60" s="237">
        <f t="shared" si="3"/>
        <v>63.967166064887948</v>
      </c>
      <c r="H60" s="237">
        <f t="shared" si="4"/>
        <v>84.24660986520523</v>
      </c>
    </row>
    <row r="61" spans="1:10" ht="20.25" x14ac:dyDescent="0.25">
      <c r="A61" s="113">
        <v>6131</v>
      </c>
      <c r="B61" s="37" t="s">
        <v>14</v>
      </c>
      <c r="C61" s="14">
        <v>23976.41</v>
      </c>
      <c r="D61" s="31">
        <v>79633.7</v>
      </c>
      <c r="E61" s="208">
        <f t="shared" si="5"/>
        <v>39816.85</v>
      </c>
      <c r="F61" s="14">
        <v>16928.27</v>
      </c>
      <c r="G61" s="52">
        <f t="shared" si="3"/>
        <v>70.60385604016615</v>
      </c>
      <c r="H61" s="208">
        <f t="shared" si="4"/>
        <v>42.515342122744521</v>
      </c>
    </row>
    <row r="62" spans="1:10" x14ac:dyDescent="0.25">
      <c r="A62" s="113">
        <v>6134</v>
      </c>
      <c r="B62" s="17" t="s">
        <v>15</v>
      </c>
      <c r="C62" s="14">
        <v>102753.45</v>
      </c>
      <c r="D62" s="31">
        <v>112814.39999999999</v>
      </c>
      <c r="E62" s="208">
        <f t="shared" si="5"/>
        <v>56407.199999999997</v>
      </c>
      <c r="F62" s="14">
        <v>64137.23</v>
      </c>
      <c r="G62" s="52">
        <f t="shared" si="3"/>
        <v>62.418565994621112</v>
      </c>
      <c r="H62" s="208">
        <f t="shared" si="4"/>
        <v>113.70397750641763</v>
      </c>
    </row>
    <row r="63" spans="1:10" x14ac:dyDescent="0.25">
      <c r="A63" s="171">
        <v>614</v>
      </c>
      <c r="B63" s="172" t="s">
        <v>16</v>
      </c>
      <c r="C63" s="173">
        <f>SUM(C64:C65)</f>
        <v>1659.31</v>
      </c>
      <c r="D63" s="174">
        <f>D65+D64</f>
        <v>39816.800000000003</v>
      </c>
      <c r="E63" s="175">
        <f t="shared" si="5"/>
        <v>19908.400000000001</v>
      </c>
      <c r="F63" s="173">
        <f>SUM(F64:F65)</f>
        <v>2553.7399999999998</v>
      </c>
      <c r="G63" s="237">
        <f t="shared" si="3"/>
        <v>153.9037310689383</v>
      </c>
      <c r="H63" s="237">
        <f t="shared" si="4"/>
        <v>12.827449719716299</v>
      </c>
    </row>
    <row r="64" spans="1:10" x14ac:dyDescent="0.25">
      <c r="A64" s="113">
        <v>6142</v>
      </c>
      <c r="B64" s="17" t="s">
        <v>17</v>
      </c>
      <c r="C64" s="14">
        <v>1659.31</v>
      </c>
      <c r="D64" s="31">
        <v>39816.800000000003</v>
      </c>
      <c r="E64" s="208">
        <f t="shared" si="5"/>
        <v>19908.400000000001</v>
      </c>
      <c r="F64" s="14">
        <v>2553.7399999999998</v>
      </c>
      <c r="G64" s="52">
        <f t="shared" si="3"/>
        <v>153.9037310689383</v>
      </c>
      <c r="H64" s="208">
        <f t="shared" si="4"/>
        <v>12.827449719716299</v>
      </c>
    </row>
    <row r="65" spans="1:8" ht="20.25" x14ac:dyDescent="0.25">
      <c r="A65" s="17">
        <v>6145</v>
      </c>
      <c r="B65" s="37" t="s">
        <v>18</v>
      </c>
      <c r="C65" s="14">
        <v>0</v>
      </c>
      <c r="D65" s="14">
        <v>0</v>
      </c>
      <c r="E65" s="208">
        <f t="shared" si="5"/>
        <v>0</v>
      </c>
      <c r="F65" s="14">
        <v>0</v>
      </c>
      <c r="G65" s="52">
        <v>0</v>
      </c>
      <c r="H65" s="208">
        <v>0</v>
      </c>
    </row>
    <row r="66" spans="1:8" x14ac:dyDescent="0.25">
      <c r="A66" s="172">
        <v>616</v>
      </c>
      <c r="B66" s="172" t="s">
        <v>19</v>
      </c>
      <c r="C66" s="173">
        <f>SUM(C67)</f>
        <v>0</v>
      </c>
      <c r="D66" s="175">
        <f>D67</f>
        <v>0</v>
      </c>
      <c r="E66" s="175">
        <f t="shared" si="5"/>
        <v>0</v>
      </c>
      <c r="F66" s="173">
        <f>SUM(F67)</f>
        <v>0</v>
      </c>
      <c r="G66" s="237">
        <v>0</v>
      </c>
      <c r="H66" s="237">
        <v>0</v>
      </c>
    </row>
    <row r="67" spans="1:8" x14ac:dyDescent="0.25">
      <c r="A67" s="17">
        <v>6163</v>
      </c>
      <c r="B67" s="17" t="s">
        <v>20</v>
      </c>
      <c r="C67" s="14">
        <v>0</v>
      </c>
      <c r="D67" s="52">
        <v>0</v>
      </c>
      <c r="E67" s="208">
        <f t="shared" si="5"/>
        <v>0</v>
      </c>
      <c r="F67" s="14">
        <v>0</v>
      </c>
      <c r="G67" s="52">
        <v>0</v>
      </c>
      <c r="H67" s="208">
        <v>0</v>
      </c>
    </row>
    <row r="68" spans="1:8" x14ac:dyDescent="0.25">
      <c r="A68" s="180">
        <v>63</v>
      </c>
      <c r="B68" s="180" t="s">
        <v>309</v>
      </c>
      <c r="C68" s="177">
        <f>SUM(C69,C73,C75)</f>
        <v>3550.38</v>
      </c>
      <c r="D68" s="177">
        <f>D69+D73+D75</f>
        <v>130068.4</v>
      </c>
      <c r="E68" s="177">
        <f t="shared" si="5"/>
        <v>65034.2</v>
      </c>
      <c r="F68" s="177">
        <f>F69+F73+F75</f>
        <v>71321.58</v>
      </c>
      <c r="G68" s="177">
        <f t="shared" si="3"/>
        <v>2008.843560407618</v>
      </c>
      <c r="H68" s="177">
        <f t="shared" si="4"/>
        <v>109.66780555461588</v>
      </c>
    </row>
    <row r="69" spans="1:8" x14ac:dyDescent="0.25">
      <c r="A69" s="172">
        <v>633</v>
      </c>
      <c r="B69" s="172" t="s">
        <v>21</v>
      </c>
      <c r="C69" s="173">
        <f>SUM(C70:C72)</f>
        <v>3550.38</v>
      </c>
      <c r="D69" s="173">
        <f>SUM(D70:D72)</f>
        <v>106178.3</v>
      </c>
      <c r="E69" s="175">
        <f t="shared" si="5"/>
        <v>53089.15</v>
      </c>
      <c r="F69" s="173">
        <f>SUM(F70:F72)</f>
        <v>57360.44</v>
      </c>
      <c r="G69" s="237">
        <f t="shared" si="3"/>
        <v>1615.6141032790856</v>
      </c>
      <c r="H69" s="237">
        <f t="shared" si="4"/>
        <v>108.04550458992092</v>
      </c>
    </row>
    <row r="70" spans="1:8" x14ac:dyDescent="0.25">
      <c r="A70" s="292">
        <v>6331</v>
      </c>
      <c r="B70" s="292" t="s">
        <v>411</v>
      </c>
      <c r="C70" s="20">
        <v>221.69</v>
      </c>
      <c r="D70" s="20">
        <v>1327.3</v>
      </c>
      <c r="E70" s="208"/>
      <c r="F70" s="20">
        <v>0</v>
      </c>
      <c r="G70" s="52">
        <f t="shared" si="3"/>
        <v>0</v>
      </c>
      <c r="H70" s="208">
        <v>0</v>
      </c>
    </row>
    <row r="71" spans="1:8" x14ac:dyDescent="0.25">
      <c r="A71" s="17">
        <v>6331</v>
      </c>
      <c r="B71" s="17" t="s">
        <v>22</v>
      </c>
      <c r="C71" s="14">
        <v>143.34</v>
      </c>
      <c r="D71" s="14">
        <v>5308.9</v>
      </c>
      <c r="E71" s="208">
        <f t="shared" si="5"/>
        <v>2654.45</v>
      </c>
      <c r="F71" s="14">
        <v>32675.3</v>
      </c>
      <c r="G71" s="52">
        <f t="shared" si="3"/>
        <v>22795.660666945721</v>
      </c>
      <c r="H71" s="301">
        <f t="shared" si="4"/>
        <v>1230.9630997005029</v>
      </c>
    </row>
    <row r="72" spans="1:8" x14ac:dyDescent="0.25">
      <c r="A72" s="17">
        <v>6332</v>
      </c>
      <c r="B72" s="17" t="s">
        <v>23</v>
      </c>
      <c r="C72" s="14">
        <v>3185.35</v>
      </c>
      <c r="D72" s="14">
        <v>99542.1</v>
      </c>
      <c r="E72" s="208">
        <f t="shared" si="5"/>
        <v>49771.05</v>
      </c>
      <c r="F72" s="14">
        <v>24685.14</v>
      </c>
      <c r="G72" s="52">
        <f t="shared" si="3"/>
        <v>774.95848179948825</v>
      </c>
      <c r="H72" s="208">
        <f t="shared" si="4"/>
        <v>49.597386432474295</v>
      </c>
    </row>
    <row r="73" spans="1:8" x14ac:dyDescent="0.25">
      <c r="A73" s="172">
        <v>636</v>
      </c>
      <c r="B73" s="172" t="s">
        <v>24</v>
      </c>
      <c r="C73" s="173">
        <f>SUM(C74)</f>
        <v>0</v>
      </c>
      <c r="D73" s="173">
        <f>SUM(D74)</f>
        <v>0</v>
      </c>
      <c r="E73" s="175">
        <f t="shared" si="5"/>
        <v>0</v>
      </c>
      <c r="F73" s="173">
        <f>SUM(F74)</f>
        <v>237.6</v>
      </c>
      <c r="G73" s="237">
        <v>0</v>
      </c>
      <c r="H73" s="237">
        <v>0</v>
      </c>
    </row>
    <row r="74" spans="1:8" x14ac:dyDescent="0.25">
      <c r="A74" s="17">
        <v>6361</v>
      </c>
      <c r="B74" s="17" t="s">
        <v>287</v>
      </c>
      <c r="C74" s="14">
        <v>0</v>
      </c>
      <c r="D74" s="14">
        <v>0</v>
      </c>
      <c r="E74" s="208">
        <f t="shared" si="5"/>
        <v>0</v>
      </c>
      <c r="F74" s="14">
        <v>237.6</v>
      </c>
      <c r="G74" s="52">
        <v>0</v>
      </c>
      <c r="H74" s="208">
        <v>0</v>
      </c>
    </row>
    <row r="75" spans="1:8" ht="20.25" x14ac:dyDescent="0.25">
      <c r="A75" s="172">
        <v>638</v>
      </c>
      <c r="B75" s="182" t="s">
        <v>25</v>
      </c>
      <c r="C75" s="173">
        <f>SUM(C76)</f>
        <v>0</v>
      </c>
      <c r="D75" s="173">
        <f>SUM(D76)</f>
        <v>23890.1</v>
      </c>
      <c r="E75" s="175">
        <f t="shared" si="5"/>
        <v>11945.05</v>
      </c>
      <c r="F75" s="173">
        <f>SUM(F76)</f>
        <v>13723.54</v>
      </c>
      <c r="G75" s="237">
        <v>0</v>
      </c>
      <c r="H75" s="237">
        <f t="shared" si="4"/>
        <v>114.88892888686111</v>
      </c>
    </row>
    <row r="76" spans="1:8" ht="20.25" x14ac:dyDescent="0.25">
      <c r="A76" s="17">
        <v>6382</v>
      </c>
      <c r="B76" s="37" t="s">
        <v>26</v>
      </c>
      <c r="C76" s="14">
        <v>0</v>
      </c>
      <c r="D76" s="14">
        <v>23890.1</v>
      </c>
      <c r="E76" s="208">
        <f t="shared" si="5"/>
        <v>11945.05</v>
      </c>
      <c r="F76" s="14">
        <v>13723.54</v>
      </c>
      <c r="G76" s="52">
        <v>0</v>
      </c>
      <c r="H76" s="208">
        <f t="shared" si="4"/>
        <v>114.88892888686111</v>
      </c>
    </row>
    <row r="77" spans="1:8" x14ac:dyDescent="0.25">
      <c r="A77" s="180">
        <v>64</v>
      </c>
      <c r="B77" s="180" t="s">
        <v>27</v>
      </c>
      <c r="C77" s="177">
        <f>SUM(C78,C81)</f>
        <v>32934.550000000003</v>
      </c>
      <c r="D77" s="177">
        <f>D78+D81</f>
        <v>105992.48</v>
      </c>
      <c r="E77" s="177">
        <f t="shared" si="5"/>
        <v>52996.24</v>
      </c>
      <c r="F77" s="177">
        <f>F78+F81</f>
        <v>52404.639999999999</v>
      </c>
      <c r="G77" s="177">
        <f t="shared" si="3"/>
        <v>159.11752248019175</v>
      </c>
      <c r="H77" s="177">
        <f t="shared" si="4"/>
        <v>98.883694390394496</v>
      </c>
    </row>
    <row r="78" spans="1:8" x14ac:dyDescent="0.25">
      <c r="A78" s="172">
        <v>641</v>
      </c>
      <c r="B78" s="172" t="s">
        <v>28</v>
      </c>
      <c r="C78" s="173">
        <f>SUM(C79:C80)</f>
        <v>3.85</v>
      </c>
      <c r="D78" s="173">
        <f>SUM(D79:D80)</f>
        <v>2660.78</v>
      </c>
      <c r="E78" s="175">
        <f t="shared" si="5"/>
        <v>1330.39</v>
      </c>
      <c r="F78" s="173">
        <f>SUM(F79:F80)</f>
        <v>147.38999999999999</v>
      </c>
      <c r="G78" s="237">
        <f t="shared" si="3"/>
        <v>3828.3116883116877</v>
      </c>
      <c r="H78" s="237">
        <f t="shared" si="4"/>
        <v>11.078706244033702</v>
      </c>
    </row>
    <row r="79" spans="1:8" ht="20.25" x14ac:dyDescent="0.25">
      <c r="A79" s="17">
        <v>6413</v>
      </c>
      <c r="B79" s="37" t="s">
        <v>29</v>
      </c>
      <c r="C79" s="14">
        <v>2.14</v>
      </c>
      <c r="D79" s="14">
        <v>6.38</v>
      </c>
      <c r="E79" s="208">
        <f t="shared" si="5"/>
        <v>3.19</v>
      </c>
      <c r="F79" s="14">
        <v>0</v>
      </c>
      <c r="G79" s="52">
        <f t="shared" si="3"/>
        <v>0</v>
      </c>
      <c r="H79" s="208">
        <f t="shared" si="4"/>
        <v>0</v>
      </c>
    </row>
    <row r="80" spans="1:8" x14ac:dyDescent="0.25">
      <c r="A80" s="17">
        <v>6414</v>
      </c>
      <c r="B80" s="17" t="s">
        <v>30</v>
      </c>
      <c r="C80" s="14">
        <v>1.71</v>
      </c>
      <c r="D80" s="14">
        <v>2654.4</v>
      </c>
      <c r="E80" s="208">
        <f t="shared" si="5"/>
        <v>1327.2</v>
      </c>
      <c r="F80" s="14">
        <v>147.38999999999999</v>
      </c>
      <c r="G80" s="52">
        <f t="shared" si="3"/>
        <v>8619.2982456140344</v>
      </c>
      <c r="H80" s="208">
        <f t="shared" si="4"/>
        <v>11.105334538878841</v>
      </c>
    </row>
    <row r="81" spans="1:8" x14ac:dyDescent="0.25">
      <c r="A81" s="172">
        <v>642</v>
      </c>
      <c r="B81" s="172" t="s">
        <v>31</v>
      </c>
      <c r="C81" s="173">
        <f>SUM(C82:C85)</f>
        <v>32930.700000000004</v>
      </c>
      <c r="D81" s="173">
        <f>SUM(D82:D85)</f>
        <v>103331.7</v>
      </c>
      <c r="E81" s="175">
        <f t="shared" si="5"/>
        <v>51665.85</v>
      </c>
      <c r="F81" s="173">
        <f>SUM(F82:F85)</f>
        <v>52257.25</v>
      </c>
      <c r="G81" s="237">
        <f t="shared" si="3"/>
        <v>158.68854898316766</v>
      </c>
      <c r="H81" s="237">
        <f t="shared" si="4"/>
        <v>101.14466325435467</v>
      </c>
    </row>
    <row r="82" spans="1:8" x14ac:dyDescent="0.25">
      <c r="A82" s="17">
        <v>6421</v>
      </c>
      <c r="B82" s="17" t="s">
        <v>32</v>
      </c>
      <c r="C82" s="14">
        <v>13458.93</v>
      </c>
      <c r="D82" s="14">
        <v>30128.1</v>
      </c>
      <c r="E82" s="208">
        <f t="shared" si="5"/>
        <v>15064.05</v>
      </c>
      <c r="F82" s="14">
        <v>19571.259999999998</v>
      </c>
      <c r="G82" s="52">
        <f t="shared" si="3"/>
        <v>145.41468006743477</v>
      </c>
      <c r="H82" s="208">
        <f t="shared" si="4"/>
        <v>129.92030695596469</v>
      </c>
    </row>
    <row r="83" spans="1:8" x14ac:dyDescent="0.25">
      <c r="A83" s="17">
        <v>6422</v>
      </c>
      <c r="B83" s="17" t="s">
        <v>33</v>
      </c>
      <c r="C83" s="14">
        <v>1131.04</v>
      </c>
      <c r="D83" s="14">
        <v>18581.2</v>
      </c>
      <c r="E83" s="208">
        <f t="shared" si="5"/>
        <v>9290.6</v>
      </c>
      <c r="F83" s="14">
        <v>3255.37</v>
      </c>
      <c r="G83" s="52">
        <f t="shared" si="3"/>
        <v>287.82094355637292</v>
      </c>
      <c r="H83" s="208">
        <f t="shared" si="4"/>
        <v>35.039394656965101</v>
      </c>
    </row>
    <row r="84" spans="1:8" x14ac:dyDescent="0.25">
      <c r="A84" s="17">
        <v>6423</v>
      </c>
      <c r="B84" s="17" t="s">
        <v>34</v>
      </c>
      <c r="C84" s="14">
        <v>12357.69</v>
      </c>
      <c r="D84" s="14">
        <v>35842.199999999997</v>
      </c>
      <c r="E84" s="208">
        <f t="shared" si="5"/>
        <v>17921.099999999999</v>
      </c>
      <c r="F84" s="14">
        <v>12435.84</v>
      </c>
      <c r="G84" s="52">
        <f t="shared" si="3"/>
        <v>100.63239974461247</v>
      </c>
      <c r="H84" s="208">
        <f t="shared" si="4"/>
        <v>69.392169007482806</v>
      </c>
    </row>
    <row r="85" spans="1:8" x14ac:dyDescent="0.25">
      <c r="A85" s="17">
        <v>6429</v>
      </c>
      <c r="B85" s="17" t="s">
        <v>34</v>
      </c>
      <c r="C85" s="14">
        <v>5983.04</v>
      </c>
      <c r="D85" s="14">
        <v>18780.2</v>
      </c>
      <c r="E85" s="208">
        <f t="shared" si="5"/>
        <v>9390.1</v>
      </c>
      <c r="F85" s="14">
        <v>16994.78</v>
      </c>
      <c r="G85" s="52">
        <f t="shared" si="3"/>
        <v>284.04924586832112</v>
      </c>
      <c r="H85" s="208">
        <f t="shared" si="4"/>
        <v>180.98614498248153</v>
      </c>
    </row>
    <row r="86" spans="1:8" x14ac:dyDescent="0.25">
      <c r="A86" s="180">
        <v>65</v>
      </c>
      <c r="B86" s="180" t="s">
        <v>328</v>
      </c>
      <c r="C86" s="177">
        <f>SUM(C87,C91,C94)</f>
        <v>172138.26</v>
      </c>
      <c r="D86" s="177">
        <f>D87+D91+D94</f>
        <v>607920.69999999995</v>
      </c>
      <c r="E86" s="177">
        <f t="shared" si="5"/>
        <v>303960.34999999998</v>
      </c>
      <c r="F86" s="177">
        <f>F87+F91+F94</f>
        <v>220806.22</v>
      </c>
      <c r="G86" s="177">
        <f t="shared" si="3"/>
        <v>128.27259901430398</v>
      </c>
      <c r="H86" s="177">
        <f t="shared" si="4"/>
        <v>72.643099667440183</v>
      </c>
    </row>
    <row r="87" spans="1:8" x14ac:dyDescent="0.25">
      <c r="A87" s="172">
        <v>651</v>
      </c>
      <c r="B87" s="172" t="s">
        <v>35</v>
      </c>
      <c r="C87" s="173">
        <f>SUM(C88:C90)</f>
        <v>35416.189999999995</v>
      </c>
      <c r="D87" s="173">
        <f>SUM(D88:D90)</f>
        <v>308646.5</v>
      </c>
      <c r="E87" s="175">
        <f t="shared" si="5"/>
        <v>154323.25</v>
      </c>
      <c r="F87" s="173">
        <f>SUM(F88:F90)</f>
        <v>87542.22</v>
      </c>
      <c r="G87" s="237">
        <f t="shared" si="3"/>
        <v>247.1813597114766</v>
      </c>
      <c r="H87" s="237">
        <f t="shared" si="4"/>
        <v>56.726526949114927</v>
      </c>
    </row>
    <row r="88" spans="1:8" x14ac:dyDescent="0.25">
      <c r="A88" s="17">
        <v>6511</v>
      </c>
      <c r="B88" s="17" t="s">
        <v>36</v>
      </c>
      <c r="C88" s="14">
        <v>0</v>
      </c>
      <c r="D88" s="52">
        <v>0</v>
      </c>
      <c r="E88" s="208">
        <f t="shared" si="5"/>
        <v>0</v>
      </c>
      <c r="F88" s="14">
        <v>0</v>
      </c>
      <c r="G88" s="52">
        <v>0</v>
      </c>
      <c r="H88" s="208">
        <v>0</v>
      </c>
    </row>
    <row r="89" spans="1:8" ht="20.25" x14ac:dyDescent="0.25">
      <c r="A89" s="17">
        <v>6512</v>
      </c>
      <c r="B89" s="37" t="s">
        <v>37</v>
      </c>
      <c r="C89" s="14">
        <v>33345.129999999997</v>
      </c>
      <c r="D89" s="14">
        <v>274802.59999999998</v>
      </c>
      <c r="E89" s="208">
        <f t="shared" si="5"/>
        <v>137401.29999999999</v>
      </c>
      <c r="F89" s="14">
        <v>83690.61</v>
      </c>
      <c r="G89" s="52">
        <f t="shared" si="3"/>
        <v>250.98300711378246</v>
      </c>
      <c r="H89" s="208">
        <f t="shared" si="4"/>
        <v>60.909620214655916</v>
      </c>
    </row>
    <row r="90" spans="1:8" x14ac:dyDescent="0.25">
      <c r="A90" s="17">
        <v>6514</v>
      </c>
      <c r="B90" s="17" t="s">
        <v>38</v>
      </c>
      <c r="C90" s="14">
        <v>2071.06</v>
      </c>
      <c r="D90" s="14">
        <v>33843.9</v>
      </c>
      <c r="E90" s="208">
        <f t="shared" si="5"/>
        <v>16921.95</v>
      </c>
      <c r="F90" s="14">
        <v>3851.61</v>
      </c>
      <c r="G90" s="52">
        <f t="shared" si="3"/>
        <v>185.97288345098647</v>
      </c>
      <c r="H90" s="208">
        <f t="shared" si="4"/>
        <v>22.761029313997501</v>
      </c>
    </row>
    <row r="91" spans="1:8" x14ac:dyDescent="0.25">
      <c r="A91" s="172">
        <v>652</v>
      </c>
      <c r="B91" s="172" t="s">
        <v>39</v>
      </c>
      <c r="C91" s="173">
        <f>SUM(C92:C93)</f>
        <v>69801.88</v>
      </c>
      <c r="D91" s="173">
        <f>SUM(D92:D93)</f>
        <v>118771.2</v>
      </c>
      <c r="E91" s="175">
        <f t="shared" si="5"/>
        <v>59385.599999999999</v>
      </c>
      <c r="F91" s="173">
        <f>SUM(F92:F93)</f>
        <v>50990.75</v>
      </c>
      <c r="G91" s="237">
        <f t="shared" si="3"/>
        <v>73.050682875590169</v>
      </c>
      <c r="H91" s="237">
        <f t="shared" si="4"/>
        <v>85.863828941696312</v>
      </c>
    </row>
    <row r="92" spans="1:8" x14ac:dyDescent="0.25">
      <c r="A92" s="17">
        <v>6522</v>
      </c>
      <c r="B92" s="17" t="s">
        <v>40</v>
      </c>
      <c r="C92" s="14">
        <v>0</v>
      </c>
      <c r="D92" s="14">
        <v>0</v>
      </c>
      <c r="E92" s="208">
        <f t="shared" si="5"/>
        <v>0</v>
      </c>
      <c r="F92" s="14">
        <v>0</v>
      </c>
      <c r="G92" s="52">
        <v>0</v>
      </c>
      <c r="H92" s="208">
        <v>0</v>
      </c>
    </row>
    <row r="93" spans="1:8" x14ac:dyDescent="0.25">
      <c r="A93" s="17">
        <v>6526</v>
      </c>
      <c r="B93" s="17" t="s">
        <v>41</v>
      </c>
      <c r="C93" s="14">
        <v>69801.88</v>
      </c>
      <c r="D93" s="14">
        <v>118771.2</v>
      </c>
      <c r="E93" s="208">
        <f t="shared" si="5"/>
        <v>59385.599999999999</v>
      </c>
      <c r="F93" s="14">
        <v>50990.75</v>
      </c>
      <c r="G93" s="52">
        <f t="shared" si="3"/>
        <v>73.050682875590169</v>
      </c>
      <c r="H93" s="208">
        <f t="shared" si="4"/>
        <v>85.863828941696312</v>
      </c>
    </row>
    <row r="94" spans="1:8" x14ac:dyDescent="0.25">
      <c r="A94" s="172">
        <v>653</v>
      </c>
      <c r="B94" s="172" t="s">
        <v>42</v>
      </c>
      <c r="C94" s="173">
        <f>SUM(C95:C96)</f>
        <v>66920.19</v>
      </c>
      <c r="D94" s="173">
        <f>SUM(D95:D96)</f>
        <v>180503</v>
      </c>
      <c r="E94" s="175">
        <f t="shared" si="5"/>
        <v>90251.5</v>
      </c>
      <c r="F94" s="173">
        <f>SUM(F95:F96)</f>
        <v>82273.25</v>
      </c>
      <c r="G94" s="237">
        <f t="shared" si="3"/>
        <v>122.94234370822916</v>
      </c>
      <c r="H94" s="237">
        <f t="shared" si="4"/>
        <v>91.159980720542038</v>
      </c>
    </row>
    <row r="95" spans="1:8" x14ac:dyDescent="0.25">
      <c r="A95" s="17">
        <v>6531</v>
      </c>
      <c r="B95" s="17" t="s">
        <v>43</v>
      </c>
      <c r="C95" s="14">
        <v>6087.21</v>
      </c>
      <c r="D95" s="14">
        <v>53089.1</v>
      </c>
      <c r="E95" s="208">
        <f t="shared" si="5"/>
        <v>26544.55</v>
      </c>
      <c r="F95" s="14">
        <v>12798.63</v>
      </c>
      <c r="G95" s="52">
        <f t="shared" si="3"/>
        <v>210.25445154676768</v>
      </c>
      <c r="H95" s="208">
        <f t="shared" si="4"/>
        <v>48.215660088417394</v>
      </c>
    </row>
    <row r="96" spans="1:8" x14ac:dyDescent="0.25">
      <c r="A96" s="17">
        <v>6532</v>
      </c>
      <c r="B96" s="17" t="s">
        <v>44</v>
      </c>
      <c r="C96" s="14">
        <v>60832.98</v>
      </c>
      <c r="D96" s="14">
        <v>127413.9</v>
      </c>
      <c r="E96" s="208">
        <f t="shared" si="5"/>
        <v>63706.95</v>
      </c>
      <c r="F96" s="14">
        <v>69474.62</v>
      </c>
      <c r="G96" s="52">
        <f t="shared" si="3"/>
        <v>114.20551812520114</v>
      </c>
      <c r="H96" s="208">
        <f t="shared" si="4"/>
        <v>109.05343922444881</v>
      </c>
    </row>
    <row r="97" spans="1:8" x14ac:dyDescent="0.25">
      <c r="A97" s="75">
        <v>66</v>
      </c>
      <c r="B97" s="75" t="s">
        <v>45</v>
      </c>
      <c r="C97" s="181">
        <f>SUM(C98)</f>
        <v>2986.26</v>
      </c>
      <c r="D97" s="181">
        <f>D98</f>
        <v>133</v>
      </c>
      <c r="E97" s="177">
        <f t="shared" si="5"/>
        <v>66.5</v>
      </c>
      <c r="F97" s="181">
        <f>SUM(F98)</f>
        <v>912.47</v>
      </c>
      <c r="G97" s="177">
        <f t="shared" si="3"/>
        <v>30.555611366726271</v>
      </c>
      <c r="H97" s="362">
        <f t="shared" si="4"/>
        <v>1372.1353383458647</v>
      </c>
    </row>
    <row r="98" spans="1:8" ht="20.25" x14ac:dyDescent="0.25">
      <c r="A98" s="172">
        <v>663</v>
      </c>
      <c r="B98" s="182" t="s">
        <v>46</v>
      </c>
      <c r="C98" s="173">
        <f>SUM(C99:C100)</f>
        <v>2986.26</v>
      </c>
      <c r="D98" s="173">
        <f>D99</f>
        <v>133</v>
      </c>
      <c r="E98" s="175">
        <f t="shared" si="5"/>
        <v>66.5</v>
      </c>
      <c r="F98" s="173">
        <f>SUM(F99:F100)</f>
        <v>912.47</v>
      </c>
      <c r="G98" s="237">
        <f t="shared" si="3"/>
        <v>30.555611366726271</v>
      </c>
      <c r="H98" s="240">
        <f t="shared" si="4"/>
        <v>1372.1353383458647</v>
      </c>
    </row>
    <row r="99" spans="1:8" x14ac:dyDescent="0.25">
      <c r="A99" s="17">
        <v>6631</v>
      </c>
      <c r="B99" s="17" t="s">
        <v>47</v>
      </c>
      <c r="C99" s="14">
        <v>2986.26</v>
      </c>
      <c r="D99" s="14">
        <v>133</v>
      </c>
      <c r="E99" s="208">
        <f t="shared" si="5"/>
        <v>66.5</v>
      </c>
      <c r="F99" s="14">
        <v>0</v>
      </c>
      <c r="G99" s="52">
        <f t="shared" si="3"/>
        <v>0</v>
      </c>
      <c r="H99" s="208">
        <f t="shared" si="4"/>
        <v>0</v>
      </c>
    </row>
    <row r="100" spans="1:8" x14ac:dyDescent="0.25">
      <c r="A100" s="17">
        <v>6532</v>
      </c>
      <c r="B100" s="17" t="s">
        <v>334</v>
      </c>
      <c r="C100" s="14">
        <v>0</v>
      </c>
      <c r="D100" s="14">
        <v>0</v>
      </c>
      <c r="E100" s="208">
        <f t="shared" si="5"/>
        <v>0</v>
      </c>
      <c r="F100" s="14">
        <v>912.47</v>
      </c>
      <c r="G100" s="52">
        <v>0</v>
      </c>
      <c r="H100" s="208">
        <v>0</v>
      </c>
    </row>
    <row r="101" spans="1:8" x14ac:dyDescent="0.25">
      <c r="A101" s="180">
        <v>68</v>
      </c>
      <c r="B101" s="180" t="s">
        <v>329</v>
      </c>
      <c r="C101" s="177">
        <f>SUM(C102)</f>
        <v>39.82</v>
      </c>
      <c r="D101" s="177">
        <f>D102</f>
        <v>1061.8</v>
      </c>
      <c r="E101" s="177">
        <f t="shared" si="5"/>
        <v>530.9</v>
      </c>
      <c r="F101" s="177">
        <f>SUM(F102)</f>
        <v>30</v>
      </c>
      <c r="G101" s="177">
        <f t="shared" si="3"/>
        <v>75.33902561526871</v>
      </c>
      <c r="H101" s="177">
        <f t="shared" si="4"/>
        <v>5.6507816914673201</v>
      </c>
    </row>
    <row r="102" spans="1:8" x14ac:dyDescent="0.25">
      <c r="A102" s="172">
        <v>681</v>
      </c>
      <c r="B102" s="172" t="s">
        <v>48</v>
      </c>
      <c r="C102" s="173">
        <f>SUM(C103)</f>
        <v>39.82</v>
      </c>
      <c r="D102" s="173">
        <f>D103</f>
        <v>1061.8</v>
      </c>
      <c r="E102" s="175">
        <f t="shared" si="5"/>
        <v>530.9</v>
      </c>
      <c r="F102" s="173">
        <f>SUM(F103)</f>
        <v>30</v>
      </c>
      <c r="G102" s="237">
        <f t="shared" si="3"/>
        <v>75.33902561526871</v>
      </c>
      <c r="H102" s="237">
        <f t="shared" si="4"/>
        <v>5.6507816914673201</v>
      </c>
    </row>
    <row r="103" spans="1:8" x14ac:dyDescent="0.25">
      <c r="A103" s="17">
        <v>6819</v>
      </c>
      <c r="B103" s="17" t="s">
        <v>49</v>
      </c>
      <c r="C103" s="14">
        <v>39.82</v>
      </c>
      <c r="D103" s="14">
        <v>1061.8</v>
      </c>
      <c r="E103" s="208">
        <f t="shared" si="5"/>
        <v>530.9</v>
      </c>
      <c r="F103" s="14">
        <v>30</v>
      </c>
      <c r="G103" s="52">
        <f t="shared" si="3"/>
        <v>75.33902561526871</v>
      </c>
      <c r="H103" s="208">
        <f t="shared" si="4"/>
        <v>5.6507816914673201</v>
      </c>
    </row>
    <row r="104" spans="1:8" x14ac:dyDescent="0.25">
      <c r="A104" s="170">
        <v>7</v>
      </c>
      <c r="B104" s="170" t="s">
        <v>310</v>
      </c>
      <c r="C104" s="167">
        <f>SUM(C105,C108)</f>
        <v>135031.19</v>
      </c>
      <c r="D104" s="167">
        <f>D105+D108</f>
        <v>54110.1</v>
      </c>
      <c r="E104" s="186">
        <f t="shared" si="5"/>
        <v>27055.05</v>
      </c>
      <c r="F104" s="167">
        <f>F105+F108</f>
        <v>280</v>
      </c>
      <c r="G104" s="117">
        <f t="shared" si="3"/>
        <v>0.20735949968299916</v>
      </c>
      <c r="H104" s="117">
        <f t="shared" si="4"/>
        <v>1.0349269360064017</v>
      </c>
    </row>
    <row r="105" spans="1:8" x14ac:dyDescent="0.25">
      <c r="A105" s="180">
        <v>71</v>
      </c>
      <c r="B105" s="180" t="s">
        <v>311</v>
      </c>
      <c r="C105" s="177">
        <f>SUM(C106)</f>
        <v>134752.47</v>
      </c>
      <c r="D105" s="177">
        <f>D106</f>
        <v>53089.1</v>
      </c>
      <c r="E105" s="177">
        <f t="shared" si="5"/>
        <v>26544.55</v>
      </c>
      <c r="F105" s="177">
        <f>SUM(F106)</f>
        <v>0</v>
      </c>
      <c r="G105" s="177">
        <f t="shared" si="3"/>
        <v>0</v>
      </c>
      <c r="H105" s="177">
        <f t="shared" si="4"/>
        <v>0</v>
      </c>
    </row>
    <row r="106" spans="1:8" ht="20.25" x14ac:dyDescent="0.25">
      <c r="A106" s="172">
        <v>711</v>
      </c>
      <c r="B106" s="182" t="s">
        <v>50</v>
      </c>
      <c r="C106" s="173">
        <f>SUM(C107)</f>
        <v>134752.47</v>
      </c>
      <c r="D106" s="173">
        <f>D107</f>
        <v>53089.1</v>
      </c>
      <c r="E106" s="175">
        <f t="shared" si="5"/>
        <v>26544.55</v>
      </c>
      <c r="F106" s="173">
        <f>SUM(F107)</f>
        <v>0</v>
      </c>
      <c r="G106" s="237">
        <f t="shared" si="3"/>
        <v>0</v>
      </c>
      <c r="H106" s="237">
        <f t="shared" si="4"/>
        <v>0</v>
      </c>
    </row>
    <row r="107" spans="1:8" x14ac:dyDescent="0.25">
      <c r="A107" s="17">
        <v>7111</v>
      </c>
      <c r="B107" s="17" t="s">
        <v>51</v>
      </c>
      <c r="C107" s="14">
        <v>134752.47</v>
      </c>
      <c r="D107" s="14">
        <v>53089.1</v>
      </c>
      <c r="E107" s="208">
        <f t="shared" si="5"/>
        <v>26544.55</v>
      </c>
      <c r="F107" s="14">
        <v>0</v>
      </c>
      <c r="G107" s="52">
        <f t="shared" si="3"/>
        <v>0</v>
      </c>
      <c r="H107" s="208">
        <f t="shared" si="4"/>
        <v>0</v>
      </c>
    </row>
    <row r="108" spans="1:8" x14ac:dyDescent="0.25">
      <c r="A108" s="180">
        <v>72</v>
      </c>
      <c r="B108" s="180" t="s">
        <v>297</v>
      </c>
      <c r="C108" s="177">
        <f>SUM(C109,C111)</f>
        <v>278.72000000000003</v>
      </c>
      <c r="D108" s="177">
        <f>D109+D111</f>
        <v>1021</v>
      </c>
      <c r="E108" s="177">
        <f t="shared" si="5"/>
        <v>510.5</v>
      </c>
      <c r="F108" s="177">
        <f>F109+F111</f>
        <v>280</v>
      </c>
      <c r="G108" s="177">
        <f t="shared" si="3"/>
        <v>100.45924225028702</v>
      </c>
      <c r="H108" s="177">
        <f t="shared" si="4"/>
        <v>54.84818805093046</v>
      </c>
    </row>
    <row r="109" spans="1:8" x14ac:dyDescent="0.25">
      <c r="A109" s="172">
        <v>721</v>
      </c>
      <c r="B109" s="172" t="s">
        <v>52</v>
      </c>
      <c r="C109" s="173">
        <f>SUM(C110)</f>
        <v>278.72000000000003</v>
      </c>
      <c r="D109" s="173">
        <f>D110</f>
        <v>1021</v>
      </c>
      <c r="E109" s="175">
        <f t="shared" si="5"/>
        <v>510.5</v>
      </c>
      <c r="F109" s="173">
        <f>SUM(F110)</f>
        <v>280</v>
      </c>
      <c r="G109" s="237">
        <f t="shared" si="3"/>
        <v>100.45924225028702</v>
      </c>
      <c r="H109" s="237">
        <f t="shared" si="4"/>
        <v>54.84818805093046</v>
      </c>
    </row>
    <row r="110" spans="1:8" x14ac:dyDescent="0.25">
      <c r="A110" s="17">
        <v>7211</v>
      </c>
      <c r="B110" s="17" t="s">
        <v>53</v>
      </c>
      <c r="C110" s="14">
        <v>278.72000000000003</v>
      </c>
      <c r="D110" s="14">
        <v>1021</v>
      </c>
      <c r="E110" s="208">
        <f t="shared" si="5"/>
        <v>510.5</v>
      </c>
      <c r="F110" s="14">
        <v>280</v>
      </c>
      <c r="G110" s="52">
        <f t="shared" si="3"/>
        <v>100.45924225028702</v>
      </c>
      <c r="H110" s="208">
        <f t="shared" si="4"/>
        <v>54.84818805093046</v>
      </c>
    </row>
    <row r="111" spans="1:8" x14ac:dyDescent="0.25">
      <c r="A111" s="172">
        <v>723</v>
      </c>
      <c r="B111" s="172" t="s">
        <v>54</v>
      </c>
      <c r="C111" s="173">
        <f>SUM(C112)</f>
        <v>0</v>
      </c>
      <c r="D111" s="173">
        <f>D112</f>
        <v>0</v>
      </c>
      <c r="E111" s="175">
        <f t="shared" si="5"/>
        <v>0</v>
      </c>
      <c r="F111" s="173">
        <f>SUM(F112)</f>
        <v>0</v>
      </c>
      <c r="G111" s="237">
        <v>0</v>
      </c>
      <c r="H111" s="237">
        <v>0</v>
      </c>
    </row>
    <row r="112" spans="1:8" x14ac:dyDescent="0.25">
      <c r="A112" s="17">
        <v>7231</v>
      </c>
      <c r="B112" s="17" t="s">
        <v>55</v>
      </c>
      <c r="C112" s="14">
        <v>0</v>
      </c>
      <c r="D112" s="14">
        <v>0</v>
      </c>
      <c r="E112" s="208">
        <f t="shared" si="5"/>
        <v>0</v>
      </c>
      <c r="F112" s="14">
        <v>0</v>
      </c>
      <c r="G112" s="52">
        <v>0</v>
      </c>
      <c r="H112" s="208">
        <v>0</v>
      </c>
    </row>
    <row r="113" spans="1:8" x14ac:dyDescent="0.25">
      <c r="A113" s="43" t="s">
        <v>5</v>
      </c>
      <c r="B113" s="34" t="s">
        <v>1</v>
      </c>
      <c r="C113" s="18">
        <f>SUM(C55,C104)</f>
        <v>695932.14999999991</v>
      </c>
      <c r="D113" s="18">
        <f>D104+D55</f>
        <v>1542992.0800000003</v>
      </c>
      <c r="E113" s="28">
        <f t="shared" si="5"/>
        <v>771496.04000000015</v>
      </c>
      <c r="F113" s="18">
        <f>F104+F55</f>
        <v>843141.7699999999</v>
      </c>
      <c r="G113" s="54">
        <f t="shared" si="3"/>
        <v>121.15286957212712</v>
      </c>
      <c r="H113" s="363">
        <f t="shared" si="4"/>
        <v>109.28659724552827</v>
      </c>
    </row>
    <row r="114" spans="1:8" x14ac:dyDescent="0.25">
      <c r="A114" s="43"/>
      <c r="B114" s="34" t="s">
        <v>412</v>
      </c>
      <c r="C114" s="18">
        <v>86765.119999999995</v>
      </c>
      <c r="D114" s="18">
        <v>131630.29999999999</v>
      </c>
      <c r="E114" s="28">
        <f>D114/2</f>
        <v>65815.149999999994</v>
      </c>
      <c r="F114" s="18">
        <v>0</v>
      </c>
      <c r="G114" s="23"/>
      <c r="H114" s="243"/>
    </row>
    <row r="115" spans="1:8" x14ac:dyDescent="0.25">
      <c r="A115" s="296"/>
      <c r="B115" s="296" t="s">
        <v>413</v>
      </c>
      <c r="C115" s="297">
        <f>C113+C114</f>
        <v>782697.2699999999</v>
      </c>
      <c r="D115" s="297">
        <f>D113+D114</f>
        <v>1674622.3800000004</v>
      </c>
      <c r="E115" s="299">
        <f>D115/2</f>
        <v>837311.19000000018</v>
      </c>
      <c r="F115" s="297">
        <f>F113+F114</f>
        <v>843141.7699999999</v>
      </c>
      <c r="G115" s="298"/>
      <c r="H115" s="300"/>
    </row>
    <row r="118" spans="1:8" x14ac:dyDescent="0.25">
      <c r="A118" s="388" t="s">
        <v>403</v>
      </c>
      <c r="B118" s="397"/>
      <c r="C118" s="397"/>
      <c r="D118" s="397"/>
      <c r="E118" s="397"/>
      <c r="F118" s="397"/>
      <c r="G118" s="397"/>
    </row>
    <row r="119" spans="1:8" ht="23.25" x14ac:dyDescent="0.25">
      <c r="A119" s="384" t="s">
        <v>356</v>
      </c>
      <c r="B119" s="385"/>
      <c r="C119" s="6" t="s">
        <v>357</v>
      </c>
      <c r="D119" s="159" t="s">
        <v>365</v>
      </c>
      <c r="E119" s="6" t="s">
        <v>366</v>
      </c>
      <c r="F119" s="6" t="s">
        <v>327</v>
      </c>
      <c r="G119" s="161" t="s">
        <v>367</v>
      </c>
      <c r="H119" s="161" t="s">
        <v>368</v>
      </c>
    </row>
    <row r="120" spans="1:8" x14ac:dyDescent="0.25">
      <c r="A120" s="386">
        <v>1</v>
      </c>
      <c r="B120" s="387"/>
      <c r="C120" s="163">
        <v>2</v>
      </c>
      <c r="D120" s="164">
        <v>3</v>
      </c>
      <c r="E120" s="162">
        <v>4</v>
      </c>
      <c r="F120" s="164">
        <v>5</v>
      </c>
      <c r="G120" s="163">
        <v>6</v>
      </c>
      <c r="H120" s="163">
        <v>7</v>
      </c>
    </row>
    <row r="121" spans="1:8" x14ac:dyDescent="0.25">
      <c r="A121" s="56" t="s">
        <v>5</v>
      </c>
      <c r="B121" s="83" t="s">
        <v>56</v>
      </c>
      <c r="C121" s="39">
        <f>SUM(C122,C183)</f>
        <v>704404.26</v>
      </c>
      <c r="D121" s="39">
        <f>D122+D183</f>
        <v>1674622.38</v>
      </c>
      <c r="E121" s="39">
        <f>D121/2</f>
        <v>837311.19</v>
      </c>
      <c r="F121" s="39">
        <f>F122+F183</f>
        <v>761603.19000000006</v>
      </c>
      <c r="G121" s="323">
        <f>F121/C121*100</f>
        <v>108.120185133463</v>
      </c>
      <c r="H121" s="40">
        <f>F121/E121*100</f>
        <v>90.958200379478996</v>
      </c>
    </row>
    <row r="122" spans="1:8" x14ac:dyDescent="0.25">
      <c r="A122" s="170">
        <v>3</v>
      </c>
      <c r="B122" s="170" t="s">
        <v>57</v>
      </c>
      <c r="C122" s="167">
        <f>SUM(C123,C130,C161,C167,C170,C174,C178)</f>
        <v>495545.39999999997</v>
      </c>
      <c r="D122" s="167">
        <f>D123+D130+D161+D167+D170+D174+D178</f>
        <v>1100596.1399999999</v>
      </c>
      <c r="E122" s="36">
        <f t="shared" ref="E122:E185" si="6">D122/2</f>
        <v>550298.06999999995</v>
      </c>
      <c r="F122" s="167">
        <f>F123+F130+F161+F167+F170+F174+F178</f>
        <v>568732.93000000005</v>
      </c>
      <c r="G122" s="337">
        <f t="shared" ref="G122:G185" si="7">F122/C122*100</f>
        <v>114.76908674765221</v>
      </c>
      <c r="H122" s="118">
        <f t="shared" ref="H122:H183" si="8">F122/E122*100</f>
        <v>103.34997722234426</v>
      </c>
    </row>
    <row r="123" spans="1:8" x14ac:dyDescent="0.25">
      <c r="A123" s="180">
        <v>31</v>
      </c>
      <c r="B123" s="180" t="s">
        <v>58</v>
      </c>
      <c r="C123" s="177">
        <f>SUM(C124,C126,C128)</f>
        <v>169252.93000000002</v>
      </c>
      <c r="D123" s="177">
        <f>D124+D126+D128</f>
        <v>381432.33</v>
      </c>
      <c r="E123" s="177">
        <f>D123/2</f>
        <v>190716.16500000001</v>
      </c>
      <c r="F123" s="177">
        <f>F124+F126+F128</f>
        <v>210280.62</v>
      </c>
      <c r="G123" s="331">
        <f t="shared" si="7"/>
        <v>124.24046071166978</v>
      </c>
      <c r="H123" s="112">
        <f t="shared" si="8"/>
        <v>110.25841464461075</v>
      </c>
    </row>
    <row r="124" spans="1:8" x14ac:dyDescent="0.25">
      <c r="A124" s="172">
        <v>311</v>
      </c>
      <c r="B124" s="172" t="s">
        <v>59</v>
      </c>
      <c r="C124" s="173">
        <f>SUM(C125)</f>
        <v>145210.29</v>
      </c>
      <c r="D124" s="173">
        <f>SUM(D125)</f>
        <v>318534.75</v>
      </c>
      <c r="E124" s="237">
        <f t="shared" si="6"/>
        <v>159267.375</v>
      </c>
      <c r="F124" s="173">
        <f>SUM(F125)</f>
        <v>180856.5</v>
      </c>
      <c r="G124" s="338">
        <f t="shared" si="7"/>
        <v>124.5479917435603</v>
      </c>
      <c r="H124" s="237">
        <f t="shared" si="8"/>
        <v>113.55527144212681</v>
      </c>
    </row>
    <row r="125" spans="1:8" x14ac:dyDescent="0.25">
      <c r="A125" s="17">
        <v>3111</v>
      </c>
      <c r="B125" s="17" t="s">
        <v>60</v>
      </c>
      <c r="C125" s="14">
        <v>145210.29</v>
      </c>
      <c r="D125" s="14">
        <v>318534.75</v>
      </c>
      <c r="E125" s="52">
        <f t="shared" si="6"/>
        <v>159267.375</v>
      </c>
      <c r="F125" s="14">
        <v>180856.5</v>
      </c>
      <c r="G125" s="334">
        <f t="shared" si="7"/>
        <v>124.5479917435603</v>
      </c>
      <c r="H125" s="52">
        <f t="shared" si="8"/>
        <v>113.55527144212681</v>
      </c>
    </row>
    <row r="126" spans="1:8" x14ac:dyDescent="0.25">
      <c r="A126" s="172">
        <v>312</v>
      </c>
      <c r="B126" s="172" t="s">
        <v>61</v>
      </c>
      <c r="C126" s="173">
        <f>SUM(C127)</f>
        <v>82.95</v>
      </c>
      <c r="D126" s="173">
        <f>SUM(D127)</f>
        <v>9410.1200000000008</v>
      </c>
      <c r="E126" s="237">
        <f t="shared" si="6"/>
        <v>4705.0600000000004</v>
      </c>
      <c r="F126" s="173">
        <f>SUM(F127)</f>
        <v>0</v>
      </c>
      <c r="G126" s="338">
        <f t="shared" si="7"/>
        <v>0</v>
      </c>
      <c r="H126" s="237">
        <f t="shared" si="8"/>
        <v>0</v>
      </c>
    </row>
    <row r="127" spans="1:8" x14ac:dyDescent="0.25">
      <c r="A127" s="17">
        <v>3121</v>
      </c>
      <c r="B127" s="17" t="s">
        <v>61</v>
      </c>
      <c r="C127" s="14">
        <v>82.95</v>
      </c>
      <c r="D127" s="14">
        <v>9410.1200000000008</v>
      </c>
      <c r="E127" s="52">
        <f t="shared" si="6"/>
        <v>4705.0600000000004</v>
      </c>
      <c r="F127" s="14">
        <v>0</v>
      </c>
      <c r="G127" s="334">
        <f t="shared" si="7"/>
        <v>0</v>
      </c>
      <c r="H127" s="52">
        <f t="shared" si="8"/>
        <v>0</v>
      </c>
    </row>
    <row r="128" spans="1:8" x14ac:dyDescent="0.25">
      <c r="A128" s="172">
        <v>313</v>
      </c>
      <c r="B128" s="172" t="s">
        <v>62</v>
      </c>
      <c r="C128" s="173">
        <f>SUM(C129)</f>
        <v>23959.69</v>
      </c>
      <c r="D128" s="173">
        <f>SUM(D129)</f>
        <v>53487.46</v>
      </c>
      <c r="E128" s="237">
        <f t="shared" si="6"/>
        <v>26743.73</v>
      </c>
      <c r="F128" s="173">
        <f>SUM(F129)</f>
        <v>29424.12</v>
      </c>
      <c r="G128" s="338">
        <f t="shared" si="7"/>
        <v>122.80676419436145</v>
      </c>
      <c r="H128" s="237">
        <f t="shared" si="8"/>
        <v>110.02249873147835</v>
      </c>
    </row>
    <row r="129" spans="1:8" x14ac:dyDescent="0.25">
      <c r="A129" s="17">
        <v>3132</v>
      </c>
      <c r="B129" s="17" t="s">
        <v>63</v>
      </c>
      <c r="C129" s="14">
        <v>23959.69</v>
      </c>
      <c r="D129" s="14">
        <v>53487.46</v>
      </c>
      <c r="E129" s="52">
        <f t="shared" si="6"/>
        <v>26743.73</v>
      </c>
      <c r="F129" s="14">
        <v>29424.12</v>
      </c>
      <c r="G129" s="334">
        <f t="shared" si="7"/>
        <v>122.80676419436145</v>
      </c>
      <c r="H129" s="52">
        <f t="shared" si="8"/>
        <v>110.02249873147835</v>
      </c>
    </row>
    <row r="130" spans="1:8" x14ac:dyDescent="0.25">
      <c r="A130" s="180">
        <v>32</v>
      </c>
      <c r="B130" s="180" t="s">
        <v>64</v>
      </c>
      <c r="C130" s="177">
        <f>SUM(C131,C136,C143,C153)</f>
        <v>230061.81000000003</v>
      </c>
      <c r="D130" s="177">
        <f>D131+D136+D143+D153</f>
        <v>479482.2</v>
      </c>
      <c r="E130" s="181">
        <f t="shared" si="6"/>
        <v>239741.1</v>
      </c>
      <c r="F130" s="177">
        <f>F131+F136+F143+F153</f>
        <v>246616.28</v>
      </c>
      <c r="G130" s="331">
        <f t="shared" si="7"/>
        <v>107.195661896253</v>
      </c>
      <c r="H130" s="112">
        <f t="shared" si="8"/>
        <v>102.86775192071779</v>
      </c>
    </row>
    <row r="131" spans="1:8" x14ac:dyDescent="0.25">
      <c r="A131" s="172">
        <v>321</v>
      </c>
      <c r="B131" s="172" t="s">
        <v>65</v>
      </c>
      <c r="C131" s="173">
        <f>SUM(C132:C135)</f>
        <v>4239.71</v>
      </c>
      <c r="D131" s="173">
        <f>SUM(D132:D135)</f>
        <v>12349.6</v>
      </c>
      <c r="E131" s="237">
        <f t="shared" si="6"/>
        <v>6174.8</v>
      </c>
      <c r="F131" s="173">
        <f>SUM(F132:F135)</f>
        <v>5145.01</v>
      </c>
      <c r="G131" s="338">
        <f t="shared" si="7"/>
        <v>121.35287555045038</v>
      </c>
      <c r="H131" s="237">
        <f t="shared" si="8"/>
        <v>83.322698710889426</v>
      </c>
    </row>
    <row r="132" spans="1:8" x14ac:dyDescent="0.25">
      <c r="A132" s="17">
        <v>3211</v>
      </c>
      <c r="B132" s="17" t="s">
        <v>66</v>
      </c>
      <c r="C132" s="14">
        <v>786.38</v>
      </c>
      <c r="D132" s="14">
        <v>2457.1999999999998</v>
      </c>
      <c r="E132" s="52">
        <f t="shared" si="6"/>
        <v>1228.5999999999999</v>
      </c>
      <c r="F132" s="14">
        <v>1180.21</v>
      </c>
      <c r="G132" s="334">
        <f t="shared" si="7"/>
        <v>150.08138558966405</v>
      </c>
      <c r="H132" s="52">
        <f t="shared" si="8"/>
        <v>96.061370665798478</v>
      </c>
    </row>
    <row r="133" spans="1:8" ht="20.25" x14ac:dyDescent="0.25">
      <c r="A133" s="17">
        <v>3212</v>
      </c>
      <c r="B133" s="37" t="s">
        <v>67</v>
      </c>
      <c r="C133" s="14">
        <v>2166.98</v>
      </c>
      <c r="D133" s="14">
        <v>6636.13</v>
      </c>
      <c r="E133" s="52">
        <f t="shared" si="6"/>
        <v>3318.0650000000001</v>
      </c>
      <c r="F133" s="14">
        <v>1905.08</v>
      </c>
      <c r="G133" s="334">
        <f t="shared" si="7"/>
        <v>87.91405550581915</v>
      </c>
      <c r="H133" s="52">
        <f t="shared" si="8"/>
        <v>57.4153911993888</v>
      </c>
    </row>
    <row r="134" spans="1:8" x14ac:dyDescent="0.25">
      <c r="A134" s="17">
        <v>3213</v>
      </c>
      <c r="B134" s="17" t="s">
        <v>68</v>
      </c>
      <c r="C134" s="14">
        <v>919.77</v>
      </c>
      <c r="D134" s="14">
        <v>1990.83</v>
      </c>
      <c r="E134" s="52">
        <f t="shared" si="6"/>
        <v>995.41499999999996</v>
      </c>
      <c r="F134" s="14">
        <v>1304.58</v>
      </c>
      <c r="G134" s="334">
        <f t="shared" si="7"/>
        <v>141.83763332137383</v>
      </c>
      <c r="H134" s="52">
        <f t="shared" si="8"/>
        <v>131.05890507979083</v>
      </c>
    </row>
    <row r="135" spans="1:8" x14ac:dyDescent="0.25">
      <c r="A135" s="17">
        <v>3214</v>
      </c>
      <c r="B135" s="17" t="s">
        <v>69</v>
      </c>
      <c r="C135" s="14">
        <v>366.58</v>
      </c>
      <c r="D135" s="14">
        <v>1265.44</v>
      </c>
      <c r="E135" s="52">
        <f t="shared" si="6"/>
        <v>632.72</v>
      </c>
      <c r="F135" s="14">
        <v>755.14</v>
      </c>
      <c r="G135" s="334">
        <f t="shared" si="7"/>
        <v>205.9959626820885</v>
      </c>
      <c r="H135" s="52">
        <f t="shared" si="8"/>
        <v>119.34821089897585</v>
      </c>
    </row>
    <row r="136" spans="1:8" x14ac:dyDescent="0.25">
      <c r="A136" s="172">
        <v>322</v>
      </c>
      <c r="B136" s="172" t="s">
        <v>70</v>
      </c>
      <c r="C136" s="173">
        <f>SUM(C137:C142)</f>
        <v>75459.67</v>
      </c>
      <c r="D136" s="173">
        <f>SUM(D137:D142)</f>
        <v>147837.80000000002</v>
      </c>
      <c r="E136" s="237">
        <f t="shared" si="6"/>
        <v>73918.900000000009</v>
      </c>
      <c r="F136" s="173">
        <f>SUM(F137:F142)</f>
        <v>67469.069999999992</v>
      </c>
      <c r="G136" s="338">
        <f t="shared" si="7"/>
        <v>89.410767367522269</v>
      </c>
      <c r="H136" s="237">
        <f t="shared" si="8"/>
        <v>91.274450783223216</v>
      </c>
    </row>
    <row r="137" spans="1:8" x14ac:dyDescent="0.25">
      <c r="A137" s="17">
        <v>3221</v>
      </c>
      <c r="B137" s="17" t="s">
        <v>71</v>
      </c>
      <c r="C137" s="14">
        <v>9314.25</v>
      </c>
      <c r="D137" s="14">
        <v>21474.43</v>
      </c>
      <c r="E137" s="52">
        <f t="shared" si="6"/>
        <v>10737.215</v>
      </c>
      <c r="F137" s="14">
        <v>8549.2199999999993</v>
      </c>
      <c r="G137" s="334">
        <f t="shared" si="7"/>
        <v>91.786456236411937</v>
      </c>
      <c r="H137" s="52">
        <f t="shared" si="8"/>
        <v>79.62232292079463</v>
      </c>
    </row>
    <row r="138" spans="1:8" x14ac:dyDescent="0.25">
      <c r="A138" s="17">
        <v>3222</v>
      </c>
      <c r="B138" s="17" t="s">
        <v>72</v>
      </c>
      <c r="C138" s="14">
        <v>9628.92</v>
      </c>
      <c r="D138" s="14">
        <v>24766.84</v>
      </c>
      <c r="E138" s="52">
        <f t="shared" si="6"/>
        <v>12383.42</v>
      </c>
      <c r="F138" s="14">
        <v>12692.26</v>
      </c>
      <c r="G138" s="334">
        <f t="shared" si="7"/>
        <v>131.81395213585739</v>
      </c>
      <c r="H138" s="52">
        <f t="shared" si="8"/>
        <v>102.49397985370763</v>
      </c>
    </row>
    <row r="139" spans="1:8" x14ac:dyDescent="0.25">
      <c r="A139" s="17">
        <v>3223</v>
      </c>
      <c r="B139" s="17" t="s">
        <v>73</v>
      </c>
      <c r="C139" s="14">
        <v>29160.22</v>
      </c>
      <c r="D139" s="14">
        <v>73926.63</v>
      </c>
      <c r="E139" s="52">
        <f t="shared" si="6"/>
        <v>36963.315000000002</v>
      </c>
      <c r="F139" s="14">
        <v>24271.77</v>
      </c>
      <c r="G139" s="334">
        <f t="shared" si="7"/>
        <v>83.23589465374404</v>
      </c>
      <c r="H139" s="52">
        <f t="shared" si="8"/>
        <v>65.664483826734696</v>
      </c>
    </row>
    <row r="140" spans="1:8" ht="20.25" x14ac:dyDescent="0.25">
      <c r="A140" s="17">
        <v>3224</v>
      </c>
      <c r="B140" s="37" t="s">
        <v>74</v>
      </c>
      <c r="C140" s="14">
        <v>22207.78</v>
      </c>
      <c r="D140" s="14">
        <v>21633.75</v>
      </c>
      <c r="E140" s="52">
        <f t="shared" si="6"/>
        <v>10816.875</v>
      </c>
      <c r="F140" s="14">
        <v>21191.95</v>
      </c>
      <c r="G140" s="334">
        <f t="shared" si="7"/>
        <v>95.425792222365331</v>
      </c>
      <c r="H140" s="52">
        <f t="shared" si="8"/>
        <v>195.91564107008725</v>
      </c>
    </row>
    <row r="141" spans="1:8" x14ac:dyDescent="0.25">
      <c r="A141" s="17">
        <v>3225</v>
      </c>
      <c r="B141" s="17" t="s">
        <v>75</v>
      </c>
      <c r="C141" s="14">
        <v>4596.87</v>
      </c>
      <c r="D141" s="14">
        <v>4974.38</v>
      </c>
      <c r="E141" s="52">
        <f t="shared" si="6"/>
        <v>2487.19</v>
      </c>
      <c r="F141" s="14">
        <v>231.87</v>
      </c>
      <c r="G141" s="334">
        <f t="shared" si="7"/>
        <v>5.0440843443473495</v>
      </c>
      <c r="H141" s="52">
        <f t="shared" si="8"/>
        <v>9.3225688427502522</v>
      </c>
    </row>
    <row r="142" spans="1:8" x14ac:dyDescent="0.25">
      <c r="A142" s="17">
        <v>3227</v>
      </c>
      <c r="B142" s="17" t="s">
        <v>76</v>
      </c>
      <c r="C142" s="14">
        <v>551.63</v>
      </c>
      <c r="D142" s="14">
        <v>1061.77</v>
      </c>
      <c r="E142" s="52">
        <f t="shared" si="6"/>
        <v>530.88499999999999</v>
      </c>
      <c r="F142" s="14">
        <v>532</v>
      </c>
      <c r="G142" s="334">
        <f t="shared" si="7"/>
        <v>96.441455323314543</v>
      </c>
      <c r="H142" s="52">
        <f t="shared" si="8"/>
        <v>100.21002665360672</v>
      </c>
    </row>
    <row r="143" spans="1:8" x14ac:dyDescent="0.25">
      <c r="A143" s="172">
        <v>323</v>
      </c>
      <c r="B143" s="172" t="s">
        <v>77</v>
      </c>
      <c r="C143" s="173">
        <f>SUM(C144:C152)</f>
        <v>122537.24000000002</v>
      </c>
      <c r="D143" s="173">
        <f>SUM(D144:D152)</f>
        <v>285118.13</v>
      </c>
      <c r="E143" s="237">
        <f t="shared" si="6"/>
        <v>142559.065</v>
      </c>
      <c r="F143" s="173">
        <f>SUM(F144:F152)</f>
        <v>144598.54</v>
      </c>
      <c r="G143" s="338">
        <f t="shared" si="7"/>
        <v>118.00375134938569</v>
      </c>
      <c r="H143" s="237">
        <f t="shared" si="8"/>
        <v>101.43061754789147</v>
      </c>
    </row>
    <row r="144" spans="1:8" x14ac:dyDescent="0.25">
      <c r="A144" s="17">
        <v>3231</v>
      </c>
      <c r="B144" s="17" t="s">
        <v>78</v>
      </c>
      <c r="C144" s="14">
        <v>7047.22</v>
      </c>
      <c r="D144" s="14">
        <v>11359.13</v>
      </c>
      <c r="E144" s="52">
        <f t="shared" si="6"/>
        <v>5679.5649999999996</v>
      </c>
      <c r="F144" s="14">
        <v>5568.84</v>
      </c>
      <c r="G144" s="334">
        <f t="shared" si="7"/>
        <v>79.021798666708293</v>
      </c>
      <c r="H144" s="52">
        <f t="shared" si="8"/>
        <v>98.050466893151153</v>
      </c>
    </row>
    <row r="145" spans="1:8" x14ac:dyDescent="0.25">
      <c r="A145" s="17">
        <v>3232</v>
      </c>
      <c r="B145" s="17" t="s">
        <v>79</v>
      </c>
      <c r="C145" s="14">
        <v>50402.11</v>
      </c>
      <c r="D145" s="14">
        <v>117086.64</v>
      </c>
      <c r="E145" s="52">
        <f t="shared" si="6"/>
        <v>58543.32</v>
      </c>
      <c r="F145" s="14">
        <v>79272.92</v>
      </c>
      <c r="G145" s="334">
        <f t="shared" si="7"/>
        <v>157.28095510287167</v>
      </c>
      <c r="H145" s="52">
        <f t="shared" si="8"/>
        <v>135.40899286203791</v>
      </c>
    </row>
    <row r="146" spans="1:8" x14ac:dyDescent="0.25">
      <c r="A146" s="17">
        <v>3233</v>
      </c>
      <c r="B146" s="17" t="s">
        <v>80</v>
      </c>
      <c r="C146" s="14">
        <v>177.22</v>
      </c>
      <c r="D146" s="14">
        <v>929.1</v>
      </c>
      <c r="E146" s="52">
        <f t="shared" si="6"/>
        <v>464.55</v>
      </c>
      <c r="F146" s="14">
        <v>179.99</v>
      </c>
      <c r="G146" s="334">
        <f t="shared" si="7"/>
        <v>101.56302900349847</v>
      </c>
      <c r="H146" s="52">
        <f t="shared" si="8"/>
        <v>38.745022064363368</v>
      </c>
    </row>
    <row r="147" spans="1:8" x14ac:dyDescent="0.25">
      <c r="A147" s="17">
        <v>3234</v>
      </c>
      <c r="B147" s="17" t="s">
        <v>81</v>
      </c>
      <c r="C147" s="14">
        <v>22599.91</v>
      </c>
      <c r="D147" s="14">
        <v>70143.929999999993</v>
      </c>
      <c r="E147" s="52">
        <f t="shared" si="6"/>
        <v>35071.964999999997</v>
      </c>
      <c r="F147" s="14">
        <v>13148.39</v>
      </c>
      <c r="G147" s="334">
        <f t="shared" si="7"/>
        <v>58.178948500237397</v>
      </c>
      <c r="H147" s="52">
        <f t="shared" si="8"/>
        <v>37.489744301466999</v>
      </c>
    </row>
    <row r="148" spans="1:8" x14ac:dyDescent="0.25">
      <c r="A148" s="17">
        <v>3235</v>
      </c>
      <c r="B148" s="17" t="s">
        <v>82</v>
      </c>
      <c r="C148" s="14">
        <v>1108.71</v>
      </c>
      <c r="D148" s="14">
        <v>1194.5</v>
      </c>
      <c r="E148" s="52">
        <f t="shared" si="6"/>
        <v>597.25</v>
      </c>
      <c r="F148" s="14">
        <v>750</v>
      </c>
      <c r="G148" s="334">
        <f t="shared" si="7"/>
        <v>67.64618340233244</v>
      </c>
      <c r="H148" s="52">
        <f t="shared" si="8"/>
        <v>125.57555462536627</v>
      </c>
    </row>
    <row r="149" spans="1:8" x14ac:dyDescent="0.25">
      <c r="A149" s="17">
        <v>3236</v>
      </c>
      <c r="B149" s="17" t="s">
        <v>83</v>
      </c>
      <c r="C149" s="14">
        <v>1382.02</v>
      </c>
      <c r="D149" s="14">
        <v>3118.97</v>
      </c>
      <c r="E149" s="52">
        <f t="shared" si="6"/>
        <v>1559.4849999999999</v>
      </c>
      <c r="F149" s="14">
        <v>1500.85</v>
      </c>
      <c r="G149" s="334">
        <f t="shared" si="7"/>
        <v>108.59828367172688</v>
      </c>
      <c r="H149" s="52">
        <f t="shared" si="8"/>
        <v>96.240104906427433</v>
      </c>
    </row>
    <row r="150" spans="1:8" x14ac:dyDescent="0.25">
      <c r="A150" s="17">
        <v>3237</v>
      </c>
      <c r="B150" s="17" t="s">
        <v>84</v>
      </c>
      <c r="C150" s="14">
        <v>17003.38</v>
      </c>
      <c r="D150" s="14">
        <v>38920.99</v>
      </c>
      <c r="E150" s="52">
        <f t="shared" si="6"/>
        <v>19460.494999999999</v>
      </c>
      <c r="F150" s="14">
        <v>20413.419999999998</v>
      </c>
      <c r="G150" s="334">
        <f t="shared" si="7"/>
        <v>120.05507140345036</v>
      </c>
      <c r="H150" s="52">
        <f t="shared" si="8"/>
        <v>104.89671511438942</v>
      </c>
    </row>
    <row r="151" spans="1:8" x14ac:dyDescent="0.25">
      <c r="A151" s="17">
        <v>3238</v>
      </c>
      <c r="B151" s="17" t="s">
        <v>85</v>
      </c>
      <c r="C151" s="14">
        <v>11924.22</v>
      </c>
      <c r="D151" s="14">
        <v>20664.79</v>
      </c>
      <c r="E151" s="52">
        <f t="shared" si="6"/>
        <v>10332.395</v>
      </c>
      <c r="F151" s="14">
        <v>10876.88</v>
      </c>
      <c r="G151" s="334">
        <f t="shared" si="7"/>
        <v>91.216700127974832</v>
      </c>
      <c r="H151" s="52">
        <f t="shared" si="8"/>
        <v>105.2696881991058</v>
      </c>
    </row>
    <row r="152" spans="1:8" x14ac:dyDescent="0.25">
      <c r="A152" s="17">
        <v>3239</v>
      </c>
      <c r="B152" s="17" t="s">
        <v>86</v>
      </c>
      <c r="C152" s="14">
        <v>10892.45</v>
      </c>
      <c r="D152" s="14">
        <v>21700.080000000002</v>
      </c>
      <c r="E152" s="52">
        <f t="shared" si="6"/>
        <v>10850.04</v>
      </c>
      <c r="F152" s="14">
        <v>12887.25</v>
      </c>
      <c r="G152" s="334">
        <f t="shared" si="7"/>
        <v>118.31360254120973</v>
      </c>
      <c r="H152" s="52">
        <f t="shared" si="8"/>
        <v>118.77605981176104</v>
      </c>
    </row>
    <row r="153" spans="1:8" x14ac:dyDescent="0.25">
      <c r="A153" s="172">
        <v>329</v>
      </c>
      <c r="B153" s="172" t="s">
        <v>87</v>
      </c>
      <c r="C153" s="173">
        <f>SUM(C154:C160)</f>
        <v>27825.190000000002</v>
      </c>
      <c r="D153" s="173">
        <f>SUM(D154:D160)</f>
        <v>34176.67</v>
      </c>
      <c r="E153" s="237">
        <f t="shared" si="6"/>
        <v>17088.334999999999</v>
      </c>
      <c r="F153" s="173">
        <f>SUM(F154:F160)</f>
        <v>29403.66</v>
      </c>
      <c r="G153" s="338">
        <f t="shared" si="7"/>
        <v>105.67280942196619</v>
      </c>
      <c r="H153" s="237">
        <f t="shared" si="8"/>
        <v>172.06860703515002</v>
      </c>
    </row>
    <row r="154" spans="1:8" ht="20.25" x14ac:dyDescent="0.25">
      <c r="A154" s="17">
        <v>3291</v>
      </c>
      <c r="B154" s="37" t="s">
        <v>88</v>
      </c>
      <c r="C154" s="14">
        <v>0</v>
      </c>
      <c r="D154" s="52">
        <v>0</v>
      </c>
      <c r="E154" s="52">
        <f t="shared" si="6"/>
        <v>0</v>
      </c>
      <c r="F154" s="14">
        <v>0</v>
      </c>
      <c r="G154" s="334">
        <v>0</v>
      </c>
      <c r="H154" s="52">
        <v>0</v>
      </c>
    </row>
    <row r="155" spans="1:8" x14ac:dyDescent="0.25">
      <c r="A155" s="17">
        <v>3292</v>
      </c>
      <c r="B155" s="17" t="s">
        <v>89</v>
      </c>
      <c r="C155" s="14">
        <v>686.12</v>
      </c>
      <c r="D155" s="14">
        <v>3052.57</v>
      </c>
      <c r="E155" s="52">
        <f t="shared" si="6"/>
        <v>1526.2850000000001</v>
      </c>
      <c r="F155" s="14">
        <v>2381.7600000000002</v>
      </c>
      <c r="G155" s="334">
        <f t="shared" si="7"/>
        <v>347.13461202122085</v>
      </c>
      <c r="H155" s="52">
        <f t="shared" si="8"/>
        <v>156.04949272252563</v>
      </c>
    </row>
    <row r="156" spans="1:8" x14ac:dyDescent="0.25">
      <c r="A156" s="17">
        <v>3293</v>
      </c>
      <c r="B156" s="17" t="s">
        <v>90</v>
      </c>
      <c r="C156" s="14">
        <v>6301.5</v>
      </c>
      <c r="D156" s="14">
        <v>18182.939999999999</v>
      </c>
      <c r="E156" s="52">
        <f t="shared" si="6"/>
        <v>9091.4699999999993</v>
      </c>
      <c r="F156" s="14">
        <v>8681.89</v>
      </c>
      <c r="G156" s="334">
        <f t="shared" si="7"/>
        <v>137.77497421248907</v>
      </c>
      <c r="H156" s="52">
        <f t="shared" si="8"/>
        <v>95.494897964795584</v>
      </c>
    </row>
    <row r="157" spans="1:8" x14ac:dyDescent="0.25">
      <c r="A157" s="17">
        <v>3294</v>
      </c>
      <c r="B157" s="17" t="s">
        <v>91</v>
      </c>
      <c r="C157" s="14">
        <v>1780.05</v>
      </c>
      <c r="D157" s="14">
        <v>2919.8</v>
      </c>
      <c r="E157" s="52">
        <f t="shared" si="6"/>
        <v>1459.9</v>
      </c>
      <c r="F157" s="14">
        <v>718.28</v>
      </c>
      <c r="G157" s="334">
        <f t="shared" si="7"/>
        <v>40.351675514732733</v>
      </c>
      <c r="H157" s="52">
        <f t="shared" si="8"/>
        <v>49.200630180149318</v>
      </c>
    </row>
    <row r="158" spans="1:8" x14ac:dyDescent="0.25">
      <c r="A158" s="17">
        <v>3295</v>
      </c>
      <c r="B158" s="17" t="s">
        <v>92</v>
      </c>
      <c r="C158" s="14">
        <v>2849.35</v>
      </c>
      <c r="D158" s="14">
        <v>6662.7</v>
      </c>
      <c r="E158" s="52">
        <f t="shared" si="6"/>
        <v>3331.35</v>
      </c>
      <c r="F158" s="14">
        <v>4610.7299999999996</v>
      </c>
      <c r="G158" s="334">
        <f t="shared" si="7"/>
        <v>161.81690561005141</v>
      </c>
      <c r="H158" s="52">
        <f t="shared" si="8"/>
        <v>138.40425052906477</v>
      </c>
    </row>
    <row r="159" spans="1:8" x14ac:dyDescent="0.25">
      <c r="A159" s="17">
        <v>3296</v>
      </c>
      <c r="B159" s="17" t="s">
        <v>93</v>
      </c>
      <c r="C159" s="14">
        <v>15039.36</v>
      </c>
      <c r="D159" s="14">
        <v>0</v>
      </c>
      <c r="E159" s="52">
        <f t="shared" si="6"/>
        <v>0</v>
      </c>
      <c r="F159" s="14">
        <v>11730.06</v>
      </c>
      <c r="G159" s="334">
        <f t="shared" si="7"/>
        <v>77.995739180390643</v>
      </c>
      <c r="H159" s="52">
        <v>0</v>
      </c>
    </row>
    <row r="160" spans="1:8" x14ac:dyDescent="0.25">
      <c r="A160" s="17">
        <v>3299</v>
      </c>
      <c r="B160" s="17" t="s">
        <v>87</v>
      </c>
      <c r="C160" s="14">
        <v>1168.81</v>
      </c>
      <c r="D160" s="14">
        <v>3358.66</v>
      </c>
      <c r="E160" s="52">
        <f t="shared" si="6"/>
        <v>1679.33</v>
      </c>
      <c r="F160" s="14">
        <v>1280.94</v>
      </c>
      <c r="G160" s="334">
        <f t="shared" si="7"/>
        <v>109.59351819371841</v>
      </c>
      <c r="H160" s="52">
        <f t="shared" si="8"/>
        <v>76.276848505058567</v>
      </c>
    </row>
    <row r="161" spans="1:8" x14ac:dyDescent="0.25">
      <c r="A161" s="180">
        <v>34</v>
      </c>
      <c r="B161" s="180" t="s">
        <v>94</v>
      </c>
      <c r="C161" s="177">
        <f>SUM(C162)</f>
        <v>2979.7200000000003</v>
      </c>
      <c r="D161" s="177">
        <f>D162</f>
        <v>8268.61</v>
      </c>
      <c r="E161" s="181">
        <f t="shared" si="6"/>
        <v>4134.3050000000003</v>
      </c>
      <c r="F161" s="177">
        <f>SUM(F162)</f>
        <v>2190.17</v>
      </c>
      <c r="G161" s="331">
        <f t="shared" si="7"/>
        <v>73.502543863181771</v>
      </c>
      <c r="H161" s="177">
        <f t="shared" si="8"/>
        <v>52.975530349115509</v>
      </c>
    </row>
    <row r="162" spans="1:8" x14ac:dyDescent="0.25">
      <c r="A162" s="172">
        <v>343</v>
      </c>
      <c r="B162" s="172" t="s">
        <v>95</v>
      </c>
      <c r="C162" s="173">
        <f>SUM(C163:C166)</f>
        <v>2979.7200000000003</v>
      </c>
      <c r="D162" s="173">
        <f>SUM(D163:D166)</f>
        <v>8268.61</v>
      </c>
      <c r="E162" s="237">
        <f t="shared" si="6"/>
        <v>4134.3050000000003</v>
      </c>
      <c r="F162" s="173">
        <f>SUM(F163:F166)</f>
        <v>2190.17</v>
      </c>
      <c r="G162" s="338">
        <f t="shared" si="7"/>
        <v>73.502543863181771</v>
      </c>
      <c r="H162" s="237">
        <f t="shared" si="8"/>
        <v>52.975530349115509</v>
      </c>
    </row>
    <row r="163" spans="1:8" x14ac:dyDescent="0.25">
      <c r="A163" s="17">
        <v>3431</v>
      </c>
      <c r="B163" s="17" t="s">
        <v>96</v>
      </c>
      <c r="C163" s="14">
        <v>1797.24</v>
      </c>
      <c r="D163" s="14">
        <v>2826.97</v>
      </c>
      <c r="E163" s="52">
        <f t="shared" si="6"/>
        <v>1413.4849999999999</v>
      </c>
      <c r="F163" s="14">
        <v>1415.18</v>
      </c>
      <c r="G163" s="334">
        <f t="shared" si="7"/>
        <v>78.741848612316673</v>
      </c>
      <c r="H163" s="52">
        <f t="shared" si="8"/>
        <v>100.11991637689826</v>
      </c>
    </row>
    <row r="164" spans="1:8" x14ac:dyDescent="0.25">
      <c r="A164" s="17">
        <v>3432</v>
      </c>
      <c r="B164" s="17" t="s">
        <v>97</v>
      </c>
      <c r="C164" s="14">
        <v>1.02</v>
      </c>
      <c r="D164" s="14">
        <v>0</v>
      </c>
      <c r="E164" s="52">
        <f t="shared" si="6"/>
        <v>0</v>
      </c>
      <c r="F164" s="14">
        <v>0</v>
      </c>
      <c r="G164" s="334">
        <f t="shared" si="7"/>
        <v>0</v>
      </c>
      <c r="H164" s="52">
        <v>0</v>
      </c>
    </row>
    <row r="165" spans="1:8" x14ac:dyDescent="0.25">
      <c r="A165" s="17">
        <v>3433</v>
      </c>
      <c r="B165" s="17" t="s">
        <v>98</v>
      </c>
      <c r="C165" s="14">
        <v>0</v>
      </c>
      <c r="D165" s="14">
        <v>0</v>
      </c>
      <c r="E165" s="52">
        <f t="shared" si="6"/>
        <v>0</v>
      </c>
      <c r="F165" s="14">
        <v>0</v>
      </c>
      <c r="G165" s="334">
        <v>0</v>
      </c>
      <c r="H165" s="52">
        <v>0</v>
      </c>
    </row>
    <row r="166" spans="1:8" x14ac:dyDescent="0.25">
      <c r="A166" s="17">
        <v>3434</v>
      </c>
      <c r="B166" s="17" t="s">
        <v>99</v>
      </c>
      <c r="C166" s="14">
        <v>1181.46</v>
      </c>
      <c r="D166" s="14">
        <v>5441.64</v>
      </c>
      <c r="E166" s="52">
        <f t="shared" si="6"/>
        <v>2720.82</v>
      </c>
      <c r="F166" s="14">
        <v>774.99</v>
      </c>
      <c r="G166" s="334">
        <f t="shared" si="7"/>
        <v>65.595957544055665</v>
      </c>
      <c r="H166" s="52">
        <f t="shared" si="8"/>
        <v>28.483692416256861</v>
      </c>
    </row>
    <row r="167" spans="1:8" x14ac:dyDescent="0.25">
      <c r="A167" s="180">
        <v>35</v>
      </c>
      <c r="B167" s="180" t="s">
        <v>100</v>
      </c>
      <c r="C167" s="177">
        <f>SUM(C168)</f>
        <v>1907.89</v>
      </c>
      <c r="D167" s="177">
        <f t="shared" ref="D167:F168" si="9">SUM(D168)</f>
        <v>3981.6</v>
      </c>
      <c r="E167" s="181">
        <f t="shared" si="6"/>
        <v>1990.8</v>
      </c>
      <c r="F167" s="177">
        <f t="shared" si="9"/>
        <v>2213.4499999999998</v>
      </c>
      <c r="G167" s="331">
        <f t="shared" si="7"/>
        <v>116.01559838355459</v>
      </c>
      <c r="H167" s="177">
        <f t="shared" si="8"/>
        <v>111.18394615230058</v>
      </c>
    </row>
    <row r="168" spans="1:8" ht="20.25" x14ac:dyDescent="0.25">
      <c r="A168" s="172">
        <v>352</v>
      </c>
      <c r="B168" s="182" t="s">
        <v>101</v>
      </c>
      <c r="C168" s="173">
        <f>SUM(C169)</f>
        <v>1907.89</v>
      </c>
      <c r="D168" s="173">
        <f t="shared" si="9"/>
        <v>3981.6</v>
      </c>
      <c r="E168" s="237">
        <f t="shared" si="6"/>
        <v>1990.8</v>
      </c>
      <c r="F168" s="173">
        <f t="shared" si="9"/>
        <v>2213.4499999999998</v>
      </c>
      <c r="G168" s="338">
        <f t="shared" si="7"/>
        <v>116.01559838355459</v>
      </c>
      <c r="H168" s="237">
        <f t="shared" si="8"/>
        <v>111.18394615230058</v>
      </c>
    </row>
    <row r="169" spans="1:8" ht="20.25" x14ac:dyDescent="0.25">
      <c r="A169" s="17">
        <v>3522</v>
      </c>
      <c r="B169" s="37" t="s">
        <v>102</v>
      </c>
      <c r="C169" s="14">
        <v>1907.89</v>
      </c>
      <c r="D169" s="14">
        <v>3981.6</v>
      </c>
      <c r="E169" s="52">
        <f t="shared" si="6"/>
        <v>1990.8</v>
      </c>
      <c r="F169" s="14">
        <v>2213.4499999999998</v>
      </c>
      <c r="G169" s="334">
        <f t="shared" si="7"/>
        <v>116.01559838355459</v>
      </c>
      <c r="H169" s="52">
        <f t="shared" si="8"/>
        <v>111.18394615230058</v>
      </c>
    </row>
    <row r="170" spans="1:8" x14ac:dyDescent="0.25">
      <c r="A170" s="180">
        <v>36</v>
      </c>
      <c r="B170" s="180" t="s">
        <v>330</v>
      </c>
      <c r="C170" s="177">
        <f>SUM(C171)</f>
        <v>2823.66</v>
      </c>
      <c r="D170" s="177">
        <f>SUM(D171)</f>
        <v>6636.1</v>
      </c>
      <c r="E170" s="181">
        <f t="shared" si="6"/>
        <v>3318.05</v>
      </c>
      <c r="F170" s="177">
        <f>SUM(F171)</f>
        <v>7626.43</v>
      </c>
      <c r="G170" s="331">
        <f t="shared" si="7"/>
        <v>270.0902374931826</v>
      </c>
      <c r="H170" s="177">
        <f t="shared" si="8"/>
        <v>229.84674733653802</v>
      </c>
    </row>
    <row r="171" spans="1:8" x14ac:dyDescent="0.25">
      <c r="A171" s="172">
        <v>363</v>
      </c>
      <c r="B171" s="172" t="s">
        <v>103</v>
      </c>
      <c r="C171" s="173">
        <f>SUM(C172:C173)</f>
        <v>2823.66</v>
      </c>
      <c r="D171" s="173">
        <f>SUM(D172:D173)</f>
        <v>6636.1</v>
      </c>
      <c r="E171" s="237">
        <f t="shared" si="6"/>
        <v>3318.05</v>
      </c>
      <c r="F171" s="173">
        <f>SUM(F172:F173)</f>
        <v>7626.43</v>
      </c>
      <c r="G171" s="338">
        <f t="shared" si="7"/>
        <v>270.0902374931826</v>
      </c>
      <c r="H171" s="237">
        <f t="shared" si="8"/>
        <v>229.84674733653802</v>
      </c>
    </row>
    <row r="172" spans="1:8" x14ac:dyDescent="0.25">
      <c r="A172" s="17">
        <v>3631</v>
      </c>
      <c r="B172" s="17" t="s">
        <v>104</v>
      </c>
      <c r="C172" s="14">
        <v>0</v>
      </c>
      <c r="D172" s="14">
        <v>0</v>
      </c>
      <c r="E172" s="52">
        <f t="shared" si="6"/>
        <v>0</v>
      </c>
      <c r="F172" s="14">
        <v>1083.23</v>
      </c>
      <c r="G172" s="334">
        <v>0</v>
      </c>
      <c r="H172" s="52">
        <v>0</v>
      </c>
    </row>
    <row r="173" spans="1:8" x14ac:dyDescent="0.25">
      <c r="A173" s="17">
        <v>3632</v>
      </c>
      <c r="B173" s="17" t="s">
        <v>105</v>
      </c>
      <c r="C173" s="14">
        <v>2823.66</v>
      </c>
      <c r="D173" s="14">
        <v>6636.1</v>
      </c>
      <c r="E173" s="52">
        <f t="shared" si="6"/>
        <v>3318.05</v>
      </c>
      <c r="F173" s="14">
        <v>6543.2</v>
      </c>
      <c r="G173" s="334">
        <f t="shared" si="7"/>
        <v>231.72761593109655</v>
      </c>
      <c r="H173" s="52">
        <f t="shared" si="8"/>
        <v>197.20016274619127</v>
      </c>
    </row>
    <row r="174" spans="1:8" x14ac:dyDescent="0.25">
      <c r="A174" s="180">
        <v>37</v>
      </c>
      <c r="B174" s="183" t="s">
        <v>293</v>
      </c>
      <c r="C174" s="177">
        <f>SUM(C175)</f>
        <v>21103.219999999998</v>
      </c>
      <c r="D174" s="177">
        <f>SUM(D175)</f>
        <v>39153.699999999997</v>
      </c>
      <c r="E174" s="181">
        <f t="shared" si="6"/>
        <v>19576.849999999999</v>
      </c>
      <c r="F174" s="177">
        <f>SUM(F175)</f>
        <v>20855.71</v>
      </c>
      <c r="G174" s="331">
        <f t="shared" si="7"/>
        <v>98.827145809975931</v>
      </c>
      <c r="H174" s="177">
        <f t="shared" si="8"/>
        <v>106.53251161448343</v>
      </c>
    </row>
    <row r="175" spans="1:8" ht="20.25" x14ac:dyDescent="0.25">
      <c r="A175" s="172">
        <v>372</v>
      </c>
      <c r="B175" s="182" t="s">
        <v>106</v>
      </c>
      <c r="C175" s="173">
        <f>SUM(C176:C177)</f>
        <v>21103.219999999998</v>
      </c>
      <c r="D175" s="173">
        <f>SUM(D176:D177)</f>
        <v>39153.699999999997</v>
      </c>
      <c r="E175" s="237">
        <f t="shared" si="6"/>
        <v>19576.849999999999</v>
      </c>
      <c r="F175" s="173">
        <f>SUM(F176:F177)</f>
        <v>20855.71</v>
      </c>
      <c r="G175" s="338">
        <f t="shared" si="7"/>
        <v>98.827145809975931</v>
      </c>
      <c r="H175" s="237">
        <f t="shared" si="8"/>
        <v>106.53251161448343</v>
      </c>
    </row>
    <row r="176" spans="1:8" x14ac:dyDescent="0.25">
      <c r="A176" s="17">
        <v>3721</v>
      </c>
      <c r="B176" s="17" t="s">
        <v>107</v>
      </c>
      <c r="C176" s="14">
        <v>18462.28</v>
      </c>
      <c r="D176" s="14">
        <v>31190.3</v>
      </c>
      <c r="E176" s="52">
        <f t="shared" si="6"/>
        <v>15595.15</v>
      </c>
      <c r="F176" s="14">
        <v>18864.87</v>
      </c>
      <c r="G176" s="334">
        <f t="shared" si="7"/>
        <v>102.18060824556881</v>
      </c>
      <c r="H176" s="52">
        <f t="shared" si="8"/>
        <v>120.96626194682321</v>
      </c>
    </row>
    <row r="177" spans="1:8" x14ac:dyDescent="0.25">
      <c r="A177" s="17">
        <v>3722</v>
      </c>
      <c r="B177" s="17" t="s">
        <v>108</v>
      </c>
      <c r="C177" s="14">
        <v>2640.94</v>
      </c>
      <c r="D177" s="14">
        <v>7963.4</v>
      </c>
      <c r="E177" s="52">
        <f t="shared" si="6"/>
        <v>3981.7</v>
      </c>
      <c r="F177" s="14">
        <v>1990.84</v>
      </c>
      <c r="G177" s="334">
        <f t="shared" si="7"/>
        <v>75.383764871598743</v>
      </c>
      <c r="H177" s="52">
        <f t="shared" si="8"/>
        <v>49.999748850993292</v>
      </c>
    </row>
    <row r="178" spans="1:8" x14ac:dyDescent="0.25">
      <c r="A178" s="180">
        <v>38</v>
      </c>
      <c r="B178" s="180" t="s">
        <v>109</v>
      </c>
      <c r="C178" s="177">
        <f>SUM(C179,C181)</f>
        <v>67416.17</v>
      </c>
      <c r="D178" s="177">
        <f>SUM(D179)</f>
        <v>181641.60000000001</v>
      </c>
      <c r="E178" s="181">
        <f t="shared" si="6"/>
        <v>90820.800000000003</v>
      </c>
      <c r="F178" s="177">
        <f>F179+F181</f>
        <v>78950.27</v>
      </c>
      <c r="G178" s="331">
        <f t="shared" si="7"/>
        <v>117.10880342208702</v>
      </c>
      <c r="H178" s="177">
        <f t="shared" si="8"/>
        <v>86.929723147120484</v>
      </c>
    </row>
    <row r="179" spans="1:8" x14ac:dyDescent="0.25">
      <c r="A179" s="172">
        <v>381</v>
      </c>
      <c r="B179" s="172" t="s">
        <v>47</v>
      </c>
      <c r="C179" s="173">
        <f>SUM(C180)</f>
        <v>67167.98</v>
      </c>
      <c r="D179" s="173">
        <f>SUM(D180)</f>
        <v>181641.60000000001</v>
      </c>
      <c r="E179" s="237">
        <f t="shared" si="6"/>
        <v>90820.800000000003</v>
      </c>
      <c r="F179" s="173">
        <f>SUM(F180)</f>
        <v>78950.27</v>
      </c>
      <c r="G179" s="338">
        <f t="shared" si="7"/>
        <v>117.54152797210816</v>
      </c>
      <c r="H179" s="237">
        <f t="shared" si="8"/>
        <v>86.929723147120484</v>
      </c>
    </row>
    <row r="180" spans="1:8" x14ac:dyDescent="0.25">
      <c r="A180" s="17">
        <v>3811</v>
      </c>
      <c r="B180" s="17" t="s">
        <v>110</v>
      </c>
      <c r="C180" s="14">
        <v>67167.98</v>
      </c>
      <c r="D180" s="14">
        <v>181641.60000000001</v>
      </c>
      <c r="E180" s="52">
        <f t="shared" si="6"/>
        <v>90820.800000000003</v>
      </c>
      <c r="F180" s="14">
        <v>78950.27</v>
      </c>
      <c r="G180" s="334">
        <f t="shared" si="7"/>
        <v>117.54152797210816</v>
      </c>
      <c r="H180" s="52">
        <f t="shared" si="8"/>
        <v>86.929723147120484</v>
      </c>
    </row>
    <row r="181" spans="1:8" x14ac:dyDescent="0.25">
      <c r="A181" s="172">
        <v>383</v>
      </c>
      <c r="B181" s="172" t="s">
        <v>111</v>
      </c>
      <c r="C181" s="173">
        <f>SUM(C182)</f>
        <v>248.19</v>
      </c>
      <c r="D181" s="173">
        <f>SUM(D182)</f>
        <v>0</v>
      </c>
      <c r="E181" s="237">
        <f t="shared" si="6"/>
        <v>0</v>
      </c>
      <c r="F181" s="173">
        <f>SUM(F182)</f>
        <v>0</v>
      </c>
      <c r="G181" s="338">
        <f t="shared" si="7"/>
        <v>0</v>
      </c>
      <c r="H181" s="237">
        <v>0</v>
      </c>
    </row>
    <row r="182" spans="1:8" x14ac:dyDescent="0.25">
      <c r="A182" s="17">
        <v>3831</v>
      </c>
      <c r="B182" s="17" t="s">
        <v>112</v>
      </c>
      <c r="C182" s="14">
        <v>248.19</v>
      </c>
      <c r="D182" s="14">
        <v>0</v>
      </c>
      <c r="E182" s="52">
        <f t="shared" si="6"/>
        <v>0</v>
      </c>
      <c r="F182" s="14">
        <v>0</v>
      </c>
      <c r="G182" s="334">
        <f t="shared" si="7"/>
        <v>0</v>
      </c>
      <c r="H182" s="52">
        <v>0</v>
      </c>
    </row>
    <row r="183" spans="1:8" x14ac:dyDescent="0.25">
      <c r="A183" s="170">
        <v>4</v>
      </c>
      <c r="B183" s="170" t="s">
        <v>331</v>
      </c>
      <c r="C183" s="167">
        <f>SUM(C184,C187,C205)</f>
        <v>208858.86</v>
      </c>
      <c r="D183" s="167">
        <f>D184+D187+D205</f>
        <v>574026.23999999999</v>
      </c>
      <c r="E183" s="167">
        <f t="shared" si="6"/>
        <v>287013.12</v>
      </c>
      <c r="F183" s="167">
        <f>F184+F187+F205</f>
        <v>192870.26</v>
      </c>
      <c r="G183" s="337">
        <f t="shared" si="7"/>
        <v>92.34478250048862</v>
      </c>
      <c r="H183" s="186">
        <f t="shared" si="8"/>
        <v>67.199109225390117</v>
      </c>
    </row>
    <row r="184" spans="1:8" x14ac:dyDescent="0.25">
      <c r="A184" s="180">
        <v>41</v>
      </c>
      <c r="B184" s="180" t="s">
        <v>294</v>
      </c>
      <c r="C184" s="177">
        <f>SUM(C185)</f>
        <v>24490.58</v>
      </c>
      <c r="D184" s="177">
        <f t="shared" ref="D184:F185" si="10">SUM(D185)</f>
        <v>0</v>
      </c>
      <c r="E184" s="181">
        <f t="shared" si="6"/>
        <v>0</v>
      </c>
      <c r="F184" s="177">
        <f t="shared" si="10"/>
        <v>0</v>
      </c>
      <c r="G184" s="325">
        <f t="shared" si="7"/>
        <v>0</v>
      </c>
      <c r="H184" s="112">
        <v>0</v>
      </c>
    </row>
    <row r="185" spans="1:8" x14ac:dyDescent="0.25">
      <c r="A185" s="172">
        <v>411</v>
      </c>
      <c r="B185" s="172" t="s">
        <v>113</v>
      </c>
      <c r="C185" s="173">
        <f>SUM(C186)</f>
        <v>24490.58</v>
      </c>
      <c r="D185" s="173">
        <f t="shared" si="10"/>
        <v>0</v>
      </c>
      <c r="E185" s="237">
        <f t="shared" si="6"/>
        <v>0</v>
      </c>
      <c r="F185" s="173">
        <f t="shared" si="10"/>
        <v>0</v>
      </c>
      <c r="G185" s="338">
        <f t="shared" si="7"/>
        <v>0</v>
      </c>
      <c r="H185" s="237">
        <v>0</v>
      </c>
    </row>
    <row r="186" spans="1:8" x14ac:dyDescent="0.25">
      <c r="A186" s="17">
        <v>4111</v>
      </c>
      <c r="B186" s="17" t="s">
        <v>51</v>
      </c>
      <c r="C186" s="14">
        <v>24490.58</v>
      </c>
      <c r="D186" s="14">
        <v>0</v>
      </c>
      <c r="E186" s="52">
        <f t="shared" ref="E186:E208" si="11">D186/2</f>
        <v>0</v>
      </c>
      <c r="F186" s="14">
        <v>0</v>
      </c>
      <c r="G186" s="334">
        <f t="shared" ref="G186:G208" si="12">F186/C186*100</f>
        <v>0</v>
      </c>
      <c r="H186" s="52">
        <v>0</v>
      </c>
    </row>
    <row r="187" spans="1:8" x14ac:dyDescent="0.25">
      <c r="A187" s="180">
        <v>42</v>
      </c>
      <c r="B187" s="180" t="s">
        <v>295</v>
      </c>
      <c r="C187" s="177">
        <f>SUM(C188,C192,C198,C200,C202)</f>
        <v>158837.41999999998</v>
      </c>
      <c r="D187" s="177">
        <f>D188+D192+D198+D200+D202</f>
        <v>560753.93999999994</v>
      </c>
      <c r="E187" s="181">
        <f t="shared" si="11"/>
        <v>280376.96999999997</v>
      </c>
      <c r="F187" s="177">
        <f>F188+F192+F198+F200+F202</f>
        <v>117453.76000000001</v>
      </c>
      <c r="G187" s="332">
        <f t="shared" si="12"/>
        <v>73.945900153754721</v>
      </c>
      <c r="H187" s="48">
        <f t="shared" ref="H187:H208" si="13">F187/E187*100</f>
        <v>41.891372176537899</v>
      </c>
    </row>
    <row r="188" spans="1:8" x14ac:dyDescent="0.25">
      <c r="A188" s="172">
        <v>421</v>
      </c>
      <c r="B188" s="172" t="s">
        <v>114</v>
      </c>
      <c r="C188" s="173">
        <f>SUM(C189:C191)</f>
        <v>106366.87</v>
      </c>
      <c r="D188" s="173">
        <f>SUM(D189:D191)</f>
        <v>500365.1</v>
      </c>
      <c r="E188" s="237">
        <f t="shared" si="11"/>
        <v>250182.55</v>
      </c>
      <c r="F188" s="173">
        <f>SUM(F189:F191)</f>
        <v>102840.82</v>
      </c>
      <c r="G188" s="338">
        <f t="shared" si="12"/>
        <v>96.685011037741361</v>
      </c>
      <c r="H188" s="237">
        <f t="shared" si="13"/>
        <v>41.106312170852846</v>
      </c>
    </row>
    <row r="189" spans="1:8" x14ac:dyDescent="0.25">
      <c r="A189" s="17">
        <v>4212</v>
      </c>
      <c r="B189" s="17" t="s">
        <v>115</v>
      </c>
      <c r="C189" s="14">
        <v>4982.08</v>
      </c>
      <c r="D189" s="14">
        <v>122105.1</v>
      </c>
      <c r="E189" s="52">
        <f t="shared" si="11"/>
        <v>61052.55</v>
      </c>
      <c r="F189" s="14">
        <v>0</v>
      </c>
      <c r="G189" s="334">
        <f t="shared" si="12"/>
        <v>0</v>
      </c>
      <c r="H189" s="52">
        <f t="shared" si="13"/>
        <v>0</v>
      </c>
    </row>
    <row r="190" spans="1:8" x14ac:dyDescent="0.25">
      <c r="A190" s="17">
        <v>4213</v>
      </c>
      <c r="B190" s="17" t="s">
        <v>116</v>
      </c>
      <c r="C190" s="14">
        <v>46877.82</v>
      </c>
      <c r="D190" s="14">
        <v>110159.9</v>
      </c>
      <c r="E190" s="52">
        <f t="shared" si="11"/>
        <v>55079.95</v>
      </c>
      <c r="F190" s="14">
        <v>89563.22</v>
      </c>
      <c r="G190" s="334">
        <f t="shared" si="12"/>
        <v>191.05670869507156</v>
      </c>
      <c r="H190" s="52">
        <f t="shared" si="13"/>
        <v>162.60584840763292</v>
      </c>
    </row>
    <row r="191" spans="1:8" x14ac:dyDescent="0.25">
      <c r="A191" s="17">
        <v>4214</v>
      </c>
      <c r="B191" s="17" t="s">
        <v>117</v>
      </c>
      <c r="C191" s="14">
        <v>54506.97</v>
      </c>
      <c r="D191" s="14">
        <v>268100.09999999998</v>
      </c>
      <c r="E191" s="52">
        <f t="shared" si="11"/>
        <v>134050.04999999999</v>
      </c>
      <c r="F191" s="14">
        <v>13277.6</v>
      </c>
      <c r="G191" s="334">
        <f t="shared" si="12"/>
        <v>24.359453479068822</v>
      </c>
      <c r="H191" s="52">
        <f t="shared" si="13"/>
        <v>9.9049571410081541</v>
      </c>
    </row>
    <row r="192" spans="1:8" x14ac:dyDescent="0.25">
      <c r="A192" s="172">
        <v>422</v>
      </c>
      <c r="B192" s="172" t="s">
        <v>118</v>
      </c>
      <c r="C192" s="173">
        <f>SUM(C193:C197)</f>
        <v>23601.29</v>
      </c>
      <c r="D192" s="173">
        <f>SUM(D193:D197)</f>
        <v>9290.5399999999991</v>
      </c>
      <c r="E192" s="237">
        <f t="shared" si="11"/>
        <v>4645.2699999999995</v>
      </c>
      <c r="F192" s="173">
        <f>SUM(F193:F197)</f>
        <v>4902.1400000000003</v>
      </c>
      <c r="G192" s="338">
        <f t="shared" si="12"/>
        <v>20.770644316475924</v>
      </c>
      <c r="H192" s="237">
        <f t="shared" si="13"/>
        <v>105.52971086718318</v>
      </c>
    </row>
    <row r="193" spans="1:8" x14ac:dyDescent="0.25">
      <c r="A193" s="17">
        <v>4221</v>
      </c>
      <c r="B193" s="17" t="s">
        <v>119</v>
      </c>
      <c r="C193" s="14">
        <v>1771.18</v>
      </c>
      <c r="D193" s="14">
        <v>0</v>
      </c>
      <c r="E193" s="52">
        <f t="shared" si="11"/>
        <v>0</v>
      </c>
      <c r="F193" s="14">
        <v>237.35</v>
      </c>
      <c r="G193" s="334">
        <f t="shared" si="12"/>
        <v>13.400670739281157</v>
      </c>
      <c r="H193" s="52">
        <v>0</v>
      </c>
    </row>
    <row r="194" spans="1:8" x14ac:dyDescent="0.25">
      <c r="A194" s="17">
        <v>4222</v>
      </c>
      <c r="B194" s="17" t="s">
        <v>120</v>
      </c>
      <c r="C194" s="14">
        <v>660.56</v>
      </c>
      <c r="D194" s="14">
        <v>0</v>
      </c>
      <c r="E194" s="52">
        <f t="shared" si="11"/>
        <v>0</v>
      </c>
      <c r="F194" s="14">
        <v>0</v>
      </c>
      <c r="G194" s="334">
        <f t="shared" si="12"/>
        <v>0</v>
      </c>
      <c r="H194" s="52">
        <v>0</v>
      </c>
    </row>
    <row r="195" spans="1:8" x14ac:dyDescent="0.25">
      <c r="A195" s="17">
        <v>4223</v>
      </c>
      <c r="B195" s="17" t="s">
        <v>121</v>
      </c>
      <c r="C195" s="14">
        <v>0</v>
      </c>
      <c r="D195" s="14">
        <v>0</v>
      </c>
      <c r="E195" s="52">
        <f t="shared" si="11"/>
        <v>0</v>
      </c>
      <c r="F195" s="14">
        <v>0</v>
      </c>
      <c r="G195" s="334">
        <v>0</v>
      </c>
      <c r="H195" s="52">
        <v>0</v>
      </c>
    </row>
    <row r="196" spans="1:8" x14ac:dyDescent="0.25">
      <c r="A196" s="17">
        <v>4224</v>
      </c>
      <c r="B196" s="17" t="s">
        <v>122</v>
      </c>
      <c r="C196" s="14">
        <v>0</v>
      </c>
      <c r="D196" s="52">
        <v>5308.9</v>
      </c>
      <c r="E196" s="52">
        <f t="shared" si="11"/>
        <v>2654.45</v>
      </c>
      <c r="F196" s="14">
        <v>0</v>
      </c>
      <c r="G196" s="334">
        <v>0</v>
      </c>
      <c r="H196" s="52">
        <f t="shared" si="13"/>
        <v>0</v>
      </c>
    </row>
    <row r="197" spans="1:8" x14ac:dyDescent="0.25">
      <c r="A197" s="17">
        <v>4227</v>
      </c>
      <c r="B197" s="17" t="s">
        <v>123</v>
      </c>
      <c r="C197" s="14">
        <v>21169.55</v>
      </c>
      <c r="D197" s="14">
        <v>3981.64</v>
      </c>
      <c r="E197" s="52">
        <f t="shared" si="11"/>
        <v>1990.82</v>
      </c>
      <c r="F197" s="14">
        <v>4664.79</v>
      </c>
      <c r="G197" s="334">
        <f t="shared" si="12"/>
        <v>22.035376283388171</v>
      </c>
      <c r="H197" s="52">
        <f t="shared" si="13"/>
        <v>234.31500587697531</v>
      </c>
    </row>
    <row r="198" spans="1:8" x14ac:dyDescent="0.25">
      <c r="A198" s="172">
        <v>423</v>
      </c>
      <c r="B198" s="172" t="s">
        <v>124</v>
      </c>
      <c r="C198" s="173">
        <f>SUM(C199)</f>
        <v>3981.68</v>
      </c>
      <c r="D198" s="173">
        <f>SUM(D199)</f>
        <v>0</v>
      </c>
      <c r="E198" s="237">
        <f t="shared" si="11"/>
        <v>0</v>
      </c>
      <c r="F198" s="173">
        <f>SUM(F199)</f>
        <v>0</v>
      </c>
      <c r="G198" s="338">
        <f t="shared" si="12"/>
        <v>0</v>
      </c>
      <c r="H198" s="237">
        <v>0</v>
      </c>
    </row>
    <row r="199" spans="1:8" x14ac:dyDescent="0.25">
      <c r="A199" s="17">
        <v>4231</v>
      </c>
      <c r="B199" s="17" t="s">
        <v>55</v>
      </c>
      <c r="C199" s="14">
        <v>3981.68</v>
      </c>
      <c r="D199" s="14">
        <v>0</v>
      </c>
      <c r="E199" s="52">
        <f t="shared" si="11"/>
        <v>0</v>
      </c>
      <c r="F199" s="14">
        <v>0</v>
      </c>
      <c r="G199" s="334">
        <f t="shared" si="12"/>
        <v>0</v>
      </c>
      <c r="H199" s="52">
        <v>0</v>
      </c>
    </row>
    <row r="200" spans="1:8" ht="20.25" x14ac:dyDescent="0.25">
      <c r="A200" s="172">
        <v>424</v>
      </c>
      <c r="B200" s="182" t="s">
        <v>125</v>
      </c>
      <c r="C200" s="173">
        <f>SUM(C201)</f>
        <v>1010.74</v>
      </c>
      <c r="D200" s="173">
        <f>SUM(D201)</f>
        <v>4645.3</v>
      </c>
      <c r="E200" s="237">
        <f t="shared" si="11"/>
        <v>2322.65</v>
      </c>
      <c r="F200" s="173">
        <f>SUM(F201)</f>
        <v>1096.1099999999999</v>
      </c>
      <c r="G200" s="338">
        <f t="shared" si="12"/>
        <v>108.44628687892039</v>
      </c>
      <c r="H200" s="237">
        <f t="shared" si="13"/>
        <v>47.192215788000766</v>
      </c>
    </row>
    <row r="201" spans="1:8" x14ac:dyDescent="0.25">
      <c r="A201" s="17">
        <v>4241</v>
      </c>
      <c r="B201" s="17" t="s">
        <v>126</v>
      </c>
      <c r="C201" s="14">
        <v>1010.74</v>
      </c>
      <c r="D201" s="14">
        <v>4645.3</v>
      </c>
      <c r="E201" s="52">
        <f t="shared" si="11"/>
        <v>2322.65</v>
      </c>
      <c r="F201" s="14">
        <v>1096.1099999999999</v>
      </c>
      <c r="G201" s="334">
        <f t="shared" si="12"/>
        <v>108.44628687892039</v>
      </c>
      <c r="H201" s="52">
        <f t="shared" si="13"/>
        <v>47.192215788000766</v>
      </c>
    </row>
    <row r="202" spans="1:8" x14ac:dyDescent="0.25">
      <c r="A202" s="172">
        <v>426</v>
      </c>
      <c r="B202" s="172" t="s">
        <v>127</v>
      </c>
      <c r="C202" s="173">
        <f>SUM(C203:C204)</f>
        <v>23876.84</v>
      </c>
      <c r="D202" s="173">
        <f>SUM(D203:D204)</f>
        <v>46453</v>
      </c>
      <c r="E202" s="237">
        <f t="shared" si="11"/>
        <v>23226.5</v>
      </c>
      <c r="F202" s="173">
        <f>SUM(F203:F204)</f>
        <v>8614.69</v>
      </c>
      <c r="G202" s="338">
        <f t="shared" si="12"/>
        <v>36.079690612325585</v>
      </c>
      <c r="H202" s="237">
        <f t="shared" si="13"/>
        <v>37.089918842701223</v>
      </c>
    </row>
    <row r="203" spans="1:8" x14ac:dyDescent="0.25">
      <c r="A203" s="17">
        <v>4262</v>
      </c>
      <c r="B203" s="17" t="s">
        <v>128</v>
      </c>
      <c r="C203" s="14">
        <v>2140.16</v>
      </c>
      <c r="D203" s="14">
        <v>0</v>
      </c>
      <c r="E203" s="52">
        <f t="shared" si="11"/>
        <v>0</v>
      </c>
      <c r="F203" s="14">
        <v>0</v>
      </c>
      <c r="G203" s="334">
        <f t="shared" si="12"/>
        <v>0</v>
      </c>
      <c r="H203" s="52">
        <v>0</v>
      </c>
    </row>
    <row r="204" spans="1:8" x14ac:dyDescent="0.25">
      <c r="A204" s="17">
        <v>4263</v>
      </c>
      <c r="B204" s="17" t="s">
        <v>129</v>
      </c>
      <c r="C204" s="14">
        <v>21736.68</v>
      </c>
      <c r="D204" s="14">
        <v>46453</v>
      </c>
      <c r="E204" s="52">
        <f t="shared" si="11"/>
        <v>23226.5</v>
      </c>
      <c r="F204" s="14">
        <v>8614.69</v>
      </c>
      <c r="G204" s="334">
        <f t="shared" si="12"/>
        <v>39.632041323698012</v>
      </c>
      <c r="H204" s="52">
        <f t="shared" si="13"/>
        <v>37.089918842701223</v>
      </c>
    </row>
    <row r="205" spans="1:8" x14ac:dyDescent="0.25">
      <c r="A205" s="180">
        <v>45</v>
      </c>
      <c r="B205" s="180" t="s">
        <v>296</v>
      </c>
      <c r="C205" s="177">
        <f>SUM(C206)</f>
        <v>25530.86</v>
      </c>
      <c r="D205" s="177">
        <f t="shared" ref="D205:F206" si="14">SUM(D206)</f>
        <v>13272.3</v>
      </c>
      <c r="E205" s="181">
        <f t="shared" si="11"/>
        <v>6636.15</v>
      </c>
      <c r="F205" s="177">
        <f t="shared" si="14"/>
        <v>75416.5</v>
      </c>
      <c r="G205" s="331">
        <f t="shared" si="12"/>
        <v>295.39349634129047</v>
      </c>
      <c r="H205" s="362">
        <v>1136.45</v>
      </c>
    </row>
    <row r="206" spans="1:8" x14ac:dyDescent="0.25">
      <c r="A206" s="172">
        <v>451</v>
      </c>
      <c r="B206" s="172" t="s">
        <v>130</v>
      </c>
      <c r="C206" s="173">
        <f>SUM(C207)</f>
        <v>25530.86</v>
      </c>
      <c r="D206" s="173">
        <f t="shared" si="14"/>
        <v>13272.3</v>
      </c>
      <c r="E206" s="237">
        <f t="shared" si="11"/>
        <v>6636.15</v>
      </c>
      <c r="F206" s="173">
        <f t="shared" si="14"/>
        <v>75416.5</v>
      </c>
      <c r="G206" s="338">
        <f t="shared" si="12"/>
        <v>295.39349634129047</v>
      </c>
      <c r="H206" s="240">
        <f t="shared" si="13"/>
        <v>1136.4495980350052</v>
      </c>
    </row>
    <row r="207" spans="1:8" x14ac:dyDescent="0.25">
      <c r="A207" s="17">
        <v>4511</v>
      </c>
      <c r="B207" s="17" t="s">
        <v>130</v>
      </c>
      <c r="C207" s="14">
        <v>25530.86</v>
      </c>
      <c r="D207" s="14">
        <v>13272.3</v>
      </c>
      <c r="E207" s="52">
        <f t="shared" si="11"/>
        <v>6636.15</v>
      </c>
      <c r="F207" s="14">
        <v>75416.5</v>
      </c>
      <c r="G207" s="334">
        <f t="shared" si="12"/>
        <v>295.39349634129047</v>
      </c>
      <c r="H207" s="239">
        <f t="shared" si="13"/>
        <v>1136.4495980350052</v>
      </c>
    </row>
    <row r="208" spans="1:8" x14ac:dyDescent="0.25">
      <c r="A208" s="295"/>
      <c r="B208" s="296" t="s">
        <v>3</v>
      </c>
      <c r="C208" s="297">
        <f>SUM(C122,C183)</f>
        <v>704404.26</v>
      </c>
      <c r="D208" s="297">
        <f>D121</f>
        <v>1674622.38</v>
      </c>
      <c r="E208" s="297">
        <f t="shared" si="11"/>
        <v>837311.19</v>
      </c>
      <c r="F208" s="297">
        <f>F122+F183</f>
        <v>761603.19000000006</v>
      </c>
      <c r="G208" s="326">
        <f t="shared" si="12"/>
        <v>108.120185133463</v>
      </c>
      <c r="H208" s="298">
        <f t="shared" si="13"/>
        <v>90.958200379478996</v>
      </c>
    </row>
    <row r="209" spans="1:17" ht="30" customHeight="1" x14ac:dyDescent="0.25">
      <c r="A209" s="434"/>
      <c r="B209" s="434"/>
      <c r="C209" s="434"/>
      <c r="D209" s="434"/>
      <c r="E209" s="434"/>
      <c r="F209" s="434"/>
      <c r="G209" s="434"/>
      <c r="H209" s="434"/>
    </row>
    <row r="210" spans="1:17" ht="30" customHeight="1" x14ac:dyDescent="0.25">
      <c r="A210" s="388" t="s">
        <v>382</v>
      </c>
      <c r="B210" s="388"/>
      <c r="C210" s="388"/>
      <c r="D210" s="388"/>
      <c r="E210" s="388"/>
      <c r="F210" s="388"/>
      <c r="G210" s="388"/>
      <c r="H210" s="388"/>
    </row>
    <row r="211" spans="1:17" ht="24.95" customHeight="1" x14ac:dyDescent="0.25">
      <c r="A211" s="418" t="s">
        <v>384</v>
      </c>
      <c r="B211" s="419"/>
      <c r="C211" s="211"/>
      <c r="D211" s="211"/>
      <c r="E211" s="211"/>
      <c r="F211" s="211"/>
      <c r="G211" s="212"/>
      <c r="H211" s="212"/>
    </row>
    <row r="212" spans="1:17" ht="24.95" customHeight="1" x14ac:dyDescent="0.25">
      <c r="A212" s="119" t="s">
        <v>289</v>
      </c>
      <c r="B212" s="119" t="s">
        <v>383</v>
      </c>
      <c r="C212" s="6" t="s">
        <v>357</v>
      </c>
      <c r="D212" s="159" t="s">
        <v>365</v>
      </c>
      <c r="E212" s="6" t="s">
        <v>366</v>
      </c>
      <c r="F212" s="6" t="s">
        <v>327</v>
      </c>
      <c r="G212" s="161" t="s">
        <v>367</v>
      </c>
      <c r="H212" s="161" t="s">
        <v>368</v>
      </c>
    </row>
    <row r="213" spans="1:17" ht="15" customHeight="1" x14ac:dyDescent="0.25">
      <c r="A213" s="94">
        <v>1</v>
      </c>
      <c r="B213" s="94" t="s">
        <v>290</v>
      </c>
      <c r="C213" s="95">
        <v>358505.89</v>
      </c>
      <c r="D213" s="95">
        <f>D58+D59+D61+D62+D64+D70+D103</f>
        <v>646094.70000000019</v>
      </c>
      <c r="E213" s="95">
        <f>D213/2</f>
        <v>323047.35000000009</v>
      </c>
      <c r="F213" s="95">
        <f>F58+F59+F61+F62+F64+F70+F103</f>
        <v>497416.86</v>
      </c>
      <c r="G213" s="95">
        <f>F213/C213*100</f>
        <v>138.74719324695056</v>
      </c>
      <c r="H213" s="96">
        <f>F213/E213*100</f>
        <v>153.97645577343377</v>
      </c>
    </row>
    <row r="214" spans="1:17" ht="15" customHeight="1" x14ac:dyDescent="0.25">
      <c r="A214" s="94">
        <v>3</v>
      </c>
      <c r="B214" s="94" t="s">
        <v>291</v>
      </c>
      <c r="C214" s="95">
        <v>15338.24</v>
      </c>
      <c r="D214" s="95">
        <f>D79+D80+D82+D83+D84+D85</f>
        <v>105992.48</v>
      </c>
      <c r="E214" s="95">
        <f t="shared" ref="E214:E219" si="15">D214/2</f>
        <v>52996.24</v>
      </c>
      <c r="F214" s="95">
        <f>F79+F80+F82+F83+F84+F85</f>
        <v>52404.639999999999</v>
      </c>
      <c r="G214" s="95">
        <f t="shared" ref="G214:G219" si="16">F214/C214*100</f>
        <v>341.66006008512062</v>
      </c>
      <c r="H214" s="96">
        <f t="shared" ref="H214:H219" si="17">F214/E214*100</f>
        <v>98.883694390394496</v>
      </c>
    </row>
    <row r="215" spans="1:17" ht="15" customHeight="1" x14ac:dyDescent="0.25">
      <c r="A215" s="94">
        <v>4</v>
      </c>
      <c r="B215" s="94" t="s">
        <v>288</v>
      </c>
      <c r="C215" s="95">
        <v>180741.88</v>
      </c>
      <c r="D215" s="95">
        <f>D89+D90+D93+D95+D96+D88+D92</f>
        <v>607920.69999999995</v>
      </c>
      <c r="E215" s="95">
        <f t="shared" si="15"/>
        <v>303960.34999999998</v>
      </c>
      <c r="F215" s="95">
        <f>F88+F89+F90+F92+F93+F95+F96</f>
        <v>220806.22</v>
      </c>
      <c r="G215" s="95">
        <f t="shared" si="16"/>
        <v>122.16660576950953</v>
      </c>
      <c r="H215" s="96">
        <f t="shared" si="17"/>
        <v>72.643099667440183</v>
      </c>
    </row>
    <row r="216" spans="1:17" ht="15" customHeight="1" x14ac:dyDescent="0.25">
      <c r="A216" s="94">
        <v>5</v>
      </c>
      <c r="B216" s="94" t="s">
        <v>292</v>
      </c>
      <c r="C216" s="95">
        <v>3328.69</v>
      </c>
      <c r="D216" s="95">
        <f>D71+D72+D76</f>
        <v>128741.1</v>
      </c>
      <c r="E216" s="95">
        <f t="shared" si="15"/>
        <v>64370.55</v>
      </c>
      <c r="F216" s="95">
        <f>F71+F72+F76+F74</f>
        <v>71321.580000000016</v>
      </c>
      <c r="G216" s="95">
        <f t="shared" si="16"/>
        <v>2142.63208649649</v>
      </c>
      <c r="H216" s="96">
        <f t="shared" si="17"/>
        <v>110.79846296171154</v>
      </c>
    </row>
    <row r="217" spans="1:17" ht="15" customHeight="1" x14ac:dyDescent="0.25">
      <c r="A217" s="94">
        <v>6</v>
      </c>
      <c r="B217" s="94" t="s">
        <v>385</v>
      </c>
      <c r="C217" s="95">
        <v>2986.26</v>
      </c>
      <c r="D217" s="95">
        <f>D99</f>
        <v>133</v>
      </c>
      <c r="E217" s="95">
        <f t="shared" si="15"/>
        <v>66.5</v>
      </c>
      <c r="F217" s="95">
        <f>F100+F99</f>
        <v>912.47</v>
      </c>
      <c r="G217" s="95">
        <f t="shared" si="16"/>
        <v>30.555611366726271</v>
      </c>
      <c r="H217" s="96">
        <f t="shared" si="17"/>
        <v>1372.1353383458647</v>
      </c>
    </row>
    <row r="218" spans="1:17" ht="15" customHeight="1" x14ac:dyDescent="0.25">
      <c r="A218" s="94">
        <v>7</v>
      </c>
      <c r="B218" s="94" t="s">
        <v>31</v>
      </c>
      <c r="C218" s="95">
        <v>135031.19</v>
      </c>
      <c r="D218" s="231">
        <f>D107+D110+D112</f>
        <v>54110.1</v>
      </c>
      <c r="E218" s="95">
        <f t="shared" si="15"/>
        <v>27055.05</v>
      </c>
      <c r="F218" s="95">
        <f>F107+F110+F112</f>
        <v>280</v>
      </c>
      <c r="G218" s="95">
        <f t="shared" si="16"/>
        <v>0.20735949968299916</v>
      </c>
      <c r="H218" s="96">
        <f t="shared" si="17"/>
        <v>1.0349269360064017</v>
      </c>
    </row>
    <row r="219" spans="1:17" ht="24.95" customHeight="1" x14ac:dyDescent="0.25">
      <c r="A219" s="56"/>
      <c r="B219" s="34" t="s">
        <v>386</v>
      </c>
      <c r="C219" s="54">
        <f>SUM(C213:C218)</f>
        <v>695932.14999999991</v>
      </c>
      <c r="D219" s="54">
        <f>SUM(D213:D218)</f>
        <v>1542992.0800000003</v>
      </c>
      <c r="E219" s="95">
        <f t="shared" si="15"/>
        <v>771496.04000000015</v>
      </c>
      <c r="F219" s="54">
        <f>SUM(F213:F218)</f>
        <v>843141.77</v>
      </c>
      <c r="G219" s="95">
        <f t="shared" si="16"/>
        <v>121.15286957212712</v>
      </c>
      <c r="H219" s="96">
        <f t="shared" si="17"/>
        <v>109.2865972455283</v>
      </c>
    </row>
    <row r="220" spans="1:17" ht="24.95" customHeight="1" x14ac:dyDescent="0.25">
      <c r="A220" s="402"/>
      <c r="B220" s="403"/>
      <c r="C220" s="403"/>
      <c r="D220" s="403"/>
      <c r="E220" s="403"/>
      <c r="F220" s="403"/>
      <c r="G220" s="403"/>
      <c r="H220" s="404"/>
    </row>
    <row r="221" spans="1:17" ht="24.95" customHeight="1" x14ac:dyDescent="0.25">
      <c r="A221" s="418" t="s">
        <v>387</v>
      </c>
      <c r="B221" s="419"/>
      <c r="C221" s="215"/>
      <c r="D221" s="215"/>
      <c r="E221" s="215"/>
      <c r="F221" s="215"/>
      <c r="G221" s="215"/>
      <c r="H221" s="216"/>
    </row>
    <row r="222" spans="1:17" ht="24.95" customHeight="1" x14ac:dyDescent="0.25">
      <c r="A222" s="119" t="s">
        <v>289</v>
      </c>
      <c r="B222" s="119" t="s">
        <v>383</v>
      </c>
      <c r="C222" s="6" t="s">
        <v>357</v>
      </c>
      <c r="D222" s="159" t="s">
        <v>365</v>
      </c>
      <c r="E222" s="6" t="s">
        <v>366</v>
      </c>
      <c r="F222" s="6" t="s">
        <v>327</v>
      </c>
      <c r="G222" s="161" t="s">
        <v>367</v>
      </c>
      <c r="H222" s="161" t="s">
        <v>368</v>
      </c>
    </row>
    <row r="223" spans="1:17" ht="15" customHeight="1" x14ac:dyDescent="0.25">
      <c r="A223" s="94">
        <v>1</v>
      </c>
      <c r="B223" s="94" t="s">
        <v>388</v>
      </c>
      <c r="C223" s="95">
        <v>307928.31</v>
      </c>
      <c r="D223" s="95">
        <f>D339+D352+D465+D501+D529+D544+D592+D621+D639+D649+D656+D673+D703+D722+D767+D774+D786+D827+D846+D879+D916</f>
        <v>657804.95000000007</v>
      </c>
      <c r="E223" s="95">
        <f>D223/2</f>
        <v>328902.47500000003</v>
      </c>
      <c r="F223" s="95">
        <f>F339+F352+F465+F501+F529+F544+F592+F621+F639+F649+F656+F673+F703+F722+F767+F774+F786+F827+F846+F879+F916</f>
        <v>360235.99</v>
      </c>
      <c r="G223" s="321">
        <f>F223/C223*100</f>
        <v>116.98696686900922</v>
      </c>
      <c r="H223" s="96">
        <f>F223/E223*100</f>
        <v>109.52668872437033</v>
      </c>
      <c r="K223" s="275"/>
      <c r="L223" s="214"/>
      <c r="M223" s="276"/>
      <c r="N223" s="214"/>
      <c r="O223" s="277"/>
      <c r="P223" s="214"/>
      <c r="Q223" s="277"/>
    </row>
    <row r="224" spans="1:17" ht="15" customHeight="1" x14ac:dyDescent="0.25">
      <c r="A224" s="94">
        <v>3</v>
      </c>
      <c r="B224" s="94" t="s">
        <v>390</v>
      </c>
      <c r="C224" s="95">
        <v>17897.45</v>
      </c>
      <c r="D224" s="95">
        <f>D345+D387+D433+D470+D553+D798+D851+D897</f>
        <v>108381.24999999999</v>
      </c>
      <c r="E224" s="95">
        <f t="shared" ref="E224:E229" si="18">D224/2</f>
        <v>54190.624999999993</v>
      </c>
      <c r="F224" s="95">
        <f>F345+F387+F433+F470+F553+F798+F851+F897</f>
        <v>25960.53</v>
      </c>
      <c r="G224" s="321">
        <f t="shared" ref="G224:G229" si="19">F224/C224*100</f>
        <v>145.05155762413079</v>
      </c>
      <c r="H224" s="96">
        <f t="shared" ref="H224:H229" si="20">F224/E224*100</f>
        <v>47.905943140533999</v>
      </c>
      <c r="K224" s="275"/>
      <c r="L224" s="214"/>
      <c r="M224" s="276"/>
      <c r="N224" s="214"/>
      <c r="O224" s="276"/>
      <c r="P224" s="214"/>
      <c r="Q224" s="276"/>
    </row>
    <row r="225" spans="1:17" ht="15" customHeight="1" x14ac:dyDescent="0.25">
      <c r="A225" s="94">
        <v>4</v>
      </c>
      <c r="B225" s="94" t="s">
        <v>391</v>
      </c>
      <c r="C225" s="95">
        <v>233143.94</v>
      </c>
      <c r="D225" s="95">
        <f>D392+D406+D438+D454+D478+D507+D534+D560+D578+D598+D614+D632+D661+D678+D685+D708+D715+D731+D738+D745+D757+D802+D833+D857</f>
        <v>725451.77999999991</v>
      </c>
      <c r="E225" s="95">
        <f t="shared" si="18"/>
        <v>362725.88999999996</v>
      </c>
      <c r="F225" s="95">
        <f>F392+F406+F438+F454+F478+F507+F534+F560+F578+F598+F614+F632+F661+F678+F685+F708+F715+F731+F738+F745+F757+F802+F833+F857</f>
        <v>255093.63000000006</v>
      </c>
      <c r="G225" s="321">
        <f t="shared" si="19"/>
        <v>109.41465173832098</v>
      </c>
      <c r="H225" s="96">
        <f t="shared" si="20"/>
        <v>70.326832749655694</v>
      </c>
      <c r="K225" s="275"/>
      <c r="L225" s="214"/>
      <c r="M225" s="276"/>
      <c r="N225" s="214"/>
      <c r="O225" s="276"/>
      <c r="P225" s="214"/>
      <c r="Q225" s="276"/>
    </row>
    <row r="226" spans="1:17" ht="15" customHeight="1" x14ac:dyDescent="0.25">
      <c r="A226" s="94">
        <v>5</v>
      </c>
      <c r="B226" s="94" t="s">
        <v>389</v>
      </c>
      <c r="C226" s="95">
        <v>78436.94</v>
      </c>
      <c r="D226" s="95">
        <f>D398+D415+D522+D666+D693+D909+D921</f>
        <v>128741.19999999998</v>
      </c>
      <c r="E226" s="95">
        <f t="shared" si="18"/>
        <v>64370.599999999991</v>
      </c>
      <c r="F226" s="95">
        <f>F398+F415+F522+F666+F693+F909+F921</f>
        <v>97336.24</v>
      </c>
      <c r="G226" s="321">
        <f t="shared" si="19"/>
        <v>124.09489712372768</v>
      </c>
      <c r="H226" s="96">
        <f t="shared" si="20"/>
        <v>151.21226149826165</v>
      </c>
      <c r="K226" s="275"/>
      <c r="L226" s="214"/>
      <c r="M226" s="276"/>
      <c r="N226" s="214"/>
      <c r="O226" s="277"/>
      <c r="P226" s="214"/>
      <c r="Q226" s="277"/>
    </row>
    <row r="227" spans="1:17" ht="15" customHeight="1" x14ac:dyDescent="0.25">
      <c r="A227" s="94">
        <v>6</v>
      </c>
      <c r="B227" s="94" t="s">
        <v>392</v>
      </c>
      <c r="C227" s="95">
        <v>1556.17</v>
      </c>
      <c r="D227" s="95">
        <f>D902</f>
        <v>133</v>
      </c>
      <c r="E227" s="95">
        <f t="shared" si="18"/>
        <v>66.5</v>
      </c>
      <c r="F227" s="95">
        <f>F902</f>
        <v>0</v>
      </c>
      <c r="G227" s="321">
        <f t="shared" si="19"/>
        <v>0</v>
      </c>
      <c r="H227" s="96">
        <f t="shared" si="20"/>
        <v>0</v>
      </c>
      <c r="K227" s="278"/>
      <c r="L227" s="214"/>
      <c r="M227" s="214"/>
      <c r="N227" s="214"/>
      <c r="O227" s="277"/>
      <c r="P227" s="214"/>
      <c r="Q227" s="277"/>
    </row>
    <row r="228" spans="1:17" ht="15" customHeight="1" x14ac:dyDescent="0.25">
      <c r="A228" s="94">
        <v>7</v>
      </c>
      <c r="B228" s="94" t="s">
        <v>393</v>
      </c>
      <c r="C228" s="95">
        <v>65441.45</v>
      </c>
      <c r="D228" s="231">
        <f>D420+D447+D487+D567+D583+D603+D750</f>
        <v>54110.200000000004</v>
      </c>
      <c r="E228" s="95">
        <f t="shared" si="18"/>
        <v>27055.100000000002</v>
      </c>
      <c r="F228" s="95">
        <f>F420+F447+F487+F567+F583+F603+F750</f>
        <v>22976.800000000003</v>
      </c>
      <c r="G228" s="321">
        <f t="shared" si="19"/>
        <v>35.110468976466755</v>
      </c>
      <c r="H228" s="96">
        <f t="shared" si="20"/>
        <v>84.925947418416499</v>
      </c>
      <c r="K228" s="278"/>
      <c r="L228" s="214"/>
      <c r="M228" s="214"/>
      <c r="N228" s="214"/>
      <c r="O228" s="277"/>
      <c r="P228" s="214"/>
      <c r="Q228" s="277"/>
    </row>
    <row r="229" spans="1:17" ht="24.95" customHeight="1" x14ac:dyDescent="0.25">
      <c r="A229" s="56"/>
      <c r="B229" s="34" t="s">
        <v>394</v>
      </c>
      <c r="C229" s="54">
        <f>SUM(C223:C228)</f>
        <v>704404.25999999989</v>
      </c>
      <c r="D229" s="54">
        <f>SUM(D223:D228)</f>
        <v>1674622.38</v>
      </c>
      <c r="E229" s="54">
        <f t="shared" si="18"/>
        <v>837311.19</v>
      </c>
      <c r="F229" s="54">
        <f>SUM(F223:F228)</f>
        <v>761603.19000000018</v>
      </c>
      <c r="G229" s="321">
        <f t="shared" si="19"/>
        <v>108.12018513346304</v>
      </c>
      <c r="H229" s="96">
        <f t="shared" si="20"/>
        <v>90.95820037947901</v>
      </c>
      <c r="K229" s="275"/>
      <c r="L229" s="214"/>
      <c r="M229" s="276"/>
      <c r="N229" s="214"/>
      <c r="O229" s="279"/>
      <c r="P229" s="280"/>
      <c r="Q229" s="279"/>
    </row>
    <row r="230" spans="1:17" ht="30" customHeight="1" x14ac:dyDescent="0.25">
      <c r="A230" s="425"/>
      <c r="B230" s="425"/>
      <c r="C230" s="425"/>
      <c r="D230" s="425"/>
      <c r="E230" s="425"/>
      <c r="F230" s="425"/>
      <c r="G230" s="425"/>
      <c r="H230" s="425"/>
    </row>
    <row r="231" spans="1:17" ht="24.95" customHeight="1" x14ac:dyDescent="0.25">
      <c r="A231" s="442" t="s">
        <v>431</v>
      </c>
      <c r="B231" s="442"/>
      <c r="C231" s="442"/>
      <c r="D231" s="442"/>
      <c r="E231" s="442"/>
      <c r="F231" s="368"/>
      <c r="G231" s="368"/>
      <c r="H231" s="368"/>
    </row>
    <row r="232" spans="1:17" ht="21.75" customHeight="1" x14ac:dyDescent="0.25">
      <c r="A232" s="94" t="s">
        <v>289</v>
      </c>
      <c r="B232" s="94" t="s">
        <v>430</v>
      </c>
      <c r="C232" s="94" t="s">
        <v>432</v>
      </c>
      <c r="D232" s="94" t="s">
        <v>433</v>
      </c>
      <c r="E232" s="94" t="s">
        <v>434</v>
      </c>
      <c r="F232" s="367"/>
      <c r="G232" s="367"/>
      <c r="H232" s="367"/>
    </row>
    <row r="233" spans="1:17" ht="15" customHeight="1" x14ac:dyDescent="0.25">
      <c r="A233" s="94">
        <v>1</v>
      </c>
      <c r="B233" s="94" t="s">
        <v>388</v>
      </c>
      <c r="C233" s="95">
        <v>497416.86</v>
      </c>
      <c r="D233" s="95">
        <v>360235.99</v>
      </c>
      <c r="E233" s="369">
        <f>C233-D233</f>
        <v>137180.87</v>
      </c>
      <c r="F233" s="364"/>
      <c r="G233" s="364"/>
      <c r="H233" s="364"/>
    </row>
    <row r="234" spans="1:17" ht="15" customHeight="1" x14ac:dyDescent="0.25">
      <c r="A234" s="94">
        <v>3</v>
      </c>
      <c r="B234" s="94" t="s">
        <v>390</v>
      </c>
      <c r="C234" s="95">
        <v>52404.639999999999</v>
      </c>
      <c r="D234" s="95">
        <v>25960.53</v>
      </c>
      <c r="E234" s="369">
        <f t="shared" ref="E234:E239" si="21">C234-D234</f>
        <v>26444.11</v>
      </c>
      <c r="F234" s="364"/>
      <c r="G234" s="364"/>
      <c r="H234" s="364"/>
    </row>
    <row r="235" spans="1:17" ht="15" customHeight="1" x14ac:dyDescent="0.25">
      <c r="A235" s="94">
        <v>4</v>
      </c>
      <c r="B235" s="94" t="s">
        <v>391</v>
      </c>
      <c r="C235" s="95">
        <v>220806.22</v>
      </c>
      <c r="D235" s="95">
        <v>255093.63</v>
      </c>
      <c r="E235" s="369">
        <f t="shared" si="21"/>
        <v>-34287.410000000003</v>
      </c>
      <c r="F235" s="364"/>
      <c r="G235" s="364"/>
      <c r="H235" s="364"/>
    </row>
    <row r="236" spans="1:17" ht="15" customHeight="1" x14ac:dyDescent="0.25">
      <c r="A236" s="94">
        <v>5</v>
      </c>
      <c r="B236" s="94" t="s">
        <v>389</v>
      </c>
      <c r="C236" s="95">
        <v>71321.58</v>
      </c>
      <c r="D236" s="95">
        <v>97336.24</v>
      </c>
      <c r="E236" s="369">
        <f t="shared" si="21"/>
        <v>-26014.660000000003</v>
      </c>
      <c r="F236" s="364"/>
      <c r="G236" s="364"/>
      <c r="H236" s="364"/>
    </row>
    <row r="237" spans="1:17" ht="15" customHeight="1" x14ac:dyDescent="0.25">
      <c r="A237" s="94">
        <v>6</v>
      </c>
      <c r="B237" s="94" t="s">
        <v>392</v>
      </c>
      <c r="C237" s="95">
        <v>912.47</v>
      </c>
      <c r="D237" s="95">
        <v>0</v>
      </c>
      <c r="E237" s="369">
        <f t="shared" si="21"/>
        <v>912.47</v>
      </c>
      <c r="F237" s="364"/>
      <c r="G237" s="364"/>
      <c r="H237" s="364"/>
    </row>
    <row r="238" spans="1:17" ht="15" customHeight="1" x14ac:dyDescent="0.25">
      <c r="A238" s="94">
        <v>7</v>
      </c>
      <c r="B238" s="94" t="s">
        <v>393</v>
      </c>
      <c r="C238" s="95">
        <v>280</v>
      </c>
      <c r="D238" s="95">
        <v>22976.799999999999</v>
      </c>
      <c r="E238" s="369">
        <f t="shared" si="21"/>
        <v>-22696.799999999999</v>
      </c>
      <c r="F238" s="364"/>
      <c r="G238" s="364"/>
      <c r="H238" s="364"/>
    </row>
    <row r="239" spans="1:17" ht="24.95" customHeight="1" x14ac:dyDescent="0.25">
      <c r="A239" s="365"/>
      <c r="B239" s="366" t="s">
        <v>435</v>
      </c>
      <c r="C239" s="95">
        <v>843141.77</v>
      </c>
      <c r="D239" s="95">
        <v>761603.19</v>
      </c>
      <c r="E239" s="369">
        <f t="shared" si="21"/>
        <v>81538.580000000075</v>
      </c>
      <c r="F239" s="364"/>
      <c r="G239" s="364"/>
      <c r="H239" s="364"/>
    </row>
    <row r="240" spans="1:17" ht="24.95" customHeight="1" x14ac:dyDescent="0.25">
      <c r="A240" s="364"/>
      <c r="B240" s="364"/>
      <c r="C240" s="364"/>
      <c r="D240" s="364"/>
      <c r="E240" s="364"/>
      <c r="F240" s="364"/>
      <c r="G240" s="364"/>
      <c r="H240" s="364"/>
    </row>
    <row r="241" spans="1:8" x14ac:dyDescent="0.25">
      <c r="A241" s="4"/>
      <c r="B241" s="4"/>
      <c r="C241" s="4"/>
      <c r="D241" s="3"/>
      <c r="E241" s="3"/>
      <c r="F241" s="3"/>
      <c r="G241" s="3"/>
      <c r="H241" s="5"/>
    </row>
    <row r="242" spans="1:8" x14ac:dyDescent="0.25">
      <c r="A242" s="388" t="s">
        <v>415</v>
      </c>
      <c r="B242" s="388"/>
      <c r="C242" s="388"/>
      <c r="D242" s="388"/>
      <c r="E242" s="388"/>
      <c r="F242" t="s">
        <v>5</v>
      </c>
      <c r="G242" t="s">
        <v>5</v>
      </c>
      <c r="H242" t="s">
        <v>5</v>
      </c>
    </row>
    <row r="243" spans="1:8" x14ac:dyDescent="0.25">
      <c r="A243" s="56" t="s">
        <v>5</v>
      </c>
      <c r="B243" s="394" t="s">
        <v>138</v>
      </c>
      <c r="C243" s="396"/>
      <c r="D243" s="21" t="s">
        <v>416</v>
      </c>
      <c r="E243" s="9" t="s">
        <v>139</v>
      </c>
      <c r="F243" s="9" t="s">
        <v>417</v>
      </c>
      <c r="G243" s="9" t="s">
        <v>0</v>
      </c>
      <c r="H243" s="4" t="s">
        <v>5</v>
      </c>
    </row>
    <row r="244" spans="1:8" x14ac:dyDescent="0.25">
      <c r="A244" s="241" t="s">
        <v>140</v>
      </c>
      <c r="B244" s="426" t="s">
        <v>409</v>
      </c>
      <c r="C244" s="427"/>
      <c r="D244" s="302">
        <f>SUM(D245:D246)</f>
        <v>149208.44</v>
      </c>
      <c r="E244" s="233">
        <f>SUM(E245:E246)</f>
        <v>268079.25</v>
      </c>
      <c r="F244" s="242">
        <f>SUM(F245:F246)</f>
        <v>131481.10999999999</v>
      </c>
      <c r="G244" s="324">
        <f>F244/E244*100</f>
        <v>49.045612444827412</v>
      </c>
      <c r="H244" s="69" t="s">
        <v>5</v>
      </c>
    </row>
    <row r="245" spans="1:8" x14ac:dyDescent="0.25">
      <c r="A245" s="17" t="s">
        <v>141</v>
      </c>
      <c r="B245" s="372" t="s">
        <v>142</v>
      </c>
      <c r="C245" s="373"/>
      <c r="D245" s="303">
        <v>9916.81</v>
      </c>
      <c r="E245" s="14">
        <v>20783.05</v>
      </c>
      <c r="F245" s="24">
        <v>10325.75</v>
      </c>
      <c r="G245" s="250">
        <f t="shared" ref="G245:G274" si="22">F245/E245*100</f>
        <v>49.68351613454233</v>
      </c>
      <c r="H245" s="4" t="s">
        <v>5</v>
      </c>
    </row>
    <row r="246" spans="1:8" x14ac:dyDescent="0.25">
      <c r="A246" s="17" t="s">
        <v>143</v>
      </c>
      <c r="B246" s="372" t="s">
        <v>144</v>
      </c>
      <c r="C246" s="373"/>
      <c r="D246" s="303">
        <v>139291.63</v>
      </c>
      <c r="E246" s="14">
        <v>247296.2</v>
      </c>
      <c r="F246" s="24">
        <v>121155.36</v>
      </c>
      <c r="G246" s="250">
        <f t="shared" si="22"/>
        <v>48.99200230331077</v>
      </c>
      <c r="H246" s="4" t="s">
        <v>5</v>
      </c>
    </row>
    <row r="247" spans="1:8" x14ac:dyDescent="0.25">
      <c r="A247" s="241" t="s">
        <v>145</v>
      </c>
      <c r="B247" s="370" t="s">
        <v>146</v>
      </c>
      <c r="C247" s="371"/>
      <c r="D247" s="304">
        <f>SUM(D248)</f>
        <v>2654.46</v>
      </c>
      <c r="E247" s="233">
        <f>SUM(E248)</f>
        <v>3318.1</v>
      </c>
      <c r="F247" s="242">
        <f>SUM(F248)</f>
        <v>2645.63</v>
      </c>
      <c r="G247" s="324">
        <f t="shared" si="22"/>
        <v>79.733281094602333</v>
      </c>
      <c r="H247" s="70" t="s">
        <v>5</v>
      </c>
    </row>
    <row r="248" spans="1:8" x14ac:dyDescent="0.25">
      <c r="A248" s="17" t="s">
        <v>147</v>
      </c>
      <c r="B248" s="372" t="s">
        <v>148</v>
      </c>
      <c r="C248" s="373"/>
      <c r="D248" s="303">
        <v>2654.46</v>
      </c>
      <c r="E248" s="14">
        <v>3318.1</v>
      </c>
      <c r="F248" s="24">
        <v>2645.63</v>
      </c>
      <c r="G248" s="250">
        <f t="shared" si="22"/>
        <v>79.733281094602333</v>
      </c>
      <c r="H248" s="4" t="s">
        <v>5</v>
      </c>
    </row>
    <row r="249" spans="1:8" x14ac:dyDescent="0.25">
      <c r="A249" s="241" t="s">
        <v>149</v>
      </c>
      <c r="B249" s="370" t="s">
        <v>150</v>
      </c>
      <c r="C249" s="371"/>
      <c r="D249" s="304">
        <f>SUM(D250)</f>
        <v>21404.85</v>
      </c>
      <c r="E249" s="233">
        <f>SUM(E250)</f>
        <v>55079.9</v>
      </c>
      <c r="F249" s="242">
        <f>SUM(F250)</f>
        <v>35699.760000000002</v>
      </c>
      <c r="G249" s="324">
        <f t="shared" si="22"/>
        <v>64.814496758345612</v>
      </c>
      <c r="H249" s="70" t="s">
        <v>5</v>
      </c>
    </row>
    <row r="250" spans="1:8" x14ac:dyDescent="0.25">
      <c r="A250" s="17" t="s">
        <v>151</v>
      </c>
      <c r="B250" s="372" t="s">
        <v>152</v>
      </c>
      <c r="C250" s="373"/>
      <c r="D250" s="303">
        <v>21404.85</v>
      </c>
      <c r="E250" s="14">
        <v>55079.9</v>
      </c>
      <c r="F250" s="24">
        <v>35699.760000000002</v>
      </c>
      <c r="G250" s="250">
        <f t="shared" si="22"/>
        <v>64.814496758345612</v>
      </c>
      <c r="H250" s="4" t="s">
        <v>5</v>
      </c>
    </row>
    <row r="251" spans="1:8" x14ac:dyDescent="0.25">
      <c r="A251" s="241" t="s">
        <v>153</v>
      </c>
      <c r="B251" s="370" t="s">
        <v>154</v>
      </c>
      <c r="C251" s="371"/>
      <c r="D251" s="304">
        <f>SUM(D252:D253)</f>
        <v>94609.53</v>
      </c>
      <c r="E251" s="233">
        <f>SUM(E252:E253)</f>
        <v>122942.40000000001</v>
      </c>
      <c r="F251" s="242">
        <f>SUM(F252:F253)</f>
        <v>108810.34</v>
      </c>
      <c r="G251" s="324">
        <f t="shared" si="22"/>
        <v>88.505137365140087</v>
      </c>
      <c r="H251" s="70" t="s">
        <v>5</v>
      </c>
    </row>
    <row r="252" spans="1:8" x14ac:dyDescent="0.25">
      <c r="A252" s="17" t="s">
        <v>155</v>
      </c>
      <c r="B252" s="372" t="s">
        <v>156</v>
      </c>
      <c r="C252" s="373"/>
      <c r="D252" s="303">
        <v>23829.64</v>
      </c>
      <c r="E252" s="14">
        <v>15926.6</v>
      </c>
      <c r="F252" s="24">
        <v>23921.09</v>
      </c>
      <c r="G252" s="250">
        <f t="shared" si="22"/>
        <v>150.19583589717831</v>
      </c>
      <c r="H252" s="4" t="s">
        <v>5</v>
      </c>
    </row>
    <row r="253" spans="1:8" x14ac:dyDescent="0.25">
      <c r="A253" s="17" t="s">
        <v>157</v>
      </c>
      <c r="B253" s="372" t="s">
        <v>158</v>
      </c>
      <c r="C253" s="373"/>
      <c r="D253" s="303">
        <v>70779.89</v>
      </c>
      <c r="E253" s="14">
        <v>107015.8</v>
      </c>
      <c r="F253" s="24">
        <v>84889.25</v>
      </c>
      <c r="G253" s="250">
        <f t="shared" si="22"/>
        <v>79.324034394921114</v>
      </c>
      <c r="H253" s="4" t="s">
        <v>5</v>
      </c>
    </row>
    <row r="254" spans="1:8" x14ac:dyDescent="0.25">
      <c r="A254" s="241" t="s">
        <v>159</v>
      </c>
      <c r="B254" s="370" t="s">
        <v>160</v>
      </c>
      <c r="C254" s="371"/>
      <c r="D254" s="304">
        <f>SUM(D255:D256)</f>
        <v>31032.92</v>
      </c>
      <c r="E254" s="233">
        <f>SUM(E255:E256)</f>
        <v>41144</v>
      </c>
      <c r="F254" s="242">
        <f>SUM(F255:F256)</f>
        <v>12080.7</v>
      </c>
      <c r="G254" s="324">
        <f t="shared" si="22"/>
        <v>29.361996888975305</v>
      </c>
      <c r="H254" s="70" t="s">
        <v>5</v>
      </c>
    </row>
    <row r="255" spans="1:8" x14ac:dyDescent="0.25">
      <c r="A255" s="17" t="s">
        <v>161</v>
      </c>
      <c r="B255" s="372" t="s">
        <v>162</v>
      </c>
      <c r="C255" s="373"/>
      <c r="D255" s="303">
        <v>26204.84</v>
      </c>
      <c r="E255" s="14">
        <v>33180.699999999997</v>
      </c>
      <c r="F255" s="24">
        <v>7337.07</v>
      </c>
      <c r="G255" s="250">
        <f t="shared" si="22"/>
        <v>22.112462967930153</v>
      </c>
      <c r="H255" s="4" t="s">
        <v>5</v>
      </c>
    </row>
    <row r="256" spans="1:8" x14ac:dyDescent="0.25">
      <c r="A256" s="17" t="s">
        <v>163</v>
      </c>
      <c r="B256" s="372" t="s">
        <v>164</v>
      </c>
      <c r="C256" s="373"/>
      <c r="D256" s="303">
        <v>4828.08</v>
      </c>
      <c r="E256" s="14">
        <v>7963.3</v>
      </c>
      <c r="F256" s="24">
        <v>4743.63</v>
      </c>
      <c r="G256" s="250">
        <f t="shared" si="22"/>
        <v>59.568646164278626</v>
      </c>
      <c r="H256" s="4" t="s">
        <v>5</v>
      </c>
    </row>
    <row r="257" spans="1:8" x14ac:dyDescent="0.25">
      <c r="A257" s="241" t="s">
        <v>165</v>
      </c>
      <c r="B257" s="376" t="s">
        <v>410</v>
      </c>
      <c r="C257" s="377"/>
      <c r="D257" s="302">
        <f>SUM(D258:D261)</f>
        <v>211354.46000000002</v>
      </c>
      <c r="E257" s="233">
        <f>SUM(E258:E261)</f>
        <v>637426.26</v>
      </c>
      <c r="F257" s="242">
        <f>SUM(F258:F261)</f>
        <v>225637.09999999998</v>
      </c>
      <c r="G257" s="324">
        <f t="shared" si="22"/>
        <v>35.398149426727407</v>
      </c>
      <c r="H257" s="69" t="s">
        <v>5</v>
      </c>
    </row>
    <row r="258" spans="1:8" x14ac:dyDescent="0.25">
      <c r="A258" s="17" t="s">
        <v>166</v>
      </c>
      <c r="B258" s="372" t="s">
        <v>167</v>
      </c>
      <c r="C258" s="373"/>
      <c r="D258" s="303">
        <v>67549.19</v>
      </c>
      <c r="E258" s="14">
        <v>371623.7</v>
      </c>
      <c r="F258" s="24">
        <v>133565.35999999999</v>
      </c>
      <c r="G258" s="250">
        <f t="shared" si="22"/>
        <v>35.941023137114229</v>
      </c>
      <c r="H258" s="4" t="s">
        <v>5</v>
      </c>
    </row>
    <row r="259" spans="1:8" x14ac:dyDescent="0.25">
      <c r="A259" s="17" t="s">
        <v>168</v>
      </c>
      <c r="B259" s="372" t="s">
        <v>169</v>
      </c>
      <c r="C259" s="373"/>
      <c r="D259" s="303">
        <v>57392.01</v>
      </c>
      <c r="E259" s="14">
        <v>67688.5</v>
      </c>
      <c r="F259" s="24">
        <v>27556.27</v>
      </c>
      <c r="G259" s="250">
        <f t="shared" si="22"/>
        <v>40.71041609726911</v>
      </c>
      <c r="H259" s="4" t="s">
        <v>5</v>
      </c>
    </row>
    <row r="260" spans="1:8" x14ac:dyDescent="0.25">
      <c r="A260" s="17" t="s">
        <v>170</v>
      </c>
      <c r="B260" s="372" t="s">
        <v>171</v>
      </c>
      <c r="C260" s="373"/>
      <c r="D260" s="303">
        <v>36235.730000000003</v>
      </c>
      <c r="E260" s="14">
        <v>114141.4</v>
      </c>
      <c r="F260" s="24">
        <v>26916.34</v>
      </c>
      <c r="G260" s="250">
        <f t="shared" si="22"/>
        <v>23.58157513400046</v>
      </c>
      <c r="H260" s="4" t="s">
        <v>5</v>
      </c>
    </row>
    <row r="261" spans="1:8" x14ac:dyDescent="0.25">
      <c r="A261" s="17" t="s">
        <v>172</v>
      </c>
      <c r="B261" s="113" t="s">
        <v>173</v>
      </c>
      <c r="C261" s="17"/>
      <c r="D261" s="303">
        <v>50177.53</v>
      </c>
      <c r="E261" s="14">
        <v>83972.66</v>
      </c>
      <c r="F261" s="24">
        <v>37599.129999999997</v>
      </c>
      <c r="G261" s="250">
        <f t="shared" si="22"/>
        <v>44.775442388034385</v>
      </c>
      <c r="H261" s="4" t="s">
        <v>5</v>
      </c>
    </row>
    <row r="262" spans="1:8" x14ac:dyDescent="0.25">
      <c r="A262" s="241" t="s">
        <v>174</v>
      </c>
      <c r="B262" s="370" t="s">
        <v>175</v>
      </c>
      <c r="C262" s="371"/>
      <c r="D262" s="304">
        <f>SUM(D263)</f>
        <v>3226.64</v>
      </c>
      <c r="E262" s="233">
        <f>SUM(E263)</f>
        <v>18713.599999999999</v>
      </c>
      <c r="F262" s="242">
        <f>SUM(F263)</f>
        <v>18982.73</v>
      </c>
      <c r="G262" s="324">
        <f t="shared" si="22"/>
        <v>101.43815193228454</v>
      </c>
      <c r="H262" s="70" t="s">
        <v>5</v>
      </c>
    </row>
    <row r="263" spans="1:8" x14ac:dyDescent="0.25">
      <c r="A263" s="17" t="s">
        <v>176</v>
      </c>
      <c r="B263" s="372" t="s">
        <v>177</v>
      </c>
      <c r="C263" s="373"/>
      <c r="D263" s="303">
        <v>3226.64</v>
      </c>
      <c r="E263" s="14">
        <v>18713.599999999999</v>
      </c>
      <c r="F263" s="24">
        <v>18982.73</v>
      </c>
      <c r="G263" s="250">
        <f t="shared" si="22"/>
        <v>101.43815193228454</v>
      </c>
      <c r="H263" s="4" t="s">
        <v>5</v>
      </c>
    </row>
    <row r="264" spans="1:8" x14ac:dyDescent="0.25">
      <c r="A264" s="241" t="s">
        <v>178</v>
      </c>
      <c r="B264" s="370" t="s">
        <v>179</v>
      </c>
      <c r="C264" s="371"/>
      <c r="D264" s="304">
        <f>SUM(D265:D267)</f>
        <v>34113.440000000002</v>
      </c>
      <c r="E264" s="233">
        <f>SUM(E265:E267)</f>
        <v>183157.9</v>
      </c>
      <c r="F264" s="242">
        <f>SUM(F265:F267)</f>
        <v>38486.639999999999</v>
      </c>
      <c r="G264" s="324">
        <f t="shared" si="22"/>
        <v>21.012820085838506</v>
      </c>
      <c r="H264" s="70" t="s">
        <v>5</v>
      </c>
    </row>
    <row r="265" spans="1:8" x14ac:dyDescent="0.25">
      <c r="A265" s="17" t="s">
        <v>180</v>
      </c>
      <c r="B265" s="372" t="s">
        <v>181</v>
      </c>
      <c r="C265" s="373"/>
      <c r="D265" s="303">
        <v>17867.97</v>
      </c>
      <c r="E265" s="14">
        <v>39153.1</v>
      </c>
      <c r="F265" s="24">
        <v>17107.419999999998</v>
      </c>
      <c r="G265" s="250">
        <f t="shared" si="22"/>
        <v>43.693653886920828</v>
      </c>
      <c r="H265" s="4" t="s">
        <v>5</v>
      </c>
    </row>
    <row r="266" spans="1:8" x14ac:dyDescent="0.25">
      <c r="A266" s="17" t="s">
        <v>182</v>
      </c>
      <c r="B266" s="372" t="s">
        <v>183</v>
      </c>
      <c r="C266" s="373"/>
      <c r="D266" s="303">
        <v>10538.39</v>
      </c>
      <c r="E266" s="14">
        <v>132723.4</v>
      </c>
      <c r="F266" s="24">
        <v>9574.76</v>
      </c>
      <c r="G266" s="250">
        <f t="shared" si="22"/>
        <v>7.2140707667223722</v>
      </c>
      <c r="H266" s="4" t="s">
        <v>5</v>
      </c>
    </row>
    <row r="267" spans="1:8" x14ac:dyDescent="0.25">
      <c r="A267" s="17" t="s">
        <v>184</v>
      </c>
      <c r="B267" s="372" t="s">
        <v>185</v>
      </c>
      <c r="C267" s="373"/>
      <c r="D267" s="303">
        <v>5707.08</v>
      </c>
      <c r="E267" s="14">
        <v>11281.4</v>
      </c>
      <c r="F267" s="24">
        <v>11804.46</v>
      </c>
      <c r="G267" s="250">
        <f t="shared" si="22"/>
        <v>104.63648128778343</v>
      </c>
      <c r="H267" s="4" t="s">
        <v>5</v>
      </c>
    </row>
    <row r="268" spans="1:8" x14ac:dyDescent="0.25">
      <c r="A268" s="241" t="s">
        <v>186</v>
      </c>
      <c r="B268" s="370" t="s">
        <v>187</v>
      </c>
      <c r="C268" s="371"/>
      <c r="D268" s="304">
        <f>SUM(D269:D270)</f>
        <v>148371.08000000002</v>
      </c>
      <c r="E268" s="233">
        <f>SUM(E269:E270)</f>
        <v>320201.27</v>
      </c>
      <c r="F268" s="242">
        <f>SUM(F269:F270)</f>
        <v>177581.1</v>
      </c>
      <c r="G268" s="324">
        <f t="shared" si="22"/>
        <v>55.459211638979447</v>
      </c>
      <c r="H268" s="70" t="s">
        <v>5</v>
      </c>
    </row>
    <row r="269" spans="1:8" x14ac:dyDescent="0.25">
      <c r="A269" s="17" t="s">
        <v>188</v>
      </c>
      <c r="B269" s="372" t="s">
        <v>189</v>
      </c>
      <c r="C269" s="373"/>
      <c r="D269" s="303">
        <v>135696.29</v>
      </c>
      <c r="E269" s="14">
        <v>297637.87</v>
      </c>
      <c r="F269" s="24">
        <v>166923.47</v>
      </c>
      <c r="G269" s="250">
        <f t="shared" si="22"/>
        <v>56.082739068116574</v>
      </c>
      <c r="H269" s="4" t="s">
        <v>5</v>
      </c>
    </row>
    <row r="270" spans="1:8" x14ac:dyDescent="0.25">
      <c r="A270" s="17" t="s">
        <v>190</v>
      </c>
      <c r="B270" s="372" t="s">
        <v>191</v>
      </c>
      <c r="C270" s="373"/>
      <c r="D270" s="303">
        <v>12674.79</v>
      </c>
      <c r="E270" s="14">
        <v>22563.4</v>
      </c>
      <c r="F270" s="24">
        <v>10657.63</v>
      </c>
      <c r="G270" s="250">
        <f t="shared" si="22"/>
        <v>47.234149108733611</v>
      </c>
      <c r="H270" s="4" t="s">
        <v>5</v>
      </c>
    </row>
    <row r="271" spans="1:8" x14ac:dyDescent="0.25">
      <c r="A271" s="241">
        <v>10</v>
      </c>
      <c r="B271" s="370" t="s">
        <v>192</v>
      </c>
      <c r="C271" s="371"/>
      <c r="D271" s="304">
        <f>SUM(D272:D273)</f>
        <v>8428.44</v>
      </c>
      <c r="E271" s="233">
        <f>SUM(E272:E273)</f>
        <v>24559.699999999997</v>
      </c>
      <c r="F271" s="242">
        <f>SUM(F272:F273)</f>
        <v>10198.08</v>
      </c>
      <c r="G271" s="324">
        <f t="shared" si="22"/>
        <v>41.52363424634666</v>
      </c>
      <c r="H271" s="70" t="s">
        <v>5</v>
      </c>
    </row>
    <row r="272" spans="1:8" x14ac:dyDescent="0.25">
      <c r="A272" s="17">
        <v>104</v>
      </c>
      <c r="B272" s="372" t="s">
        <v>193</v>
      </c>
      <c r="C272" s="373"/>
      <c r="D272" s="303">
        <v>8428.44</v>
      </c>
      <c r="E272" s="14">
        <v>16590.3</v>
      </c>
      <c r="F272" s="24">
        <v>10198.08</v>
      </c>
      <c r="G272" s="250">
        <f t="shared" si="22"/>
        <v>61.470136163903014</v>
      </c>
      <c r="H272" s="4" t="s">
        <v>5</v>
      </c>
    </row>
    <row r="273" spans="1:8" x14ac:dyDescent="0.25">
      <c r="A273" s="17">
        <v>107</v>
      </c>
      <c r="B273" s="372" t="s">
        <v>194</v>
      </c>
      <c r="C273" s="373"/>
      <c r="D273" s="303">
        <v>0</v>
      </c>
      <c r="E273" s="14">
        <v>7969.4</v>
      </c>
      <c r="F273" s="24">
        <v>0</v>
      </c>
      <c r="G273" s="250">
        <f t="shared" si="22"/>
        <v>0</v>
      </c>
      <c r="H273" s="4" t="s">
        <v>5</v>
      </c>
    </row>
    <row r="274" spans="1:8" x14ac:dyDescent="0.25">
      <c r="A274" s="56" t="s">
        <v>5</v>
      </c>
      <c r="B274" s="374" t="s">
        <v>195</v>
      </c>
      <c r="C274" s="375"/>
      <c r="D274" s="126">
        <f>SUM(D244,D247,D249,D251,D254,D257,D262,D264,D268,D271)</f>
        <v>704404.26</v>
      </c>
      <c r="E274" s="39">
        <f>E244+E247+E249+E251+E254+E257+E262+E264+E268+E271</f>
        <v>1674622.3800000001</v>
      </c>
      <c r="F274" s="71">
        <f>F244+F247+F249+F251+F254+F257+F262+F264+F268+F271</f>
        <v>761603.19</v>
      </c>
      <c r="G274" s="321">
        <f t="shared" si="22"/>
        <v>45.479100189739484</v>
      </c>
      <c r="H274" s="70" t="s">
        <v>5</v>
      </c>
    </row>
    <row r="275" spans="1:8" x14ac:dyDescent="0.25">
      <c r="A275" s="4"/>
      <c r="B275" s="224"/>
      <c r="C275" s="224"/>
      <c r="D275" s="224"/>
      <c r="E275" s="225"/>
      <c r="F275" s="225"/>
      <c r="G275" s="226"/>
      <c r="H275" s="70"/>
    </row>
    <row r="276" spans="1:8" x14ac:dyDescent="0.25">
      <c r="A276" s="388" t="s">
        <v>405</v>
      </c>
      <c r="B276" s="397"/>
      <c r="C276" s="397"/>
      <c r="D276" s="397"/>
      <c r="E276" s="397"/>
      <c r="F276" s="397"/>
      <c r="G276" s="397"/>
      <c r="H276" s="397"/>
    </row>
    <row r="278" spans="1:8" x14ac:dyDescent="0.25">
      <c r="A278" s="227" t="s">
        <v>397</v>
      </c>
      <c r="B278" s="228"/>
      <c r="C278" s="228"/>
      <c r="D278" s="228"/>
      <c r="E278" s="228"/>
      <c r="F278" s="228"/>
      <c r="G278" s="228"/>
      <c r="H278" s="228"/>
    </row>
    <row r="279" spans="1:8" ht="23.25" x14ac:dyDescent="0.25">
      <c r="A279" s="384" t="s">
        <v>356</v>
      </c>
      <c r="B279" s="385"/>
      <c r="C279" s="6" t="s">
        <v>357</v>
      </c>
      <c r="D279" s="159" t="s">
        <v>365</v>
      </c>
      <c r="E279" s="6" t="s">
        <v>366</v>
      </c>
      <c r="F279" s="6" t="s">
        <v>327</v>
      </c>
      <c r="G279" s="161" t="s">
        <v>367</v>
      </c>
      <c r="H279" s="161" t="s">
        <v>368</v>
      </c>
    </row>
    <row r="280" spans="1:8" x14ac:dyDescent="0.25">
      <c r="A280" s="386">
        <v>1</v>
      </c>
      <c r="B280" s="387"/>
      <c r="C280" s="163">
        <v>2</v>
      </c>
      <c r="D280" s="164">
        <v>3</v>
      </c>
      <c r="E280" s="162">
        <v>4</v>
      </c>
      <c r="F280" s="164">
        <v>5</v>
      </c>
      <c r="G280" s="163">
        <v>6</v>
      </c>
      <c r="H280" s="163">
        <v>7</v>
      </c>
    </row>
    <row r="281" spans="1:8" x14ac:dyDescent="0.25">
      <c r="A281" s="170">
        <v>8</v>
      </c>
      <c r="B281" s="170" t="s">
        <v>332</v>
      </c>
      <c r="C281" s="167">
        <v>0</v>
      </c>
      <c r="D281" s="184">
        <f t="shared" ref="D281:E283" si="23">SUM(D282)</f>
        <v>0</v>
      </c>
      <c r="E281" s="184">
        <f t="shared" si="23"/>
        <v>0</v>
      </c>
      <c r="F281" s="167">
        <v>0</v>
      </c>
      <c r="G281" s="167">
        <v>0</v>
      </c>
      <c r="H281" s="184">
        <v>0</v>
      </c>
    </row>
    <row r="282" spans="1:8" x14ac:dyDescent="0.25">
      <c r="A282" s="180">
        <v>84</v>
      </c>
      <c r="B282" s="180" t="s">
        <v>131</v>
      </c>
      <c r="C282" s="177">
        <v>0</v>
      </c>
      <c r="D282" s="188">
        <f t="shared" si="23"/>
        <v>0</v>
      </c>
      <c r="E282" s="188">
        <f t="shared" si="23"/>
        <v>0</v>
      </c>
      <c r="F282" s="177">
        <v>0</v>
      </c>
      <c r="G282" s="177">
        <v>0</v>
      </c>
      <c r="H282" s="218">
        <v>0</v>
      </c>
    </row>
    <row r="283" spans="1:8" ht="20.25" x14ac:dyDescent="0.25">
      <c r="A283" s="189">
        <v>844</v>
      </c>
      <c r="B283" s="182" t="s">
        <v>132</v>
      </c>
      <c r="C283" s="173">
        <v>0</v>
      </c>
      <c r="D283" s="190">
        <f t="shared" si="23"/>
        <v>0</v>
      </c>
      <c r="E283" s="190">
        <f t="shared" si="23"/>
        <v>0</v>
      </c>
      <c r="F283" s="175">
        <v>0</v>
      </c>
      <c r="G283" s="175">
        <v>0</v>
      </c>
      <c r="H283" s="246">
        <v>0</v>
      </c>
    </row>
    <row r="284" spans="1:8" ht="20.25" x14ac:dyDescent="0.25">
      <c r="A284" s="68">
        <v>8445</v>
      </c>
      <c r="B284" s="37" t="s">
        <v>133</v>
      </c>
      <c r="C284" s="14">
        <v>0</v>
      </c>
      <c r="D284" s="116">
        <v>0</v>
      </c>
      <c r="E284" s="116">
        <v>0</v>
      </c>
      <c r="F284" s="52">
        <v>0</v>
      </c>
      <c r="G284" s="52">
        <v>0</v>
      </c>
      <c r="H284" s="247">
        <v>0</v>
      </c>
    </row>
    <row r="285" spans="1:8" x14ac:dyDescent="0.25">
      <c r="A285" s="185">
        <v>5</v>
      </c>
      <c r="B285" s="185" t="s">
        <v>333</v>
      </c>
      <c r="C285" s="186">
        <v>0</v>
      </c>
      <c r="D285" s="187">
        <f>SUM(D286)</f>
        <v>0</v>
      </c>
      <c r="E285" s="187">
        <f>SUM(E286)</f>
        <v>0</v>
      </c>
      <c r="F285" s="186"/>
      <c r="G285" s="186">
        <v>0</v>
      </c>
      <c r="H285" s="184">
        <v>0</v>
      </c>
    </row>
    <row r="286" spans="1:8" x14ac:dyDescent="0.25">
      <c r="A286" s="180">
        <v>54</v>
      </c>
      <c r="B286" s="180" t="s">
        <v>369</v>
      </c>
      <c r="C286" s="177">
        <v>0</v>
      </c>
      <c r="D286" s="188">
        <f>D287+D289</f>
        <v>0</v>
      </c>
      <c r="E286" s="188">
        <f>E287+E289</f>
        <v>0</v>
      </c>
      <c r="F286" s="177">
        <v>0</v>
      </c>
      <c r="G286" s="177">
        <v>0</v>
      </c>
      <c r="H286" s="218">
        <v>0</v>
      </c>
    </row>
    <row r="287" spans="1:8" ht="20.25" x14ac:dyDescent="0.25">
      <c r="A287" s="189">
        <v>544</v>
      </c>
      <c r="B287" s="182" t="s">
        <v>134</v>
      </c>
      <c r="C287" s="173">
        <v>0</v>
      </c>
      <c r="D287" s="190">
        <v>0</v>
      </c>
      <c r="E287" s="190">
        <v>0</v>
      </c>
      <c r="F287" s="175">
        <v>0</v>
      </c>
      <c r="G287" s="175">
        <v>0</v>
      </c>
      <c r="H287" s="246">
        <v>0</v>
      </c>
    </row>
    <row r="288" spans="1:8" ht="20.25" x14ac:dyDescent="0.25">
      <c r="A288" s="68">
        <v>5445</v>
      </c>
      <c r="B288" s="37" t="s">
        <v>135</v>
      </c>
      <c r="C288" s="14">
        <v>0</v>
      </c>
      <c r="D288" s="116">
        <v>0</v>
      </c>
      <c r="E288" s="116">
        <v>0</v>
      </c>
      <c r="F288" s="52">
        <v>0</v>
      </c>
      <c r="G288" s="52">
        <v>0</v>
      </c>
      <c r="H288" s="247">
        <v>0</v>
      </c>
    </row>
    <row r="289" spans="1:8" ht="20.25" x14ac:dyDescent="0.25">
      <c r="A289" s="189">
        <v>547</v>
      </c>
      <c r="B289" s="182" t="s">
        <v>136</v>
      </c>
      <c r="C289" s="173">
        <v>0</v>
      </c>
      <c r="D289" s="190">
        <f>SUM(D290)</f>
        <v>0</v>
      </c>
      <c r="E289" s="190">
        <f>SUM(E290)</f>
        <v>0</v>
      </c>
      <c r="F289" s="175">
        <v>0</v>
      </c>
      <c r="G289" s="175">
        <v>0</v>
      </c>
      <c r="H289" s="246">
        <v>0</v>
      </c>
    </row>
    <row r="290" spans="1:8" ht="20.25" x14ac:dyDescent="0.25">
      <c r="A290" s="68">
        <v>5471</v>
      </c>
      <c r="B290" s="37" t="s">
        <v>137</v>
      </c>
      <c r="C290" s="14">
        <v>0</v>
      </c>
      <c r="D290" s="116">
        <v>0</v>
      </c>
      <c r="E290" s="116">
        <v>0</v>
      </c>
      <c r="F290" s="52">
        <v>0</v>
      </c>
      <c r="G290" s="52">
        <v>0</v>
      </c>
      <c r="H290" s="247">
        <v>0</v>
      </c>
    </row>
    <row r="291" spans="1:8" x14ac:dyDescent="0.25">
      <c r="A291" s="219"/>
      <c r="B291" s="220"/>
      <c r="C291" s="27"/>
      <c r="D291" s="221"/>
      <c r="E291" s="221"/>
      <c r="F291" s="222"/>
      <c r="G291" s="222"/>
      <c r="H291" s="223"/>
    </row>
    <row r="292" spans="1:8" x14ac:dyDescent="0.25">
      <c r="A292" s="388" t="s">
        <v>398</v>
      </c>
      <c r="B292" s="388"/>
      <c r="C292" s="388"/>
      <c r="D292" s="388"/>
      <c r="E292" s="388"/>
      <c r="F292" s="388"/>
      <c r="G292" s="388"/>
      <c r="H292" s="388"/>
    </row>
    <row r="293" spans="1:8" x14ac:dyDescent="0.25">
      <c r="A293" s="389"/>
      <c r="B293" s="389"/>
      <c r="C293" s="389"/>
      <c r="D293" s="389"/>
      <c r="E293" s="389"/>
      <c r="F293" s="389"/>
      <c r="G293" s="389"/>
      <c r="H293" s="389"/>
    </row>
    <row r="294" spans="1:8" x14ac:dyDescent="0.25">
      <c r="A294" s="418" t="s">
        <v>332</v>
      </c>
      <c r="B294" s="419"/>
      <c r="C294" s="211"/>
      <c r="D294" s="211"/>
      <c r="E294" s="211"/>
      <c r="F294" s="211"/>
      <c r="G294" s="212"/>
      <c r="H294" s="212"/>
    </row>
    <row r="295" spans="1:8" ht="23.25" x14ac:dyDescent="0.25">
      <c r="A295" s="119" t="s">
        <v>289</v>
      </c>
      <c r="B295" s="119" t="s">
        <v>383</v>
      </c>
      <c r="C295" s="6" t="s">
        <v>357</v>
      </c>
      <c r="D295" s="159" t="s">
        <v>365</v>
      </c>
      <c r="E295" s="6" t="s">
        <v>366</v>
      </c>
      <c r="F295" s="6" t="s">
        <v>327</v>
      </c>
      <c r="G295" s="161" t="s">
        <v>367</v>
      </c>
      <c r="H295" s="161" t="s">
        <v>368</v>
      </c>
    </row>
    <row r="296" spans="1:8" x14ac:dyDescent="0.25">
      <c r="A296" s="94">
        <v>1</v>
      </c>
      <c r="B296" s="94" t="s">
        <v>290</v>
      </c>
      <c r="C296" s="95">
        <v>0</v>
      </c>
      <c r="D296" s="95">
        <v>0</v>
      </c>
      <c r="E296" s="95">
        <v>0</v>
      </c>
      <c r="F296" s="95">
        <v>0</v>
      </c>
      <c r="G296" s="249">
        <v>0</v>
      </c>
      <c r="H296" s="249">
        <v>0</v>
      </c>
    </row>
    <row r="297" spans="1:8" x14ac:dyDescent="0.25">
      <c r="A297" s="94">
        <v>3</v>
      </c>
      <c r="B297" s="94" t="s">
        <v>291</v>
      </c>
      <c r="C297" s="95">
        <v>0</v>
      </c>
      <c r="D297" s="95">
        <v>0</v>
      </c>
      <c r="E297" s="95">
        <v>0</v>
      </c>
      <c r="F297" s="95">
        <v>0</v>
      </c>
      <c r="G297" s="249">
        <v>0</v>
      </c>
      <c r="H297" s="249">
        <v>0</v>
      </c>
    </row>
    <row r="298" spans="1:8" x14ac:dyDescent="0.25">
      <c r="A298" s="94">
        <v>4</v>
      </c>
      <c r="B298" s="94" t="s">
        <v>288</v>
      </c>
      <c r="C298" s="95">
        <v>0</v>
      </c>
      <c r="D298" s="95">
        <v>0</v>
      </c>
      <c r="E298" s="95">
        <v>0</v>
      </c>
      <c r="F298" s="95">
        <v>0</v>
      </c>
      <c r="G298" s="249">
        <v>0</v>
      </c>
      <c r="H298" s="249">
        <v>0</v>
      </c>
    </row>
    <row r="299" spans="1:8" x14ac:dyDescent="0.25">
      <c r="A299" s="94">
        <v>5</v>
      </c>
      <c r="B299" s="94" t="s">
        <v>292</v>
      </c>
      <c r="C299" s="95">
        <v>0</v>
      </c>
      <c r="D299" s="95">
        <v>0</v>
      </c>
      <c r="E299" s="95">
        <v>0</v>
      </c>
      <c r="F299" s="95">
        <v>0</v>
      </c>
      <c r="G299" s="249">
        <v>0</v>
      </c>
      <c r="H299" s="249">
        <v>0</v>
      </c>
    </row>
    <row r="300" spans="1:8" x14ac:dyDescent="0.25">
      <c r="A300" s="94">
        <v>6</v>
      </c>
      <c r="B300" s="94" t="s">
        <v>385</v>
      </c>
      <c r="C300" s="95">
        <v>0</v>
      </c>
      <c r="D300" s="95">
        <v>0</v>
      </c>
      <c r="E300" s="95">
        <v>0</v>
      </c>
      <c r="F300" s="95">
        <v>0</v>
      </c>
      <c r="G300" s="249">
        <v>0</v>
      </c>
      <c r="H300" s="249">
        <v>0</v>
      </c>
    </row>
    <row r="301" spans="1:8" x14ac:dyDescent="0.25">
      <c r="A301" s="94">
        <v>7</v>
      </c>
      <c r="B301" s="94" t="s">
        <v>31</v>
      </c>
      <c r="C301" s="95">
        <v>0</v>
      </c>
      <c r="D301" s="95">
        <v>0</v>
      </c>
      <c r="E301" s="95">
        <v>0</v>
      </c>
      <c r="F301" s="95">
        <v>0</v>
      </c>
      <c r="G301" s="249">
        <v>0</v>
      </c>
      <c r="H301" s="249">
        <v>0</v>
      </c>
    </row>
    <row r="302" spans="1:8" x14ac:dyDescent="0.25">
      <c r="A302" s="56"/>
      <c r="B302" s="34" t="s">
        <v>386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</row>
    <row r="303" spans="1:8" x14ac:dyDescent="0.25">
      <c r="A303" s="402"/>
      <c r="B303" s="403"/>
      <c r="C303" s="403"/>
      <c r="D303" s="403"/>
      <c r="E303" s="403"/>
      <c r="F303" s="403"/>
      <c r="G303" s="403"/>
      <c r="H303" s="404"/>
    </row>
    <row r="304" spans="1:8" x14ac:dyDescent="0.25">
      <c r="A304" s="418" t="s">
        <v>396</v>
      </c>
      <c r="B304" s="419"/>
      <c r="C304" s="215"/>
      <c r="D304" s="215"/>
      <c r="E304" s="215"/>
      <c r="F304" s="215"/>
      <c r="G304" s="215"/>
      <c r="H304" s="216"/>
    </row>
    <row r="305" spans="1:8" ht="23.25" x14ac:dyDescent="0.25">
      <c r="A305" s="119" t="s">
        <v>289</v>
      </c>
      <c r="B305" s="119" t="s">
        <v>383</v>
      </c>
      <c r="C305" s="6" t="s">
        <v>357</v>
      </c>
      <c r="D305" s="159" t="s">
        <v>365</v>
      </c>
      <c r="E305" s="6" t="s">
        <v>366</v>
      </c>
      <c r="F305" s="6" t="s">
        <v>327</v>
      </c>
      <c r="G305" s="161" t="s">
        <v>367</v>
      </c>
      <c r="H305" s="161" t="s">
        <v>368</v>
      </c>
    </row>
    <row r="306" spans="1:8" x14ac:dyDescent="0.25">
      <c r="A306" s="94">
        <v>1</v>
      </c>
      <c r="B306" s="94" t="s">
        <v>388</v>
      </c>
      <c r="C306" s="95">
        <v>0</v>
      </c>
      <c r="D306" s="95">
        <v>0</v>
      </c>
      <c r="E306" s="95">
        <v>0</v>
      </c>
      <c r="F306" s="95">
        <v>0</v>
      </c>
      <c r="G306" s="250">
        <v>0</v>
      </c>
      <c r="H306" s="250">
        <v>0</v>
      </c>
    </row>
    <row r="307" spans="1:8" x14ac:dyDescent="0.25">
      <c r="A307" s="94">
        <v>3</v>
      </c>
      <c r="B307" s="94" t="s">
        <v>390</v>
      </c>
      <c r="C307" s="95">
        <v>0</v>
      </c>
      <c r="D307" s="95">
        <v>0</v>
      </c>
      <c r="E307" s="95">
        <v>0</v>
      </c>
      <c r="F307" s="95">
        <v>0</v>
      </c>
      <c r="G307" s="250">
        <v>0</v>
      </c>
      <c r="H307" s="250">
        <v>0</v>
      </c>
    </row>
    <row r="308" spans="1:8" x14ac:dyDescent="0.25">
      <c r="A308" s="94">
        <v>4</v>
      </c>
      <c r="B308" s="94" t="s">
        <v>391</v>
      </c>
      <c r="C308" s="95">
        <v>0</v>
      </c>
      <c r="D308" s="95">
        <v>0</v>
      </c>
      <c r="E308" s="95">
        <v>0</v>
      </c>
      <c r="F308" s="95">
        <v>0</v>
      </c>
      <c r="G308" s="250">
        <v>0</v>
      </c>
      <c r="H308" s="250">
        <v>0</v>
      </c>
    </row>
    <row r="309" spans="1:8" x14ac:dyDescent="0.25">
      <c r="A309" s="94">
        <v>5</v>
      </c>
      <c r="B309" s="94" t="s">
        <v>389</v>
      </c>
      <c r="C309" s="95">
        <v>0</v>
      </c>
      <c r="D309" s="95">
        <v>0</v>
      </c>
      <c r="E309" s="95">
        <v>0</v>
      </c>
      <c r="F309" s="95">
        <v>0</v>
      </c>
      <c r="G309" s="250">
        <v>0</v>
      </c>
      <c r="H309" s="250">
        <v>0</v>
      </c>
    </row>
    <row r="310" spans="1:8" x14ac:dyDescent="0.25">
      <c r="A310" s="94">
        <v>6</v>
      </c>
      <c r="B310" s="94" t="s">
        <v>392</v>
      </c>
      <c r="C310" s="95">
        <v>0</v>
      </c>
      <c r="D310" s="95">
        <v>0</v>
      </c>
      <c r="E310" s="95">
        <v>0</v>
      </c>
      <c r="F310" s="95">
        <v>0</v>
      </c>
      <c r="G310" s="250">
        <v>0</v>
      </c>
      <c r="H310" s="250">
        <v>0</v>
      </c>
    </row>
    <row r="311" spans="1:8" x14ac:dyDescent="0.25">
      <c r="A311" s="94">
        <v>7</v>
      </c>
      <c r="B311" s="94" t="s">
        <v>393</v>
      </c>
      <c r="C311" s="95">
        <v>0</v>
      </c>
      <c r="D311" s="231">
        <v>0</v>
      </c>
      <c r="E311" s="95">
        <v>0</v>
      </c>
      <c r="F311" s="95">
        <v>0</v>
      </c>
      <c r="G311" s="250">
        <v>0</v>
      </c>
      <c r="H311" s="250">
        <v>0</v>
      </c>
    </row>
    <row r="312" spans="1:8" x14ac:dyDescent="0.25">
      <c r="A312" s="56"/>
      <c r="B312" s="34" t="s">
        <v>394</v>
      </c>
      <c r="C312" s="54">
        <v>0</v>
      </c>
      <c r="D312" s="54">
        <v>0</v>
      </c>
      <c r="E312" s="54">
        <v>0</v>
      </c>
      <c r="F312" s="54">
        <v>0</v>
      </c>
      <c r="G312" s="248">
        <v>0</v>
      </c>
      <c r="H312" s="248">
        <v>0</v>
      </c>
    </row>
    <row r="313" spans="1:8" x14ac:dyDescent="0.25">
      <c r="A313" s="219"/>
      <c r="B313" s="220"/>
      <c r="C313" s="27"/>
      <c r="D313" s="221"/>
      <c r="E313" s="221"/>
      <c r="F313" s="222"/>
      <c r="G313" s="222"/>
      <c r="H313" s="223"/>
    </row>
    <row r="315" spans="1:8" ht="15.75" x14ac:dyDescent="0.25">
      <c r="A315" s="420" t="s">
        <v>399</v>
      </c>
      <c r="B315" s="420"/>
      <c r="C315" s="420"/>
      <c r="D315" s="420"/>
      <c r="E315" s="420"/>
      <c r="F315" s="420"/>
      <c r="G315" s="420"/>
      <c r="H315" s="420"/>
    </row>
    <row r="316" spans="1:8" x14ac:dyDescent="0.25">
      <c r="A316" s="57"/>
    </row>
    <row r="317" spans="1:8" x14ac:dyDescent="0.25">
      <c r="A317" s="411" t="s">
        <v>370</v>
      </c>
      <c r="B317" s="411"/>
      <c r="C317" s="411"/>
      <c r="D317" s="411"/>
      <c r="E317" s="411"/>
      <c r="F317" s="411"/>
      <c r="G317" s="411"/>
    </row>
    <row r="318" spans="1:8" x14ac:dyDescent="0.25">
      <c r="A318" s="57"/>
    </row>
    <row r="319" spans="1:8" x14ac:dyDescent="0.25">
      <c r="A319" s="191"/>
      <c r="B319" s="217" t="s">
        <v>371</v>
      </c>
      <c r="C319" s="94" t="s">
        <v>312</v>
      </c>
      <c r="D319" s="217" t="s">
        <v>196</v>
      </c>
      <c r="E319" s="217" t="s">
        <v>197</v>
      </c>
      <c r="F319" s="217" t="s">
        <v>198</v>
      </c>
      <c r="G319" s="96" t="s">
        <v>199</v>
      </c>
    </row>
    <row r="320" spans="1:8" x14ac:dyDescent="0.25">
      <c r="A320" s="68"/>
      <c r="B320" s="85">
        <v>1</v>
      </c>
      <c r="C320" s="58">
        <v>2</v>
      </c>
      <c r="D320" s="58">
        <v>3</v>
      </c>
      <c r="E320" s="58">
        <v>4</v>
      </c>
      <c r="F320" s="58">
        <v>5</v>
      </c>
      <c r="G320" s="163">
        <v>6</v>
      </c>
    </row>
    <row r="321" spans="1:12" x14ac:dyDescent="0.25">
      <c r="A321" s="44" t="s">
        <v>201</v>
      </c>
      <c r="B321" s="44" t="s">
        <v>203</v>
      </c>
      <c r="C321" s="44" t="s">
        <v>202</v>
      </c>
      <c r="D321" s="45">
        <f>SUM(D322:D324)</f>
        <v>1674622.3800000001</v>
      </c>
      <c r="E321" s="45">
        <f>D321/2</f>
        <v>837311.19000000006</v>
      </c>
      <c r="F321" s="45">
        <f>SUM(F322:F324)</f>
        <v>761603.19</v>
      </c>
      <c r="G321" s="327">
        <f>F321/E321*100</f>
        <v>90.958200379478967</v>
      </c>
    </row>
    <row r="322" spans="1:12" x14ac:dyDescent="0.25">
      <c r="A322" s="46" t="s">
        <v>204</v>
      </c>
      <c r="B322" s="46" t="s">
        <v>206</v>
      </c>
      <c r="C322" s="46" t="s">
        <v>205</v>
      </c>
      <c r="D322" s="218">
        <v>1368958.81</v>
      </c>
      <c r="E322" s="218">
        <f t="shared" ref="E322:E324" si="24">D322/2</f>
        <v>684479.40500000003</v>
      </c>
      <c r="F322" s="218">
        <f>F334</f>
        <v>593974.07999999996</v>
      </c>
      <c r="G322" s="328">
        <f t="shared" ref="G322:G324" si="25">F322/E322*100</f>
        <v>86.777494788174081</v>
      </c>
    </row>
    <row r="323" spans="1:12" x14ac:dyDescent="0.25">
      <c r="A323" s="46" t="s">
        <v>204</v>
      </c>
      <c r="B323" s="46" t="s">
        <v>208</v>
      </c>
      <c r="C323" s="46" t="s">
        <v>207</v>
      </c>
      <c r="D323" s="218">
        <v>289143.57</v>
      </c>
      <c r="E323" s="218">
        <f t="shared" si="24"/>
        <v>144571.785</v>
      </c>
      <c r="F323" s="218">
        <v>161592.29</v>
      </c>
      <c r="G323" s="328">
        <f t="shared" si="25"/>
        <v>111.7730475555794</v>
      </c>
    </row>
    <row r="324" spans="1:12" x14ac:dyDescent="0.25">
      <c r="A324" s="46" t="s">
        <v>204</v>
      </c>
      <c r="B324" s="46" t="s">
        <v>210</v>
      </c>
      <c r="C324" s="46" t="s">
        <v>209</v>
      </c>
      <c r="D324" s="218">
        <v>16520</v>
      </c>
      <c r="E324" s="218">
        <f t="shared" si="24"/>
        <v>8260</v>
      </c>
      <c r="F324" s="218">
        <f>F874</f>
        <v>6036.8200000000006</v>
      </c>
      <c r="G324" s="328">
        <f t="shared" si="25"/>
        <v>73.084987893462468</v>
      </c>
    </row>
    <row r="325" spans="1:12" x14ac:dyDescent="0.25">
      <c r="A325" s="57"/>
    </row>
    <row r="326" spans="1:12" x14ac:dyDescent="0.25">
      <c r="B326" s="57"/>
    </row>
    <row r="328" spans="1:12" x14ac:dyDescent="0.25">
      <c r="A328" s="411" t="s">
        <v>395</v>
      </c>
      <c r="B328" s="411"/>
      <c r="C328" s="411"/>
      <c r="D328" s="411"/>
      <c r="E328" s="411"/>
      <c r="F328" s="411"/>
      <c r="G328" s="411"/>
      <c r="H328" s="87" t="s">
        <v>5</v>
      </c>
    </row>
    <row r="330" spans="1:12" x14ac:dyDescent="0.25">
      <c r="A330" s="82" t="s">
        <v>286</v>
      </c>
      <c r="B330" s="82" t="s">
        <v>314</v>
      </c>
      <c r="C330" s="82" t="s">
        <v>313</v>
      </c>
      <c r="D330" s="58" t="s">
        <v>196</v>
      </c>
      <c r="E330" s="58" t="s">
        <v>197</v>
      </c>
      <c r="F330" s="58" t="s">
        <v>198</v>
      </c>
      <c r="G330" s="9" t="s">
        <v>199</v>
      </c>
      <c r="H330" s="80"/>
    </row>
    <row r="331" spans="1:12" x14ac:dyDescent="0.25">
      <c r="A331" s="84"/>
      <c r="B331" s="84"/>
      <c r="C331" s="85">
        <v>1</v>
      </c>
      <c r="D331" s="58">
        <v>2</v>
      </c>
      <c r="E331" s="58">
        <v>3</v>
      </c>
      <c r="F331" s="58">
        <v>4</v>
      </c>
      <c r="G331" s="9" t="s">
        <v>200</v>
      </c>
      <c r="H331" s="80"/>
    </row>
    <row r="332" spans="1:12" x14ac:dyDescent="0.25">
      <c r="A332" s="44" t="s">
        <v>201</v>
      </c>
      <c r="B332" s="44" t="s">
        <v>203</v>
      </c>
      <c r="C332" s="44" t="s">
        <v>202</v>
      </c>
      <c r="D332" s="45">
        <f>D334+D781+D874</f>
        <v>1674622.38</v>
      </c>
      <c r="E332" s="45">
        <f>D332/2</f>
        <v>837311.19</v>
      </c>
      <c r="F332" s="45">
        <f>F334+F781+F874</f>
        <v>761603.19</v>
      </c>
      <c r="G332" s="330">
        <f>F332/E332*100</f>
        <v>90.958200379478981</v>
      </c>
      <c r="H332" s="8"/>
      <c r="L332" s="11"/>
    </row>
    <row r="333" spans="1:12" x14ac:dyDescent="0.25">
      <c r="A333" s="415"/>
      <c r="B333" s="416"/>
      <c r="C333" s="416"/>
      <c r="D333" s="416"/>
      <c r="E333" s="416"/>
      <c r="F333" s="416"/>
      <c r="G333" s="417"/>
      <c r="H333" s="8"/>
      <c r="L333" s="11"/>
    </row>
    <row r="334" spans="1:12" x14ac:dyDescent="0.25">
      <c r="A334" s="46" t="s">
        <v>204</v>
      </c>
      <c r="B334" s="46" t="s">
        <v>206</v>
      </c>
      <c r="C334" s="46" t="s">
        <v>205</v>
      </c>
      <c r="D334" s="48">
        <f>D336+D403+D589+D629</f>
        <v>1368958.81</v>
      </c>
      <c r="E334" s="48">
        <f>D334/2</f>
        <v>684479.40500000003</v>
      </c>
      <c r="F334" s="48">
        <f>F336+F403+F589+F629</f>
        <v>593974.07999999996</v>
      </c>
      <c r="G334" s="332">
        <f>F334/E334*100</f>
        <v>86.777494788174081</v>
      </c>
      <c r="H334" s="8"/>
      <c r="L334" s="11"/>
    </row>
    <row r="335" spans="1:12" x14ac:dyDescent="0.25">
      <c r="A335" s="415"/>
      <c r="B335" s="416"/>
      <c r="C335" s="416"/>
      <c r="D335" s="416"/>
      <c r="E335" s="416"/>
      <c r="F335" s="416"/>
      <c r="G335" s="417"/>
      <c r="H335" s="8"/>
      <c r="L335" s="11"/>
    </row>
    <row r="336" spans="1:12" x14ac:dyDescent="0.25">
      <c r="A336" s="99" t="s">
        <v>218</v>
      </c>
      <c r="B336" s="100" t="s">
        <v>219</v>
      </c>
      <c r="C336" s="99">
        <v>101</v>
      </c>
      <c r="D336" s="101">
        <f>D338+D351</f>
        <v>268079.25000000006</v>
      </c>
      <c r="E336" s="101">
        <f>D336/2</f>
        <v>134039.62500000003</v>
      </c>
      <c r="F336" s="101">
        <f>F338+F351</f>
        <v>131481.11000000002</v>
      </c>
      <c r="G336" s="333">
        <f>F336/E336*100</f>
        <v>98.091224889654825</v>
      </c>
      <c r="H336" s="80"/>
      <c r="L336" s="11"/>
    </row>
    <row r="337" spans="1:12" x14ac:dyDescent="0.25">
      <c r="A337" s="415"/>
      <c r="B337" s="416"/>
      <c r="C337" s="416"/>
      <c r="D337" s="416"/>
      <c r="E337" s="416"/>
      <c r="F337" s="416"/>
      <c r="G337" s="417"/>
      <c r="H337" s="80"/>
      <c r="L337" s="11"/>
    </row>
    <row r="338" spans="1:12" x14ac:dyDescent="0.25">
      <c r="A338" s="152"/>
      <c r="B338" s="153" t="s">
        <v>221</v>
      </c>
      <c r="C338" s="130" t="s">
        <v>220</v>
      </c>
      <c r="D338" s="131">
        <f>D339+D345</f>
        <v>20783.05</v>
      </c>
      <c r="E338" s="131">
        <f>D338/2</f>
        <v>10391.525</v>
      </c>
      <c r="F338" s="131">
        <f>F339+F345</f>
        <v>10325.75</v>
      </c>
      <c r="G338" s="329">
        <f>F338/E338*100</f>
        <v>99.36703226908466</v>
      </c>
      <c r="H338" s="8"/>
      <c r="L338" s="11"/>
    </row>
    <row r="339" spans="1:12" ht="23.25" x14ac:dyDescent="0.25">
      <c r="A339" s="121" t="s">
        <v>335</v>
      </c>
      <c r="B339" s="119" t="s">
        <v>342</v>
      </c>
      <c r="C339" s="119"/>
      <c r="D339" s="120">
        <f>D340</f>
        <v>19908.3</v>
      </c>
      <c r="E339" s="234">
        <f t="shared" ref="E339:E349" si="26">D339/2</f>
        <v>9954.15</v>
      </c>
      <c r="F339" s="120">
        <f t="shared" ref="D339:F341" si="27">SUM(F340)</f>
        <v>10165.75</v>
      </c>
      <c r="G339" s="321">
        <f t="shared" ref="G339:G349" si="28">F339/E339*100</f>
        <v>102.12574654792223</v>
      </c>
      <c r="H339" s="86"/>
      <c r="L339" s="86"/>
    </row>
    <row r="340" spans="1:12" x14ac:dyDescent="0.25">
      <c r="A340" s="12">
        <v>3</v>
      </c>
      <c r="B340" s="12" t="s">
        <v>2</v>
      </c>
      <c r="C340" s="193" t="s">
        <v>5</v>
      </c>
      <c r="D340" s="36">
        <f t="shared" si="27"/>
        <v>19908.3</v>
      </c>
      <c r="E340" s="186">
        <f t="shared" si="26"/>
        <v>9954.15</v>
      </c>
      <c r="F340" s="36">
        <f t="shared" si="27"/>
        <v>10165.75</v>
      </c>
      <c r="G340" s="335">
        <f t="shared" si="28"/>
        <v>102.12574654792223</v>
      </c>
      <c r="H340" s="8"/>
      <c r="L340" s="79"/>
    </row>
    <row r="341" spans="1:12" x14ac:dyDescent="0.25">
      <c r="A341" s="75">
        <v>32</v>
      </c>
      <c r="B341" s="75" t="s">
        <v>212</v>
      </c>
      <c r="C341" s="194" t="s">
        <v>5</v>
      </c>
      <c r="D341" s="181">
        <f t="shared" si="27"/>
        <v>19908.3</v>
      </c>
      <c r="E341" s="177">
        <f t="shared" si="26"/>
        <v>9954.15</v>
      </c>
      <c r="F341" s="181">
        <f t="shared" si="27"/>
        <v>10165.75</v>
      </c>
      <c r="G341" s="331">
        <f t="shared" si="28"/>
        <v>102.12574654792223</v>
      </c>
      <c r="H341" s="8"/>
      <c r="L341" s="79"/>
    </row>
    <row r="342" spans="1:12" x14ac:dyDescent="0.25">
      <c r="A342" s="251">
        <v>329</v>
      </c>
      <c r="B342" s="251" t="s">
        <v>87</v>
      </c>
      <c r="C342" s="252" t="s">
        <v>5</v>
      </c>
      <c r="D342" s="236">
        <f>SUM(D343:D344)</f>
        <v>19908.3</v>
      </c>
      <c r="E342" s="255">
        <f t="shared" si="26"/>
        <v>9954.15</v>
      </c>
      <c r="F342" s="236">
        <f>SUM(F343:F344)</f>
        <v>10165.75</v>
      </c>
      <c r="G342" s="324">
        <f t="shared" si="28"/>
        <v>102.12574654792223</v>
      </c>
      <c r="H342" s="8"/>
      <c r="L342" s="79"/>
    </row>
    <row r="343" spans="1:12" x14ac:dyDescent="0.25">
      <c r="A343" s="73">
        <v>3292</v>
      </c>
      <c r="B343" s="73" t="s">
        <v>89</v>
      </c>
      <c r="C343" s="72" t="s">
        <v>5</v>
      </c>
      <c r="D343" s="14">
        <v>1990.8</v>
      </c>
      <c r="E343" s="208">
        <f t="shared" si="26"/>
        <v>995.4</v>
      </c>
      <c r="F343" s="53">
        <v>1715.77</v>
      </c>
      <c r="G343" s="334">
        <f t="shared" si="28"/>
        <v>172.36990154711674</v>
      </c>
      <c r="H343" s="8"/>
      <c r="L343" s="79"/>
    </row>
    <row r="344" spans="1:12" x14ac:dyDescent="0.25">
      <c r="A344" s="73">
        <v>3293</v>
      </c>
      <c r="B344" s="73" t="s">
        <v>90</v>
      </c>
      <c r="C344" s="72" t="s">
        <v>5</v>
      </c>
      <c r="D344" s="14">
        <v>17917.5</v>
      </c>
      <c r="E344" s="208">
        <f t="shared" si="26"/>
        <v>8958.75</v>
      </c>
      <c r="F344" s="14">
        <v>8449.98</v>
      </c>
      <c r="G344" s="334">
        <f t="shared" si="28"/>
        <v>94.320971117622435</v>
      </c>
      <c r="H344" s="8"/>
      <c r="L344" s="79"/>
    </row>
    <row r="345" spans="1:12" ht="23.25" x14ac:dyDescent="0.25">
      <c r="A345" s="38" t="s">
        <v>345</v>
      </c>
      <c r="B345" s="94" t="s">
        <v>346</v>
      </c>
      <c r="C345" s="72"/>
      <c r="D345" s="95">
        <f>SUM(D346)</f>
        <v>874.75</v>
      </c>
      <c r="E345" s="234">
        <f t="shared" si="26"/>
        <v>437.375</v>
      </c>
      <c r="F345" s="95">
        <f>SUM(F346)</f>
        <v>160</v>
      </c>
      <c r="G345" s="321">
        <f t="shared" si="28"/>
        <v>36.581880537296371</v>
      </c>
      <c r="H345" s="8"/>
      <c r="L345" s="79"/>
    </row>
    <row r="346" spans="1:12" x14ac:dyDescent="0.25">
      <c r="A346" s="12">
        <v>3</v>
      </c>
      <c r="B346" s="12" t="s">
        <v>2</v>
      </c>
      <c r="C346" s="193" t="s">
        <v>5</v>
      </c>
      <c r="D346" s="36">
        <f t="shared" ref="D346:F347" si="29">SUM(D347)</f>
        <v>874.75</v>
      </c>
      <c r="E346" s="186">
        <f t="shared" si="26"/>
        <v>437.375</v>
      </c>
      <c r="F346" s="36">
        <f t="shared" si="29"/>
        <v>160</v>
      </c>
      <c r="G346" s="335">
        <f t="shared" si="28"/>
        <v>36.581880537296371</v>
      </c>
      <c r="H346" s="8"/>
      <c r="L346" s="79"/>
    </row>
    <row r="347" spans="1:12" x14ac:dyDescent="0.25">
      <c r="A347" s="75">
        <v>32</v>
      </c>
      <c r="B347" s="75" t="s">
        <v>212</v>
      </c>
      <c r="C347" s="194" t="s">
        <v>5</v>
      </c>
      <c r="D347" s="181">
        <f t="shared" si="29"/>
        <v>874.75</v>
      </c>
      <c r="E347" s="177">
        <f t="shared" si="26"/>
        <v>437.375</v>
      </c>
      <c r="F347" s="181">
        <f t="shared" si="29"/>
        <v>160</v>
      </c>
      <c r="G347" s="331">
        <f t="shared" si="28"/>
        <v>36.581880537296371</v>
      </c>
      <c r="H347" s="8"/>
      <c r="L347" s="79"/>
    </row>
    <row r="348" spans="1:12" x14ac:dyDescent="0.25">
      <c r="A348" s="251">
        <v>329</v>
      </c>
      <c r="B348" s="251" t="s">
        <v>87</v>
      </c>
      <c r="C348" s="252" t="s">
        <v>5</v>
      </c>
      <c r="D348" s="236">
        <f>SUM(D349)</f>
        <v>874.75</v>
      </c>
      <c r="E348" s="255">
        <f t="shared" si="26"/>
        <v>437.375</v>
      </c>
      <c r="F348" s="236">
        <f>SUM(F349)</f>
        <v>160</v>
      </c>
      <c r="G348" s="324">
        <f t="shared" si="28"/>
        <v>36.581880537296371</v>
      </c>
      <c r="H348" s="8"/>
      <c r="L348" s="79"/>
    </row>
    <row r="349" spans="1:12" x14ac:dyDescent="0.25">
      <c r="A349" s="73">
        <v>3299</v>
      </c>
      <c r="B349" s="73" t="s">
        <v>87</v>
      </c>
      <c r="C349" s="72" t="s">
        <v>5</v>
      </c>
      <c r="D349" s="14">
        <v>874.75</v>
      </c>
      <c r="E349" s="208">
        <f t="shared" si="26"/>
        <v>437.375</v>
      </c>
      <c r="F349" s="14">
        <v>160</v>
      </c>
      <c r="G349" s="334">
        <f t="shared" si="28"/>
        <v>36.581880537296371</v>
      </c>
      <c r="H349" s="8"/>
      <c r="L349" s="79"/>
    </row>
    <row r="350" spans="1:12" x14ac:dyDescent="0.25">
      <c r="A350" s="394"/>
      <c r="B350" s="395"/>
      <c r="C350" s="395"/>
      <c r="D350" s="395"/>
      <c r="E350" s="395"/>
      <c r="F350" s="395"/>
      <c r="G350" s="396"/>
      <c r="H350" s="8"/>
      <c r="L350" s="79"/>
    </row>
    <row r="351" spans="1:12" ht="23.25" x14ac:dyDescent="0.25">
      <c r="A351" s="145" t="s">
        <v>5</v>
      </c>
      <c r="B351" s="135" t="s">
        <v>298</v>
      </c>
      <c r="C351" s="153" t="s">
        <v>223</v>
      </c>
      <c r="D351" s="131">
        <f>D352+D387+D392+D398</f>
        <v>247296.20000000004</v>
      </c>
      <c r="E351" s="131">
        <f>D351/2</f>
        <v>123648.10000000002</v>
      </c>
      <c r="F351" s="131">
        <f>F352+F387+F392+F398</f>
        <v>121155.36000000002</v>
      </c>
      <c r="G351" s="336">
        <f>F351/E351*100</f>
        <v>97.984004606621539</v>
      </c>
    </row>
    <row r="352" spans="1:12" ht="23.25" x14ac:dyDescent="0.25">
      <c r="A352" s="38" t="s">
        <v>335</v>
      </c>
      <c r="B352" s="93" t="s">
        <v>342</v>
      </c>
      <c r="C352" s="93"/>
      <c r="D352" s="126">
        <f>D353</f>
        <v>245701.60000000003</v>
      </c>
      <c r="E352" s="234">
        <f t="shared" ref="E352:E401" si="30">D352/2</f>
        <v>122850.80000000002</v>
      </c>
      <c r="F352" s="126">
        <f>F353</f>
        <v>120687.3</v>
      </c>
      <c r="G352" s="321">
        <f t="shared" ref="G352:G397" si="31">F352/E352*100</f>
        <v>98.238920707069056</v>
      </c>
    </row>
    <row r="353" spans="1:7" x14ac:dyDescent="0.25">
      <c r="A353" s="170">
        <v>3</v>
      </c>
      <c r="B353" s="170" t="s">
        <v>2</v>
      </c>
      <c r="C353" s="170"/>
      <c r="D353" s="186">
        <f>D354+D361+D383+D399</f>
        <v>245701.60000000003</v>
      </c>
      <c r="E353" s="186">
        <f t="shared" si="30"/>
        <v>122850.80000000002</v>
      </c>
      <c r="F353" s="186">
        <f>F354+F361+F383</f>
        <v>120687.3</v>
      </c>
      <c r="G353" s="337">
        <f t="shared" si="31"/>
        <v>98.238920707069056</v>
      </c>
    </row>
    <row r="354" spans="1:7" x14ac:dyDescent="0.25">
      <c r="A354" s="75">
        <v>31</v>
      </c>
      <c r="B354" s="75" t="s">
        <v>211</v>
      </c>
      <c r="C354" s="75"/>
      <c r="D354" s="177">
        <f>D355+D357+D359</f>
        <v>176375.6</v>
      </c>
      <c r="E354" s="177">
        <f t="shared" si="30"/>
        <v>88187.8</v>
      </c>
      <c r="F354" s="177">
        <f>F355+F357+F359</f>
        <v>89988.04</v>
      </c>
      <c r="G354" s="331">
        <f t="shared" si="31"/>
        <v>102.04137080185693</v>
      </c>
    </row>
    <row r="355" spans="1:7" x14ac:dyDescent="0.25">
      <c r="A355" s="192">
        <v>311</v>
      </c>
      <c r="B355" s="192" t="s">
        <v>59</v>
      </c>
      <c r="C355" s="192"/>
      <c r="D355" s="195">
        <f>SUM(D356)</f>
        <v>145995.1</v>
      </c>
      <c r="E355" s="255">
        <f t="shared" si="30"/>
        <v>72997.55</v>
      </c>
      <c r="F355" s="195">
        <f>SUM(F356)</f>
        <v>77242.95</v>
      </c>
      <c r="G355" s="324">
        <f t="shared" si="31"/>
        <v>105.81581162655458</v>
      </c>
    </row>
    <row r="356" spans="1:7" x14ac:dyDescent="0.25">
      <c r="A356" s="73">
        <v>3111</v>
      </c>
      <c r="B356" s="73" t="s">
        <v>60</v>
      </c>
      <c r="C356" s="73"/>
      <c r="D356" s="14">
        <v>145995.1</v>
      </c>
      <c r="E356" s="208">
        <f t="shared" si="30"/>
        <v>72997.55</v>
      </c>
      <c r="F356" s="14">
        <v>77242.95</v>
      </c>
      <c r="G356" s="334">
        <f t="shared" si="31"/>
        <v>105.81581162655458</v>
      </c>
    </row>
    <row r="357" spans="1:7" x14ac:dyDescent="0.25">
      <c r="A357" s="192">
        <v>312</v>
      </c>
      <c r="B357" s="192" t="s">
        <v>61</v>
      </c>
      <c r="C357" s="192"/>
      <c r="D357" s="195">
        <f>SUM(D358)</f>
        <v>6357.5</v>
      </c>
      <c r="E357" s="255">
        <f t="shared" si="30"/>
        <v>3178.75</v>
      </c>
      <c r="F357" s="195">
        <f>SUM(F358)</f>
        <v>0</v>
      </c>
      <c r="G357" s="320">
        <f t="shared" si="31"/>
        <v>0</v>
      </c>
    </row>
    <row r="358" spans="1:7" x14ac:dyDescent="0.25">
      <c r="A358" s="73">
        <v>3121</v>
      </c>
      <c r="B358" s="73" t="s">
        <v>61</v>
      </c>
      <c r="C358" s="73"/>
      <c r="D358" s="14">
        <v>6357.5</v>
      </c>
      <c r="E358" s="208">
        <f t="shared" si="30"/>
        <v>3178.75</v>
      </c>
      <c r="F358" s="14">
        <v>0</v>
      </c>
      <c r="G358" s="334">
        <f t="shared" si="31"/>
        <v>0</v>
      </c>
    </row>
    <row r="359" spans="1:7" x14ac:dyDescent="0.25">
      <c r="A359" s="192">
        <v>313</v>
      </c>
      <c r="B359" s="192" t="s">
        <v>62</v>
      </c>
      <c r="C359" s="192"/>
      <c r="D359" s="195">
        <f>SUM(D360)</f>
        <v>24023</v>
      </c>
      <c r="E359" s="255">
        <f t="shared" si="30"/>
        <v>12011.5</v>
      </c>
      <c r="F359" s="195">
        <f>SUM(F360)</f>
        <v>12745.09</v>
      </c>
      <c r="G359" s="324">
        <f t="shared" si="31"/>
        <v>106.10739707780044</v>
      </c>
    </row>
    <row r="360" spans="1:7" x14ac:dyDescent="0.25">
      <c r="A360" s="73">
        <v>3132</v>
      </c>
      <c r="B360" s="73" t="s">
        <v>63</v>
      </c>
      <c r="C360" s="73"/>
      <c r="D360" s="14">
        <v>24023</v>
      </c>
      <c r="E360" s="208">
        <f t="shared" si="30"/>
        <v>12011.5</v>
      </c>
      <c r="F360" s="14">
        <v>12745.09</v>
      </c>
      <c r="G360" s="334">
        <f t="shared" si="31"/>
        <v>106.10739707780044</v>
      </c>
    </row>
    <row r="361" spans="1:7" x14ac:dyDescent="0.25">
      <c r="A361" s="75">
        <v>32</v>
      </c>
      <c r="B361" s="75" t="s">
        <v>212</v>
      </c>
      <c r="C361" s="75"/>
      <c r="D361" s="177">
        <f>D362+D367+D371+D378</f>
        <v>62026.3</v>
      </c>
      <c r="E361" s="177">
        <f t="shared" si="30"/>
        <v>31013.15</v>
      </c>
      <c r="F361" s="177">
        <f>F362+F367+F371+F378</f>
        <v>28908.680000000004</v>
      </c>
      <c r="G361" s="331">
        <f t="shared" si="31"/>
        <v>93.214265561544067</v>
      </c>
    </row>
    <row r="362" spans="1:7" x14ac:dyDescent="0.25">
      <c r="A362" s="192">
        <v>321</v>
      </c>
      <c r="B362" s="192" t="s">
        <v>65</v>
      </c>
      <c r="C362" s="192"/>
      <c r="D362" s="195">
        <f>SUM(D363:D366)</f>
        <v>4452.6000000000004</v>
      </c>
      <c r="E362" s="255">
        <f t="shared" si="30"/>
        <v>2226.3000000000002</v>
      </c>
      <c r="F362" s="195">
        <f>SUM(F363:F366)</f>
        <v>1646.9299999999998</v>
      </c>
      <c r="G362" s="324">
        <f t="shared" si="31"/>
        <v>73.976103849436271</v>
      </c>
    </row>
    <row r="363" spans="1:7" x14ac:dyDescent="0.25">
      <c r="A363" s="73">
        <v>3211</v>
      </c>
      <c r="B363" s="73" t="s">
        <v>66</v>
      </c>
      <c r="C363" s="73"/>
      <c r="D363" s="14">
        <v>2125.4</v>
      </c>
      <c r="E363" s="208">
        <f t="shared" si="30"/>
        <v>1062.7</v>
      </c>
      <c r="F363" s="14">
        <v>626.99</v>
      </c>
      <c r="G363" s="334">
        <f t="shared" si="31"/>
        <v>58.999717700197607</v>
      </c>
    </row>
    <row r="364" spans="1:7" ht="19.5" x14ac:dyDescent="0.25">
      <c r="A364" s="73">
        <v>3212</v>
      </c>
      <c r="B364" s="74" t="s">
        <v>299</v>
      </c>
      <c r="C364" s="73"/>
      <c r="D364" s="14">
        <v>663.6</v>
      </c>
      <c r="E364" s="208">
        <f t="shared" si="30"/>
        <v>331.8</v>
      </c>
      <c r="F364" s="14">
        <v>185.8</v>
      </c>
      <c r="G364" s="334">
        <f t="shared" si="31"/>
        <v>55.997588908981314</v>
      </c>
    </row>
    <row r="365" spans="1:7" x14ac:dyDescent="0.25">
      <c r="A365" s="73">
        <v>3213</v>
      </c>
      <c r="B365" s="73" t="s">
        <v>68</v>
      </c>
      <c r="C365" s="73"/>
      <c r="D365" s="14">
        <v>663.6</v>
      </c>
      <c r="E365" s="208">
        <f t="shared" si="30"/>
        <v>331.8</v>
      </c>
      <c r="F365" s="14">
        <v>355</v>
      </c>
      <c r="G365" s="334">
        <f t="shared" si="31"/>
        <v>106.99216395418927</v>
      </c>
    </row>
    <row r="366" spans="1:7" x14ac:dyDescent="0.25">
      <c r="A366" s="73">
        <v>3214</v>
      </c>
      <c r="B366" s="73" t="s">
        <v>69</v>
      </c>
      <c r="C366" s="73"/>
      <c r="D366" s="14">
        <v>1000</v>
      </c>
      <c r="E366" s="208">
        <f t="shared" si="30"/>
        <v>500</v>
      </c>
      <c r="F366" s="14">
        <v>479.14</v>
      </c>
      <c r="G366" s="334">
        <f t="shared" si="31"/>
        <v>95.828000000000003</v>
      </c>
    </row>
    <row r="367" spans="1:7" x14ac:dyDescent="0.25">
      <c r="A367" s="192">
        <v>322</v>
      </c>
      <c r="B367" s="192" t="s">
        <v>70</v>
      </c>
      <c r="C367" s="192"/>
      <c r="D367" s="195">
        <f>SUM(D368:D370)</f>
        <v>6768.7000000000007</v>
      </c>
      <c r="E367" s="255">
        <f t="shared" si="30"/>
        <v>3384.3500000000004</v>
      </c>
      <c r="F367" s="195">
        <f>SUM(F368:F370)</f>
        <v>1536.21</v>
      </c>
      <c r="G367" s="324">
        <f t="shared" si="31"/>
        <v>45.391581839939718</v>
      </c>
    </row>
    <row r="368" spans="1:7" x14ac:dyDescent="0.25">
      <c r="A368" s="73">
        <v>3221</v>
      </c>
      <c r="B368" s="73" t="s">
        <v>71</v>
      </c>
      <c r="C368" s="73"/>
      <c r="D368" s="14">
        <v>5176.1000000000004</v>
      </c>
      <c r="E368" s="208">
        <f t="shared" si="30"/>
        <v>2588.0500000000002</v>
      </c>
      <c r="F368" s="14">
        <v>1536.21</v>
      </c>
      <c r="G368" s="334">
        <f t="shared" si="31"/>
        <v>59.357817661946257</v>
      </c>
    </row>
    <row r="369" spans="1:7" x14ac:dyDescent="0.25">
      <c r="A369" s="73">
        <v>3225</v>
      </c>
      <c r="B369" s="73" t="s">
        <v>75</v>
      </c>
      <c r="C369" s="73"/>
      <c r="D369" s="14">
        <v>929</v>
      </c>
      <c r="E369" s="208">
        <f t="shared" si="30"/>
        <v>464.5</v>
      </c>
      <c r="F369" s="14">
        <v>0</v>
      </c>
      <c r="G369" s="334">
        <f t="shared" si="31"/>
        <v>0</v>
      </c>
    </row>
    <row r="370" spans="1:7" x14ac:dyDescent="0.25">
      <c r="A370" s="73">
        <v>3227</v>
      </c>
      <c r="B370" s="73" t="s">
        <v>76</v>
      </c>
      <c r="C370" s="73"/>
      <c r="D370" s="14">
        <v>663.6</v>
      </c>
      <c r="E370" s="208">
        <f t="shared" si="30"/>
        <v>331.8</v>
      </c>
      <c r="F370" s="14">
        <v>0</v>
      </c>
      <c r="G370" s="334">
        <f t="shared" si="31"/>
        <v>0</v>
      </c>
    </row>
    <row r="371" spans="1:7" x14ac:dyDescent="0.25">
      <c r="A371" s="192">
        <v>323</v>
      </c>
      <c r="B371" s="192" t="s">
        <v>77</v>
      </c>
      <c r="C371" s="192"/>
      <c r="D371" s="195">
        <f>SUM(D372:D377)</f>
        <v>42222.5</v>
      </c>
      <c r="E371" s="255">
        <f t="shared" si="30"/>
        <v>21111.25</v>
      </c>
      <c r="F371" s="195">
        <f>SUM(F372:F377)</f>
        <v>24390.160000000003</v>
      </c>
      <c r="G371" s="324">
        <f t="shared" si="31"/>
        <v>115.53157676594235</v>
      </c>
    </row>
    <row r="372" spans="1:7" x14ac:dyDescent="0.25">
      <c r="A372" s="73">
        <v>3231</v>
      </c>
      <c r="B372" s="73" t="s">
        <v>78</v>
      </c>
      <c r="C372" s="73"/>
      <c r="D372" s="14">
        <v>8361.4</v>
      </c>
      <c r="E372" s="208">
        <f t="shared" si="30"/>
        <v>4180.7</v>
      </c>
      <c r="F372" s="14">
        <v>3663.95</v>
      </c>
      <c r="G372" s="334">
        <f t="shared" si="31"/>
        <v>87.639629727079196</v>
      </c>
    </row>
    <row r="373" spans="1:7" x14ac:dyDescent="0.25">
      <c r="A373" s="73">
        <v>3233</v>
      </c>
      <c r="B373" s="73" t="s">
        <v>80</v>
      </c>
      <c r="C373" s="73"/>
      <c r="D373" s="14">
        <v>929.1</v>
      </c>
      <c r="E373" s="208">
        <f t="shared" si="30"/>
        <v>464.55</v>
      </c>
      <c r="F373" s="14">
        <v>179.99</v>
      </c>
      <c r="G373" s="334">
        <f t="shared" si="31"/>
        <v>38.745022064363368</v>
      </c>
    </row>
    <row r="374" spans="1:7" x14ac:dyDescent="0.25">
      <c r="A374" s="73">
        <v>3236</v>
      </c>
      <c r="B374" s="73" t="s">
        <v>83</v>
      </c>
      <c r="C374" s="73"/>
      <c r="D374" s="14">
        <v>1725.4</v>
      </c>
      <c r="E374" s="208">
        <f t="shared" si="30"/>
        <v>862.7</v>
      </c>
      <c r="F374" s="14">
        <v>1114.9000000000001</v>
      </c>
      <c r="G374" s="334">
        <f t="shared" si="31"/>
        <v>129.23380085777211</v>
      </c>
    </row>
    <row r="375" spans="1:7" x14ac:dyDescent="0.25">
      <c r="A375" s="73">
        <v>3237</v>
      </c>
      <c r="B375" s="73" t="s">
        <v>84</v>
      </c>
      <c r="C375" s="73"/>
      <c r="D375" s="14">
        <v>16915.7</v>
      </c>
      <c r="E375" s="208">
        <f t="shared" si="30"/>
        <v>8457.85</v>
      </c>
      <c r="F375" s="14">
        <v>8947.9500000000007</v>
      </c>
      <c r="G375" s="334">
        <f t="shared" si="31"/>
        <v>105.79461683524774</v>
      </c>
    </row>
    <row r="376" spans="1:7" x14ac:dyDescent="0.25">
      <c r="A376" s="73">
        <v>3238</v>
      </c>
      <c r="B376" s="73" t="s">
        <v>85</v>
      </c>
      <c r="C376" s="73"/>
      <c r="D376" s="14">
        <v>11944.9</v>
      </c>
      <c r="E376" s="208">
        <f t="shared" si="30"/>
        <v>5972.45</v>
      </c>
      <c r="F376" s="14">
        <v>6228.52</v>
      </c>
      <c r="G376" s="334">
        <f t="shared" si="31"/>
        <v>104.28752019690413</v>
      </c>
    </row>
    <row r="377" spans="1:7" x14ac:dyDescent="0.25">
      <c r="A377" s="73">
        <v>3239</v>
      </c>
      <c r="B377" s="73" t="s">
        <v>86</v>
      </c>
      <c r="C377" s="73"/>
      <c r="D377" s="14">
        <v>2346</v>
      </c>
      <c r="E377" s="208">
        <f t="shared" si="30"/>
        <v>1173</v>
      </c>
      <c r="F377" s="14">
        <v>4254.8500000000004</v>
      </c>
      <c r="G377" s="334">
        <f t="shared" si="31"/>
        <v>362.73231031543054</v>
      </c>
    </row>
    <row r="378" spans="1:7" x14ac:dyDescent="0.25">
      <c r="A378" s="192">
        <v>329</v>
      </c>
      <c r="B378" s="192" t="s">
        <v>87</v>
      </c>
      <c r="C378" s="192"/>
      <c r="D378" s="195">
        <f>SUM(D379:D382)</f>
        <v>8582.5</v>
      </c>
      <c r="E378" s="255">
        <f t="shared" si="30"/>
        <v>4291.25</v>
      </c>
      <c r="F378" s="195">
        <f>SUM(F379:F382)</f>
        <v>1335.38</v>
      </c>
      <c r="G378" s="324">
        <f t="shared" si="31"/>
        <v>31.118671715700557</v>
      </c>
    </row>
    <row r="379" spans="1:7" x14ac:dyDescent="0.25">
      <c r="A379" s="73">
        <v>3292</v>
      </c>
      <c r="B379" s="73" t="s">
        <v>89</v>
      </c>
      <c r="C379" s="73"/>
      <c r="D379" s="14">
        <v>265.39999999999998</v>
      </c>
      <c r="E379" s="208">
        <f t="shared" si="30"/>
        <v>132.69999999999999</v>
      </c>
      <c r="F379" s="14">
        <v>0</v>
      </c>
      <c r="G379" s="334">
        <f t="shared" si="31"/>
        <v>0</v>
      </c>
    </row>
    <row r="380" spans="1:7" x14ac:dyDescent="0.25">
      <c r="A380" s="73">
        <v>3294</v>
      </c>
      <c r="B380" s="73" t="s">
        <v>91</v>
      </c>
      <c r="C380" s="73"/>
      <c r="D380" s="14">
        <v>0</v>
      </c>
      <c r="E380" s="208">
        <f t="shared" si="30"/>
        <v>0</v>
      </c>
      <c r="F380" s="14">
        <v>718.28</v>
      </c>
      <c r="G380" s="334">
        <v>0</v>
      </c>
    </row>
    <row r="381" spans="1:7" x14ac:dyDescent="0.25">
      <c r="A381" s="73">
        <v>3295</v>
      </c>
      <c r="B381" s="73" t="s">
        <v>92</v>
      </c>
      <c r="C381" s="73"/>
      <c r="D381" s="14">
        <v>6662.7</v>
      </c>
      <c r="E381" s="208">
        <f t="shared" si="30"/>
        <v>3331.35</v>
      </c>
      <c r="F381" s="14">
        <v>617.1</v>
      </c>
      <c r="G381" s="334">
        <f t="shared" si="31"/>
        <v>18.524021792966817</v>
      </c>
    </row>
    <row r="382" spans="1:7" x14ac:dyDescent="0.25">
      <c r="A382" s="73">
        <v>3299</v>
      </c>
      <c r="B382" s="73" t="s">
        <v>87</v>
      </c>
      <c r="C382" s="73"/>
      <c r="D382" s="14">
        <v>1654.4</v>
      </c>
      <c r="E382" s="208">
        <f t="shared" si="30"/>
        <v>827.2</v>
      </c>
      <c r="F382" s="14">
        <v>0</v>
      </c>
      <c r="G382" s="334">
        <f t="shared" si="31"/>
        <v>0</v>
      </c>
    </row>
    <row r="383" spans="1:7" x14ac:dyDescent="0.25">
      <c r="A383" s="75">
        <v>34</v>
      </c>
      <c r="B383" s="75" t="s">
        <v>213</v>
      </c>
      <c r="C383" s="75"/>
      <c r="D383" s="177">
        <f>D384</f>
        <v>7299.7</v>
      </c>
      <c r="E383" s="177">
        <f t="shared" si="30"/>
        <v>3649.85</v>
      </c>
      <c r="F383" s="177">
        <f>F384</f>
        <v>1790.58</v>
      </c>
      <c r="G383" s="331">
        <f t="shared" si="31"/>
        <v>49.059002424757182</v>
      </c>
    </row>
    <row r="384" spans="1:7" x14ac:dyDescent="0.25">
      <c r="A384" s="192">
        <v>343</v>
      </c>
      <c r="B384" s="192" t="s">
        <v>95</v>
      </c>
      <c r="C384" s="192"/>
      <c r="D384" s="195">
        <f>SUM(D385:D386)</f>
        <v>7299.7</v>
      </c>
      <c r="E384" s="255">
        <f t="shared" si="30"/>
        <v>3649.85</v>
      </c>
      <c r="F384" s="195">
        <f>SUM(F385:F386)</f>
        <v>1790.58</v>
      </c>
      <c r="G384" s="324">
        <f t="shared" si="31"/>
        <v>49.059002424757182</v>
      </c>
    </row>
    <row r="385" spans="1:7" x14ac:dyDescent="0.25">
      <c r="A385" s="73">
        <v>3431</v>
      </c>
      <c r="B385" s="73" t="s">
        <v>96</v>
      </c>
      <c r="C385" s="73"/>
      <c r="D385" s="14">
        <v>1990.8</v>
      </c>
      <c r="E385" s="208">
        <f t="shared" si="30"/>
        <v>995.4</v>
      </c>
      <c r="F385" s="14">
        <v>1015.59</v>
      </c>
      <c r="G385" s="334">
        <f t="shared" si="31"/>
        <v>102.02833031946956</v>
      </c>
    </row>
    <row r="386" spans="1:7" x14ac:dyDescent="0.25">
      <c r="A386" s="73">
        <v>3434</v>
      </c>
      <c r="B386" s="73" t="s">
        <v>99</v>
      </c>
      <c r="C386" s="73"/>
      <c r="D386" s="14">
        <v>5308.9</v>
      </c>
      <c r="E386" s="208">
        <f t="shared" si="30"/>
        <v>2654.45</v>
      </c>
      <c r="F386" s="14">
        <v>774.99</v>
      </c>
      <c r="G386" s="334">
        <f t="shared" si="31"/>
        <v>29.195878618922944</v>
      </c>
    </row>
    <row r="387" spans="1:7" ht="23.25" x14ac:dyDescent="0.25">
      <c r="A387" s="38" t="s">
        <v>345</v>
      </c>
      <c r="B387" s="94" t="s">
        <v>346</v>
      </c>
      <c r="C387" s="73"/>
      <c r="D387" s="95">
        <f>D388</f>
        <v>0</v>
      </c>
      <c r="E387" s="234">
        <f t="shared" si="30"/>
        <v>0</v>
      </c>
      <c r="F387" s="95">
        <f>F388</f>
        <v>230.46</v>
      </c>
      <c r="G387" s="321">
        <v>0</v>
      </c>
    </row>
    <row r="388" spans="1:7" x14ac:dyDescent="0.25">
      <c r="A388" s="170">
        <v>3</v>
      </c>
      <c r="B388" s="170" t="s">
        <v>2</v>
      </c>
      <c r="C388" s="170"/>
      <c r="D388" s="186">
        <f>SUM(D389)</f>
        <v>0</v>
      </c>
      <c r="E388" s="186">
        <f t="shared" si="30"/>
        <v>0</v>
      </c>
      <c r="F388" s="186">
        <f>SUM(F389)</f>
        <v>230.46</v>
      </c>
      <c r="G388" s="337">
        <v>0</v>
      </c>
    </row>
    <row r="389" spans="1:7" x14ac:dyDescent="0.25">
      <c r="A389" s="75">
        <v>32</v>
      </c>
      <c r="B389" s="75" t="s">
        <v>212</v>
      </c>
      <c r="C389" s="75"/>
      <c r="D389" s="177">
        <f>SUM(D390)</f>
        <v>0</v>
      </c>
      <c r="E389" s="177">
        <f t="shared" si="30"/>
        <v>0</v>
      </c>
      <c r="F389" s="177">
        <f>SUM(F390)</f>
        <v>230.46</v>
      </c>
      <c r="G389" s="331">
        <v>0</v>
      </c>
    </row>
    <row r="390" spans="1:7" x14ac:dyDescent="0.25">
      <c r="A390" s="192">
        <v>329</v>
      </c>
      <c r="B390" s="192" t="s">
        <v>87</v>
      </c>
      <c r="C390" s="251"/>
      <c r="D390" s="254">
        <f>SUM(D391)</f>
        <v>0</v>
      </c>
      <c r="E390" s="255">
        <f t="shared" si="30"/>
        <v>0</v>
      </c>
      <c r="F390" s="254">
        <f>SUM(F391)</f>
        <v>230.46</v>
      </c>
      <c r="G390" s="320">
        <v>0</v>
      </c>
    </row>
    <row r="391" spans="1:7" x14ac:dyDescent="0.25">
      <c r="A391" s="73">
        <v>3292</v>
      </c>
      <c r="B391" s="73" t="s">
        <v>89</v>
      </c>
      <c r="C391" s="73"/>
      <c r="D391" s="14">
        <v>0</v>
      </c>
      <c r="E391" s="208">
        <f t="shared" si="30"/>
        <v>0</v>
      </c>
      <c r="F391" s="14">
        <v>230.46</v>
      </c>
      <c r="G391" s="318">
        <v>0</v>
      </c>
    </row>
    <row r="392" spans="1:7" ht="23.25" x14ac:dyDescent="0.25">
      <c r="A392" s="38" t="s">
        <v>336</v>
      </c>
      <c r="B392" s="93" t="s">
        <v>341</v>
      </c>
      <c r="C392" s="73"/>
      <c r="D392" s="95">
        <f>D393</f>
        <v>1594.6</v>
      </c>
      <c r="E392" s="234">
        <f t="shared" si="30"/>
        <v>797.3</v>
      </c>
      <c r="F392" s="95">
        <f>F393</f>
        <v>0</v>
      </c>
      <c r="G392" s="96">
        <f t="shared" si="31"/>
        <v>0</v>
      </c>
    </row>
    <row r="393" spans="1:7" x14ac:dyDescent="0.25">
      <c r="A393" s="170">
        <v>3</v>
      </c>
      <c r="B393" s="170" t="s">
        <v>2</v>
      </c>
      <c r="C393" s="170"/>
      <c r="D393" s="186">
        <f>SUM(D394)</f>
        <v>1594.6</v>
      </c>
      <c r="E393" s="186">
        <f t="shared" si="30"/>
        <v>797.3</v>
      </c>
      <c r="F393" s="186">
        <f>SUM(F394)</f>
        <v>0</v>
      </c>
      <c r="G393" s="259">
        <f t="shared" si="31"/>
        <v>0</v>
      </c>
    </row>
    <row r="394" spans="1:7" x14ac:dyDescent="0.25">
      <c r="A394" s="75">
        <v>32</v>
      </c>
      <c r="B394" s="75" t="s">
        <v>212</v>
      </c>
      <c r="C394" s="75"/>
      <c r="D394" s="177">
        <f>SUM(D395)</f>
        <v>1594.6</v>
      </c>
      <c r="E394" s="177">
        <f t="shared" si="30"/>
        <v>797.3</v>
      </c>
      <c r="F394" s="177">
        <f>SUM(F395)</f>
        <v>0</v>
      </c>
      <c r="G394" s="49">
        <f t="shared" si="31"/>
        <v>0</v>
      </c>
    </row>
    <row r="395" spans="1:7" x14ac:dyDescent="0.25">
      <c r="A395" s="192">
        <v>323</v>
      </c>
      <c r="B395" s="192" t="s">
        <v>77</v>
      </c>
      <c r="C395" s="192"/>
      <c r="D395" s="195">
        <f>SUM(D396:D397)</f>
        <v>1594.6</v>
      </c>
      <c r="E395" s="255">
        <f t="shared" si="30"/>
        <v>797.3</v>
      </c>
      <c r="F395" s="195">
        <f>SUM(F396:F397)</f>
        <v>0</v>
      </c>
      <c r="G395" s="245">
        <f t="shared" si="31"/>
        <v>0</v>
      </c>
    </row>
    <row r="396" spans="1:7" x14ac:dyDescent="0.25">
      <c r="A396" s="73">
        <v>3232</v>
      </c>
      <c r="B396" s="73" t="s">
        <v>79</v>
      </c>
      <c r="C396" s="73"/>
      <c r="D396" s="14">
        <v>1153.5</v>
      </c>
      <c r="E396" s="208">
        <f t="shared" si="30"/>
        <v>576.75</v>
      </c>
      <c r="F396" s="52">
        <v>0</v>
      </c>
      <c r="G396" s="96">
        <f t="shared" si="31"/>
        <v>0</v>
      </c>
    </row>
    <row r="397" spans="1:7" x14ac:dyDescent="0.25">
      <c r="A397" s="73">
        <v>3239</v>
      </c>
      <c r="B397" s="73" t="s">
        <v>86</v>
      </c>
      <c r="C397" s="73"/>
      <c r="D397" s="14">
        <v>441.1</v>
      </c>
      <c r="E397" s="208">
        <f t="shared" si="30"/>
        <v>220.55</v>
      </c>
      <c r="F397" s="52">
        <v>0</v>
      </c>
      <c r="G397" s="96">
        <f t="shared" si="31"/>
        <v>0</v>
      </c>
    </row>
    <row r="398" spans="1:7" ht="23.25" x14ac:dyDescent="0.25">
      <c r="A398" s="38" t="s">
        <v>337</v>
      </c>
      <c r="B398" s="94" t="s">
        <v>340</v>
      </c>
      <c r="C398" s="94"/>
      <c r="D398" s="95">
        <f>D399</f>
        <v>0</v>
      </c>
      <c r="E398" s="234">
        <f t="shared" si="30"/>
        <v>0</v>
      </c>
      <c r="F398" s="95">
        <f>F399</f>
        <v>237.6</v>
      </c>
      <c r="G398" s="96">
        <v>0</v>
      </c>
    </row>
    <row r="399" spans="1:7" x14ac:dyDescent="0.25">
      <c r="A399" s="75">
        <v>36</v>
      </c>
      <c r="B399" s="75" t="s">
        <v>215</v>
      </c>
      <c r="C399" s="180"/>
      <c r="D399" s="177">
        <f>D400</f>
        <v>0</v>
      </c>
      <c r="E399" s="48">
        <f t="shared" si="30"/>
        <v>0</v>
      </c>
      <c r="F399" s="177">
        <f>F400</f>
        <v>237.6</v>
      </c>
      <c r="G399" s="49">
        <v>0</v>
      </c>
    </row>
    <row r="400" spans="1:7" x14ac:dyDescent="0.25">
      <c r="A400" s="192">
        <v>363</v>
      </c>
      <c r="B400" s="192" t="s">
        <v>103</v>
      </c>
      <c r="C400" s="192"/>
      <c r="D400" s="195">
        <f>SUM(D401)</f>
        <v>0</v>
      </c>
      <c r="E400" s="253">
        <f t="shared" si="30"/>
        <v>0</v>
      </c>
      <c r="F400" s="195">
        <f>SUM(F401)</f>
        <v>237.6</v>
      </c>
      <c r="G400" s="245">
        <v>0</v>
      </c>
    </row>
    <row r="401" spans="1:7" x14ac:dyDescent="0.25">
      <c r="A401" s="73">
        <v>3631</v>
      </c>
      <c r="B401" s="73" t="s">
        <v>104</v>
      </c>
      <c r="C401" s="73"/>
      <c r="D401" s="14">
        <v>0</v>
      </c>
      <c r="E401" s="208">
        <f t="shared" si="30"/>
        <v>0</v>
      </c>
      <c r="F401" s="14">
        <v>237.6</v>
      </c>
      <c r="G401" s="238">
        <v>0</v>
      </c>
    </row>
    <row r="402" spans="1:7" x14ac:dyDescent="0.25">
      <c r="A402" s="412"/>
      <c r="B402" s="413"/>
      <c r="C402" s="413"/>
      <c r="D402" s="413"/>
      <c r="E402" s="413"/>
      <c r="F402" s="413"/>
      <c r="G402" s="414"/>
    </row>
    <row r="403" spans="1:7" x14ac:dyDescent="0.25">
      <c r="A403" s="150" t="s">
        <v>218</v>
      </c>
      <c r="B403" s="151" t="s">
        <v>224</v>
      </c>
      <c r="C403" s="150">
        <v>102</v>
      </c>
      <c r="D403" s="147">
        <f>D405+D432+D453+D464+D500+D528+D543+D577</f>
        <v>697988.86</v>
      </c>
      <c r="E403" s="147">
        <f>D403/2</f>
        <v>348994.43</v>
      </c>
      <c r="F403" s="147">
        <f>F405+F432+F453+F464+F500+F528+F543+F577</f>
        <v>304758.34999999992</v>
      </c>
      <c r="G403" s="339">
        <f>F403/E403*100</f>
        <v>87.324703147841049</v>
      </c>
    </row>
    <row r="404" spans="1:7" x14ac:dyDescent="0.25">
      <c r="A404" s="408"/>
      <c r="B404" s="409"/>
      <c r="C404" s="409"/>
      <c r="D404" s="409"/>
      <c r="E404" s="409"/>
      <c r="F404" s="409"/>
      <c r="G404" s="410"/>
    </row>
    <row r="405" spans="1:7" ht="23.25" x14ac:dyDescent="0.25">
      <c r="A405" s="122" t="s">
        <v>5</v>
      </c>
      <c r="B405" s="123" t="s">
        <v>226</v>
      </c>
      <c r="C405" s="124" t="s">
        <v>225</v>
      </c>
      <c r="D405" s="125">
        <f>D406+D415+D420</f>
        <v>103523.69999999998</v>
      </c>
      <c r="E405" s="125">
        <f>D405/2</f>
        <v>51761.849999999991</v>
      </c>
      <c r="F405" s="125">
        <f>F406+F415+F420</f>
        <v>68357.5</v>
      </c>
      <c r="G405" s="319">
        <f>F405/E405*100</f>
        <v>132.06154725922664</v>
      </c>
    </row>
    <row r="406" spans="1:7" ht="23.25" x14ac:dyDescent="0.25">
      <c r="A406" s="38" t="s">
        <v>336</v>
      </c>
      <c r="B406" s="93" t="s">
        <v>341</v>
      </c>
      <c r="C406" s="93"/>
      <c r="D406" s="126">
        <f>D407+D411</f>
        <v>83615.299999999988</v>
      </c>
      <c r="E406" s="234">
        <f t="shared" ref="E406:E430" si="32">D406/2</f>
        <v>41807.649999999994</v>
      </c>
      <c r="F406" s="126">
        <f>F407+F411</f>
        <v>40661.72</v>
      </c>
      <c r="G406" s="321">
        <f t="shared" ref="G406:G428" si="33">F406/E406*100</f>
        <v>97.25904230445866</v>
      </c>
    </row>
    <row r="407" spans="1:7" x14ac:dyDescent="0.25">
      <c r="A407" s="170">
        <v>3</v>
      </c>
      <c r="B407" s="170" t="s">
        <v>2</v>
      </c>
      <c r="C407" s="170"/>
      <c r="D407" s="186">
        <f>SUM(D408)</f>
        <v>23890.1</v>
      </c>
      <c r="E407" s="186">
        <f t="shared" si="32"/>
        <v>11945.05</v>
      </c>
      <c r="F407" s="186">
        <f>SUM(F408)</f>
        <v>20013.28</v>
      </c>
      <c r="G407" s="337">
        <f t="shared" si="33"/>
        <v>167.54454774153311</v>
      </c>
    </row>
    <row r="408" spans="1:7" x14ac:dyDescent="0.25">
      <c r="A408" s="75">
        <v>32</v>
      </c>
      <c r="B408" s="75" t="s">
        <v>212</v>
      </c>
      <c r="C408" s="75"/>
      <c r="D408" s="177">
        <f>SUM(D409)</f>
        <v>23890.1</v>
      </c>
      <c r="E408" s="177">
        <f t="shared" si="32"/>
        <v>11945.05</v>
      </c>
      <c r="F408" s="177">
        <f>SUM(F409)</f>
        <v>20013.28</v>
      </c>
      <c r="G408" s="332">
        <f t="shared" si="33"/>
        <v>167.54454774153311</v>
      </c>
    </row>
    <row r="409" spans="1:7" x14ac:dyDescent="0.25">
      <c r="A409" s="192">
        <v>323</v>
      </c>
      <c r="B409" s="192" t="s">
        <v>77</v>
      </c>
      <c r="C409" s="192"/>
      <c r="D409" s="195">
        <f>SUM(D410)</f>
        <v>23890.1</v>
      </c>
      <c r="E409" s="257">
        <f t="shared" si="32"/>
        <v>11945.05</v>
      </c>
      <c r="F409" s="195">
        <f>SUM(F410)</f>
        <v>20013.28</v>
      </c>
      <c r="G409" s="319">
        <f t="shared" si="33"/>
        <v>167.54454774153311</v>
      </c>
    </row>
    <row r="410" spans="1:7" x14ac:dyDescent="0.25">
      <c r="A410" s="73">
        <v>3232</v>
      </c>
      <c r="B410" s="73" t="s">
        <v>79</v>
      </c>
      <c r="C410" s="73"/>
      <c r="D410" s="14">
        <v>23890.1</v>
      </c>
      <c r="E410" s="232">
        <f t="shared" si="32"/>
        <v>11945.05</v>
      </c>
      <c r="F410" s="14">
        <v>20013.28</v>
      </c>
      <c r="G410" s="334">
        <f t="shared" si="33"/>
        <v>167.54454774153311</v>
      </c>
    </row>
    <row r="411" spans="1:7" x14ac:dyDescent="0.25">
      <c r="A411" s="170">
        <v>4</v>
      </c>
      <c r="B411" s="170" t="s">
        <v>217</v>
      </c>
      <c r="C411" s="170"/>
      <c r="D411" s="186">
        <f>SUM(D412)</f>
        <v>59725.2</v>
      </c>
      <c r="E411" s="186">
        <f t="shared" si="32"/>
        <v>29862.6</v>
      </c>
      <c r="F411" s="186">
        <f>SUM(F412)</f>
        <v>20648.439999999999</v>
      </c>
      <c r="G411" s="337">
        <f t="shared" si="33"/>
        <v>69.144816593330788</v>
      </c>
    </row>
    <row r="412" spans="1:7" ht="19.5" x14ac:dyDescent="0.25">
      <c r="A412" s="75">
        <v>42</v>
      </c>
      <c r="B412" s="50" t="s">
        <v>338</v>
      </c>
      <c r="C412" s="75"/>
      <c r="D412" s="177">
        <f>SUM(D413)</f>
        <v>59725.2</v>
      </c>
      <c r="E412" s="177">
        <f t="shared" si="32"/>
        <v>29862.6</v>
      </c>
      <c r="F412" s="177">
        <f>SUM(F413)</f>
        <v>20648.439999999999</v>
      </c>
      <c r="G412" s="332">
        <f t="shared" si="33"/>
        <v>69.144816593330788</v>
      </c>
    </row>
    <row r="413" spans="1:7" x14ac:dyDescent="0.25">
      <c r="A413" s="192">
        <v>421</v>
      </c>
      <c r="B413" s="192" t="s">
        <v>114</v>
      </c>
      <c r="C413" s="192"/>
      <c r="D413" s="195">
        <f>SUM(D414)</f>
        <v>59725.2</v>
      </c>
      <c r="E413" s="257">
        <f t="shared" si="32"/>
        <v>29862.6</v>
      </c>
      <c r="F413" s="195">
        <f>SUM(F414)</f>
        <v>20648.439999999999</v>
      </c>
      <c r="G413" s="319">
        <f t="shared" si="33"/>
        <v>69.144816593330788</v>
      </c>
    </row>
    <row r="414" spans="1:7" x14ac:dyDescent="0.25">
      <c r="A414" s="73">
        <v>4213</v>
      </c>
      <c r="B414" s="73" t="s">
        <v>116</v>
      </c>
      <c r="C414" s="73"/>
      <c r="D414" s="14">
        <v>59725.2</v>
      </c>
      <c r="E414" s="208">
        <f t="shared" si="32"/>
        <v>29862.6</v>
      </c>
      <c r="F414" s="14">
        <v>20648.439999999999</v>
      </c>
      <c r="G414" s="334">
        <f t="shared" si="33"/>
        <v>69.144816593330788</v>
      </c>
    </row>
    <row r="415" spans="1:7" ht="23.25" x14ac:dyDescent="0.25">
      <c r="A415" s="38" t="s">
        <v>337</v>
      </c>
      <c r="B415" s="94" t="s">
        <v>340</v>
      </c>
      <c r="C415" s="94"/>
      <c r="D415" s="95">
        <f>D416</f>
        <v>0</v>
      </c>
      <c r="E415" s="256">
        <f t="shared" si="32"/>
        <v>0</v>
      </c>
      <c r="F415" s="95">
        <f>F416</f>
        <v>13277.6</v>
      </c>
      <c r="G415" s="321">
        <v>0</v>
      </c>
    </row>
    <row r="416" spans="1:7" x14ac:dyDescent="0.25">
      <c r="A416" s="12">
        <v>4</v>
      </c>
      <c r="B416" s="12" t="s">
        <v>217</v>
      </c>
      <c r="C416" s="12"/>
      <c r="D416" s="117">
        <f>SUM(D417)</f>
        <v>0</v>
      </c>
      <c r="E416" s="186">
        <f t="shared" si="32"/>
        <v>0</v>
      </c>
      <c r="F416" s="117">
        <f>SUM(F417)</f>
        <v>13277.6</v>
      </c>
      <c r="G416" s="337">
        <v>0</v>
      </c>
    </row>
    <row r="417" spans="1:8" ht="19.5" x14ac:dyDescent="0.25">
      <c r="A417" s="75">
        <v>42</v>
      </c>
      <c r="B417" s="50" t="s">
        <v>338</v>
      </c>
      <c r="C417" s="75"/>
      <c r="D417" s="177">
        <f>SUM(D418)</f>
        <v>0</v>
      </c>
      <c r="E417" s="177">
        <f t="shared" si="32"/>
        <v>0</v>
      </c>
      <c r="F417" s="177">
        <f>SUM(F418)</f>
        <v>13277.6</v>
      </c>
      <c r="G417" s="332">
        <v>0</v>
      </c>
    </row>
    <row r="418" spans="1:8" x14ac:dyDescent="0.25">
      <c r="A418" s="192">
        <v>421</v>
      </c>
      <c r="B418" s="192" t="s">
        <v>114</v>
      </c>
      <c r="C418" s="192"/>
      <c r="D418" s="195">
        <f>SUM(D419)</f>
        <v>0</v>
      </c>
      <c r="E418" s="257">
        <f t="shared" si="32"/>
        <v>0</v>
      </c>
      <c r="F418" s="195">
        <f>SUM(F419)</f>
        <v>13277.6</v>
      </c>
      <c r="G418" s="319">
        <v>0</v>
      </c>
    </row>
    <row r="419" spans="1:8" x14ac:dyDescent="0.25">
      <c r="A419" s="73">
        <v>4214</v>
      </c>
      <c r="B419" s="73" t="s">
        <v>339</v>
      </c>
      <c r="C419" s="73"/>
      <c r="D419" s="14">
        <v>0</v>
      </c>
      <c r="E419" s="208">
        <f t="shared" si="32"/>
        <v>0</v>
      </c>
      <c r="F419" s="14">
        <v>13277.6</v>
      </c>
      <c r="G419" s="334">
        <v>0</v>
      </c>
    </row>
    <row r="420" spans="1:8" ht="23.25" x14ac:dyDescent="0.25">
      <c r="A420" s="38" t="s">
        <v>343</v>
      </c>
      <c r="B420" s="94" t="s">
        <v>344</v>
      </c>
      <c r="C420" s="94"/>
      <c r="D420" s="95">
        <f>D421+D425</f>
        <v>19908.400000000001</v>
      </c>
      <c r="E420" s="234">
        <f t="shared" si="32"/>
        <v>9954.2000000000007</v>
      </c>
      <c r="F420" s="95">
        <f>F421+F425</f>
        <v>14418.18</v>
      </c>
      <c r="G420" s="321">
        <f t="shared" si="33"/>
        <v>144.84519097466395</v>
      </c>
    </row>
    <row r="421" spans="1:8" x14ac:dyDescent="0.25">
      <c r="A421" s="12">
        <v>3</v>
      </c>
      <c r="B421" s="12" t="s">
        <v>2</v>
      </c>
      <c r="C421" s="12"/>
      <c r="D421" s="117">
        <f>SUM(D422)</f>
        <v>2654.4</v>
      </c>
      <c r="E421" s="186">
        <f t="shared" si="32"/>
        <v>1327.2</v>
      </c>
      <c r="F421" s="117">
        <f>SUM(F422)</f>
        <v>3917.87</v>
      </c>
      <c r="G421" s="337">
        <f t="shared" si="33"/>
        <v>295.19816154309819</v>
      </c>
    </row>
    <row r="422" spans="1:8" x14ac:dyDescent="0.25">
      <c r="A422" s="75">
        <v>32</v>
      </c>
      <c r="B422" s="75" t="s">
        <v>212</v>
      </c>
      <c r="C422" s="75"/>
      <c r="D422" s="177">
        <f>SUM(D423)</f>
        <v>2654.4</v>
      </c>
      <c r="E422" s="177">
        <f t="shared" si="32"/>
        <v>1327.2</v>
      </c>
      <c r="F422" s="177">
        <f>SUM(F423)</f>
        <v>3917.87</v>
      </c>
      <c r="G422" s="332">
        <f t="shared" si="33"/>
        <v>295.19816154309819</v>
      </c>
    </row>
    <row r="423" spans="1:8" x14ac:dyDescent="0.25">
      <c r="A423" s="192">
        <v>322</v>
      </c>
      <c r="B423" s="192" t="s">
        <v>70</v>
      </c>
      <c r="C423" s="192"/>
      <c r="D423" s="195">
        <f>SUM(D424)</f>
        <v>2654.4</v>
      </c>
      <c r="E423" s="257">
        <f t="shared" si="32"/>
        <v>1327.2</v>
      </c>
      <c r="F423" s="195">
        <f>SUM(F424)</f>
        <v>3917.87</v>
      </c>
      <c r="G423" s="319">
        <f t="shared" si="33"/>
        <v>295.19816154309819</v>
      </c>
    </row>
    <row r="424" spans="1:8" ht="19.5" x14ac:dyDescent="0.25">
      <c r="A424" s="73">
        <v>3224</v>
      </c>
      <c r="B424" s="74" t="s">
        <v>74</v>
      </c>
      <c r="C424" s="73"/>
      <c r="D424" s="14">
        <v>2654.4</v>
      </c>
      <c r="E424" s="208">
        <f t="shared" si="32"/>
        <v>1327.2</v>
      </c>
      <c r="F424" s="14">
        <v>3917.87</v>
      </c>
      <c r="G424" s="334">
        <f t="shared" si="33"/>
        <v>295.19816154309819</v>
      </c>
    </row>
    <row r="425" spans="1:8" x14ac:dyDescent="0.25">
      <c r="A425" s="12">
        <v>4</v>
      </c>
      <c r="B425" s="12" t="s">
        <v>217</v>
      </c>
      <c r="C425" s="66"/>
      <c r="D425" s="117">
        <f>D426</f>
        <v>17254</v>
      </c>
      <c r="E425" s="186">
        <f t="shared" si="32"/>
        <v>8627</v>
      </c>
      <c r="F425" s="117">
        <f>F426</f>
        <v>10500.310000000001</v>
      </c>
      <c r="G425" s="337">
        <f t="shared" si="33"/>
        <v>121.71450098527879</v>
      </c>
    </row>
    <row r="426" spans="1:8" ht="19.5" x14ac:dyDescent="0.25">
      <c r="A426" s="75">
        <v>42</v>
      </c>
      <c r="B426" s="50" t="s">
        <v>338</v>
      </c>
      <c r="C426" s="180"/>
      <c r="D426" s="177">
        <f>D427+D429</f>
        <v>17254</v>
      </c>
      <c r="E426" s="177">
        <f t="shared" si="32"/>
        <v>8627</v>
      </c>
      <c r="F426" s="177">
        <f>F427+F429</f>
        <v>10500.310000000001</v>
      </c>
      <c r="G426" s="332">
        <f t="shared" si="33"/>
        <v>121.71450098527879</v>
      </c>
    </row>
    <row r="427" spans="1:8" x14ac:dyDescent="0.25">
      <c r="A427" s="192">
        <v>421</v>
      </c>
      <c r="B427" s="192" t="s">
        <v>114</v>
      </c>
      <c r="C427" s="197"/>
      <c r="D427" s="195">
        <f>SUM(D428)</f>
        <v>17254</v>
      </c>
      <c r="E427" s="257">
        <f t="shared" si="32"/>
        <v>8627</v>
      </c>
      <c r="F427" s="195">
        <f>SUM(F428)</f>
        <v>10348.290000000001</v>
      </c>
      <c r="G427" s="319">
        <f t="shared" si="33"/>
        <v>119.95235887330476</v>
      </c>
    </row>
    <row r="428" spans="1:8" x14ac:dyDescent="0.25">
      <c r="A428" s="73">
        <v>4213</v>
      </c>
      <c r="B428" s="73" t="s">
        <v>116</v>
      </c>
      <c r="C428" s="73"/>
      <c r="D428" s="14">
        <v>17254</v>
      </c>
      <c r="E428" s="208">
        <f t="shared" si="32"/>
        <v>8627</v>
      </c>
      <c r="F428" s="14">
        <v>10348.290000000001</v>
      </c>
      <c r="G428" s="334">
        <f t="shared" si="33"/>
        <v>119.95235887330476</v>
      </c>
    </row>
    <row r="429" spans="1:8" x14ac:dyDescent="0.25">
      <c r="A429" s="192">
        <v>422</v>
      </c>
      <c r="B429" s="192" t="s">
        <v>118</v>
      </c>
      <c r="C429" s="197"/>
      <c r="D429" s="195">
        <f>SUM(D430)</f>
        <v>0</v>
      </c>
      <c r="E429" s="257">
        <f t="shared" si="32"/>
        <v>0</v>
      </c>
      <c r="F429" s="195">
        <f>SUM(F430)</f>
        <v>152.02000000000001</v>
      </c>
      <c r="G429" s="324">
        <v>0</v>
      </c>
    </row>
    <row r="430" spans="1:8" x14ac:dyDescent="0.25">
      <c r="A430" s="73">
        <v>4227</v>
      </c>
      <c r="B430" s="73" t="s">
        <v>123</v>
      </c>
      <c r="C430" s="73"/>
      <c r="D430" s="14">
        <v>0</v>
      </c>
      <c r="E430" s="208">
        <f t="shared" si="32"/>
        <v>0</v>
      </c>
      <c r="F430" s="14">
        <v>152.02000000000001</v>
      </c>
      <c r="G430" s="334">
        <v>0</v>
      </c>
    </row>
    <row r="431" spans="1:8" x14ac:dyDescent="0.25">
      <c r="A431" s="394"/>
      <c r="B431" s="395"/>
      <c r="C431" s="395"/>
      <c r="D431" s="395"/>
      <c r="E431" s="395"/>
      <c r="F431" s="395"/>
      <c r="G431" s="396"/>
    </row>
    <row r="432" spans="1:8" x14ac:dyDescent="0.25">
      <c r="A432" s="128" t="s">
        <v>5</v>
      </c>
      <c r="B432" s="129" t="s">
        <v>229</v>
      </c>
      <c r="C432" s="130" t="s">
        <v>228</v>
      </c>
      <c r="D432" s="131">
        <f>D433+D438+D447</f>
        <v>67688.5</v>
      </c>
      <c r="E432" s="131">
        <f>D432/2</f>
        <v>33844.25</v>
      </c>
      <c r="F432" s="131">
        <f>F433+F438+F447</f>
        <v>27556.27</v>
      </c>
      <c r="G432" s="329">
        <f>F432/E432*100</f>
        <v>81.420832194538221</v>
      </c>
      <c r="H432" s="25"/>
    </row>
    <row r="433" spans="1:8" ht="23.25" x14ac:dyDescent="0.25">
      <c r="A433" s="38" t="s">
        <v>345</v>
      </c>
      <c r="B433" s="94" t="s">
        <v>346</v>
      </c>
      <c r="C433" s="94"/>
      <c r="D433" s="95">
        <f>D434</f>
        <v>53089</v>
      </c>
      <c r="E433" s="234">
        <f t="shared" ref="E433:E451" si="34">D433/2</f>
        <v>26544.5</v>
      </c>
      <c r="F433" s="95">
        <f>F434</f>
        <v>18209.5</v>
      </c>
      <c r="G433" s="321">
        <f t="shared" ref="G433:G451" si="35">F433/E433*100</f>
        <v>68.599898284013634</v>
      </c>
      <c r="H433" s="133"/>
    </row>
    <row r="434" spans="1:8" x14ac:dyDescent="0.25">
      <c r="A434" s="12">
        <v>3</v>
      </c>
      <c r="B434" s="12" t="s">
        <v>2</v>
      </c>
      <c r="C434" s="12"/>
      <c r="D434" s="186">
        <f>SUM(D435)</f>
        <v>53089</v>
      </c>
      <c r="E434" s="186">
        <f t="shared" si="34"/>
        <v>26544.5</v>
      </c>
      <c r="F434" s="186">
        <f>SUM(F435)</f>
        <v>18209.5</v>
      </c>
      <c r="G434" s="337">
        <f t="shared" si="35"/>
        <v>68.599898284013634</v>
      </c>
      <c r="H434" s="8"/>
    </row>
    <row r="435" spans="1:8" x14ac:dyDescent="0.25">
      <c r="A435" s="75">
        <v>32</v>
      </c>
      <c r="B435" s="75" t="s">
        <v>212</v>
      </c>
      <c r="C435" s="75"/>
      <c r="D435" s="10">
        <f>SUM(D436)</f>
        <v>53089</v>
      </c>
      <c r="E435" s="177">
        <f>E436</f>
        <v>26544.5</v>
      </c>
      <c r="F435" s="177">
        <f>SUM(F436)</f>
        <v>18209.5</v>
      </c>
      <c r="G435" s="331">
        <f t="shared" si="35"/>
        <v>68.599898284013634</v>
      </c>
      <c r="H435" s="8"/>
    </row>
    <row r="436" spans="1:8" x14ac:dyDescent="0.25">
      <c r="A436" s="192">
        <v>322</v>
      </c>
      <c r="B436" s="192" t="s">
        <v>70</v>
      </c>
      <c r="C436" s="192"/>
      <c r="D436" s="173">
        <f>SUM(D437)</f>
        <v>53089</v>
      </c>
      <c r="E436" s="237">
        <f t="shared" si="34"/>
        <v>26544.5</v>
      </c>
      <c r="F436" s="173">
        <f>SUM(F437)</f>
        <v>18209.5</v>
      </c>
      <c r="G436" s="338">
        <f t="shared" si="35"/>
        <v>68.599898284013634</v>
      </c>
      <c r="H436" s="8"/>
    </row>
    <row r="437" spans="1:8" x14ac:dyDescent="0.25">
      <c r="A437" s="73">
        <v>3223</v>
      </c>
      <c r="B437" s="73" t="s">
        <v>73</v>
      </c>
      <c r="C437" s="73"/>
      <c r="D437" s="14">
        <v>53089</v>
      </c>
      <c r="E437" s="208">
        <f t="shared" si="34"/>
        <v>26544.5</v>
      </c>
      <c r="F437" s="14">
        <v>18209.5</v>
      </c>
      <c r="G437" s="334">
        <f t="shared" si="35"/>
        <v>68.599898284013634</v>
      </c>
      <c r="H437" s="8"/>
    </row>
    <row r="438" spans="1:8" ht="23.25" x14ac:dyDescent="0.25">
      <c r="A438" s="38" t="s">
        <v>336</v>
      </c>
      <c r="B438" s="94" t="s">
        <v>341</v>
      </c>
      <c r="C438" s="94"/>
      <c r="D438" s="95">
        <f>D439+D443</f>
        <v>11945.1</v>
      </c>
      <c r="E438" s="234">
        <f t="shared" si="34"/>
        <v>5972.55</v>
      </c>
      <c r="F438" s="95">
        <f>F439+F443</f>
        <v>8491.86</v>
      </c>
      <c r="G438" s="321">
        <f t="shared" si="35"/>
        <v>142.18148027224552</v>
      </c>
      <c r="H438" s="8"/>
    </row>
    <row r="439" spans="1:8" x14ac:dyDescent="0.25">
      <c r="A439" s="12">
        <v>3</v>
      </c>
      <c r="B439" s="12" t="s">
        <v>2</v>
      </c>
      <c r="C439" s="196"/>
      <c r="D439" s="186">
        <f>SUM(D440)</f>
        <v>9290.6</v>
      </c>
      <c r="E439" s="186">
        <f t="shared" si="34"/>
        <v>4645.3</v>
      </c>
      <c r="F439" s="186">
        <f>SUM(F440)</f>
        <v>8491.86</v>
      </c>
      <c r="G439" s="337">
        <f t="shared" si="35"/>
        <v>182.80541622715432</v>
      </c>
      <c r="H439" s="8"/>
    </row>
    <row r="440" spans="1:8" x14ac:dyDescent="0.25">
      <c r="A440" s="75">
        <v>32</v>
      </c>
      <c r="B440" s="75" t="s">
        <v>212</v>
      </c>
      <c r="C440" s="67"/>
      <c r="D440" s="112">
        <f>SUM(D441)</f>
        <v>9290.6</v>
      </c>
      <c r="E440" s="112">
        <f t="shared" si="34"/>
        <v>4645.3</v>
      </c>
      <c r="F440" s="112">
        <f>SUM(F441)</f>
        <v>8491.86</v>
      </c>
      <c r="G440" s="325">
        <f t="shared" si="35"/>
        <v>182.80541622715432</v>
      </c>
      <c r="H440" s="8"/>
    </row>
    <row r="441" spans="1:8" x14ac:dyDescent="0.25">
      <c r="A441" s="192">
        <v>323</v>
      </c>
      <c r="B441" s="192" t="s">
        <v>77</v>
      </c>
      <c r="C441" s="189"/>
      <c r="D441" s="175">
        <f>SUM(D442)</f>
        <v>9290.6</v>
      </c>
      <c r="E441" s="237">
        <f t="shared" si="34"/>
        <v>4645.3</v>
      </c>
      <c r="F441" s="175">
        <f>SUM(F442)</f>
        <v>8491.86</v>
      </c>
      <c r="G441" s="338">
        <f t="shared" si="35"/>
        <v>182.80541622715432</v>
      </c>
      <c r="H441" s="8"/>
    </row>
    <row r="442" spans="1:8" x14ac:dyDescent="0.25">
      <c r="A442" s="73">
        <v>3232</v>
      </c>
      <c r="B442" s="73" t="s">
        <v>79</v>
      </c>
      <c r="C442" s="73"/>
      <c r="D442" s="14">
        <v>9290.6</v>
      </c>
      <c r="E442" s="208">
        <f t="shared" si="34"/>
        <v>4645.3</v>
      </c>
      <c r="F442" s="14">
        <v>8491.86</v>
      </c>
      <c r="G442" s="334">
        <f t="shared" si="35"/>
        <v>182.80541622715432</v>
      </c>
      <c r="H442" s="8"/>
    </row>
    <row r="443" spans="1:8" x14ac:dyDescent="0.25">
      <c r="A443" s="12">
        <v>4</v>
      </c>
      <c r="B443" s="12" t="s">
        <v>217</v>
      </c>
      <c r="C443" s="196"/>
      <c r="D443" s="186">
        <f>SUM(D444)</f>
        <v>2654.5</v>
      </c>
      <c r="E443" s="186">
        <f t="shared" si="34"/>
        <v>1327.25</v>
      </c>
      <c r="F443" s="186">
        <f>SUM(F444)</f>
        <v>0</v>
      </c>
      <c r="G443" s="337">
        <f t="shared" si="35"/>
        <v>0</v>
      </c>
      <c r="H443" s="8"/>
    </row>
    <row r="444" spans="1:8" ht="19.5" x14ac:dyDescent="0.25">
      <c r="A444" s="75">
        <v>42</v>
      </c>
      <c r="B444" s="50" t="s">
        <v>222</v>
      </c>
      <c r="C444" s="67"/>
      <c r="D444" s="112">
        <f>SUM(D445)</f>
        <v>2654.5</v>
      </c>
      <c r="E444" s="112">
        <f t="shared" si="34"/>
        <v>1327.25</v>
      </c>
      <c r="F444" s="112">
        <f>SUM(F445)</f>
        <v>0</v>
      </c>
      <c r="G444" s="325">
        <f t="shared" si="35"/>
        <v>0</v>
      </c>
      <c r="H444" s="8"/>
    </row>
    <row r="445" spans="1:8" x14ac:dyDescent="0.25">
      <c r="A445" s="192">
        <v>421</v>
      </c>
      <c r="B445" s="192" t="s">
        <v>114</v>
      </c>
      <c r="C445" s="189"/>
      <c r="D445" s="175">
        <f>SUM(D446)</f>
        <v>2654.5</v>
      </c>
      <c r="E445" s="237">
        <f t="shared" si="34"/>
        <v>1327.25</v>
      </c>
      <c r="F445" s="175">
        <f>SUM(F446)</f>
        <v>0</v>
      </c>
      <c r="G445" s="338">
        <f t="shared" si="35"/>
        <v>0</v>
      </c>
      <c r="H445" s="8"/>
    </row>
    <row r="446" spans="1:8" x14ac:dyDescent="0.25">
      <c r="A446" s="73">
        <v>4214</v>
      </c>
      <c r="B446" s="73" t="s">
        <v>117</v>
      </c>
      <c r="C446" s="73"/>
      <c r="D446" s="14">
        <v>2654.5</v>
      </c>
      <c r="E446" s="208">
        <f t="shared" si="34"/>
        <v>1327.25</v>
      </c>
      <c r="F446" s="14">
        <v>0</v>
      </c>
      <c r="G446" s="334">
        <f t="shared" si="35"/>
        <v>0</v>
      </c>
      <c r="H446" s="8"/>
    </row>
    <row r="447" spans="1:8" ht="23.25" x14ac:dyDescent="0.25">
      <c r="A447" s="38" t="s">
        <v>343</v>
      </c>
      <c r="B447" s="94" t="s">
        <v>344</v>
      </c>
      <c r="C447" s="94"/>
      <c r="D447" s="95">
        <f>D448</f>
        <v>2654.4</v>
      </c>
      <c r="E447" s="234">
        <f t="shared" si="34"/>
        <v>1327.2</v>
      </c>
      <c r="F447" s="95">
        <f>F448</f>
        <v>854.91</v>
      </c>
      <c r="G447" s="321">
        <f t="shared" si="35"/>
        <v>64.414556962025316</v>
      </c>
      <c r="H447" s="8"/>
    </row>
    <row r="448" spans="1:8" x14ac:dyDescent="0.25">
      <c r="A448" s="12">
        <v>3</v>
      </c>
      <c r="B448" s="12" t="s">
        <v>2</v>
      </c>
      <c r="C448" s="196"/>
      <c r="D448" s="186">
        <f>SUM(D449)</f>
        <v>2654.4</v>
      </c>
      <c r="E448" s="186">
        <f t="shared" si="34"/>
        <v>1327.2</v>
      </c>
      <c r="F448" s="186">
        <f>SUM(F449)</f>
        <v>854.91</v>
      </c>
      <c r="G448" s="337">
        <f t="shared" si="35"/>
        <v>64.414556962025316</v>
      </c>
      <c r="H448" s="8"/>
    </row>
    <row r="449" spans="1:8" x14ac:dyDescent="0.25">
      <c r="A449" s="75">
        <v>32</v>
      </c>
      <c r="B449" s="75" t="s">
        <v>212</v>
      </c>
      <c r="C449" s="67"/>
      <c r="D449" s="112">
        <f>SUM(D450)</f>
        <v>2654.4</v>
      </c>
      <c r="E449" s="112">
        <f t="shared" si="34"/>
        <v>1327.2</v>
      </c>
      <c r="F449" s="112">
        <f>SUM(F450)</f>
        <v>854.91</v>
      </c>
      <c r="G449" s="325">
        <f t="shared" si="35"/>
        <v>64.414556962025316</v>
      </c>
      <c r="H449" s="8"/>
    </row>
    <row r="450" spans="1:8" x14ac:dyDescent="0.25">
      <c r="A450" s="192">
        <v>322</v>
      </c>
      <c r="B450" s="192" t="s">
        <v>70</v>
      </c>
      <c r="C450" s="189"/>
      <c r="D450" s="175">
        <f>SUM(D451)</f>
        <v>2654.4</v>
      </c>
      <c r="E450" s="237">
        <f t="shared" si="34"/>
        <v>1327.2</v>
      </c>
      <c r="F450" s="175">
        <f>SUM(F451)</f>
        <v>854.91</v>
      </c>
      <c r="G450" s="338">
        <f t="shared" si="35"/>
        <v>64.414556962025316</v>
      </c>
      <c r="H450" s="81"/>
    </row>
    <row r="451" spans="1:8" ht="19.5" x14ac:dyDescent="0.25">
      <c r="A451" s="73">
        <v>3224</v>
      </c>
      <c r="B451" s="74" t="s">
        <v>74</v>
      </c>
      <c r="C451" s="73"/>
      <c r="D451" s="14">
        <v>2654.4</v>
      </c>
      <c r="E451" s="208">
        <f t="shared" si="34"/>
        <v>1327.2</v>
      </c>
      <c r="F451" s="14">
        <v>854.91</v>
      </c>
      <c r="G451" s="334">
        <f t="shared" si="35"/>
        <v>64.414556962025316</v>
      </c>
      <c r="H451" s="81"/>
    </row>
    <row r="452" spans="1:8" x14ac:dyDescent="0.25">
      <c r="A452" s="394"/>
      <c r="B452" s="395"/>
      <c r="C452" s="395"/>
      <c r="D452" s="395"/>
      <c r="E452" s="395"/>
      <c r="F452" s="395"/>
      <c r="G452" s="396"/>
      <c r="H452" s="81"/>
    </row>
    <row r="453" spans="1:8" x14ac:dyDescent="0.25">
      <c r="A453" s="128" t="s">
        <v>5</v>
      </c>
      <c r="B453" s="134" t="s">
        <v>231</v>
      </c>
      <c r="C453" s="130" t="s">
        <v>230</v>
      </c>
      <c r="D453" s="131">
        <f>D454</f>
        <v>49107.4</v>
      </c>
      <c r="E453" s="131">
        <f>D453/2</f>
        <v>24553.7</v>
      </c>
      <c r="F453" s="131">
        <f>F454</f>
        <v>9314.6899999999987</v>
      </c>
      <c r="G453" s="329">
        <f>F453/E453*100</f>
        <v>37.935993353343889</v>
      </c>
      <c r="H453" s="8"/>
    </row>
    <row r="454" spans="1:8" ht="23.25" x14ac:dyDescent="0.25">
      <c r="A454" s="38" t="s">
        <v>336</v>
      </c>
      <c r="B454" s="94" t="s">
        <v>341</v>
      </c>
      <c r="C454" s="94"/>
      <c r="D454" s="95">
        <f>D455+D459</f>
        <v>49107.4</v>
      </c>
      <c r="E454" s="234">
        <f t="shared" ref="E454:E462" si="36">D454/2</f>
        <v>24553.7</v>
      </c>
      <c r="F454" s="95">
        <f>F455+F459</f>
        <v>9314.6899999999987</v>
      </c>
      <c r="G454" s="321">
        <f t="shared" ref="G454:G462" si="37">F454/E454*100</f>
        <v>37.935993353343889</v>
      </c>
      <c r="H454" s="89"/>
    </row>
    <row r="455" spans="1:8" x14ac:dyDescent="0.25">
      <c r="A455" s="12">
        <v>3</v>
      </c>
      <c r="B455" s="12" t="s">
        <v>2</v>
      </c>
      <c r="C455" s="66"/>
      <c r="D455" s="186">
        <f>SUM(D456)</f>
        <v>2654.4</v>
      </c>
      <c r="E455" s="186">
        <f t="shared" si="36"/>
        <v>1327.2</v>
      </c>
      <c r="F455" s="186">
        <f>SUM(F456)</f>
        <v>3200</v>
      </c>
      <c r="G455" s="337">
        <f t="shared" si="37"/>
        <v>241.10910186859553</v>
      </c>
      <c r="H455" s="8"/>
    </row>
    <row r="456" spans="1:8" x14ac:dyDescent="0.25">
      <c r="A456" s="75">
        <v>32</v>
      </c>
      <c r="B456" s="75" t="s">
        <v>212</v>
      </c>
      <c r="C456" s="180"/>
      <c r="D456" s="177">
        <f>SUM(D457)</f>
        <v>2654.4</v>
      </c>
      <c r="E456" s="177">
        <f t="shared" si="36"/>
        <v>1327.2</v>
      </c>
      <c r="F456" s="177">
        <f>SUM(F457)</f>
        <v>3200</v>
      </c>
      <c r="G456" s="331">
        <f t="shared" si="37"/>
        <v>241.10910186859553</v>
      </c>
      <c r="H456" s="8"/>
    </row>
    <row r="457" spans="1:8" x14ac:dyDescent="0.25">
      <c r="A457" s="192">
        <v>323</v>
      </c>
      <c r="B457" s="192" t="s">
        <v>77</v>
      </c>
      <c r="C457" s="197"/>
      <c r="D457" s="195">
        <f>SUM(D458)</f>
        <v>2654.4</v>
      </c>
      <c r="E457" s="255">
        <f t="shared" si="36"/>
        <v>1327.2</v>
      </c>
      <c r="F457" s="195">
        <f>SUM(F458)</f>
        <v>3200</v>
      </c>
      <c r="G457" s="324">
        <f t="shared" si="37"/>
        <v>241.10910186859553</v>
      </c>
      <c r="H457" s="8"/>
    </row>
    <row r="458" spans="1:8" x14ac:dyDescent="0.25">
      <c r="A458" s="73">
        <v>3237</v>
      </c>
      <c r="B458" s="73" t="s">
        <v>84</v>
      </c>
      <c r="C458" s="73"/>
      <c r="D458" s="14">
        <v>2654.4</v>
      </c>
      <c r="E458" s="208">
        <f t="shared" si="36"/>
        <v>1327.2</v>
      </c>
      <c r="F458" s="52">
        <v>3200</v>
      </c>
      <c r="G458" s="334">
        <f t="shared" si="37"/>
        <v>241.10910186859553</v>
      </c>
      <c r="H458" s="8"/>
    </row>
    <row r="459" spans="1:8" x14ac:dyDescent="0.25">
      <c r="A459" s="12">
        <v>4</v>
      </c>
      <c r="B459" s="12" t="s">
        <v>217</v>
      </c>
      <c r="C459" s="66"/>
      <c r="D459" s="186">
        <f>SUM(D460)</f>
        <v>46453</v>
      </c>
      <c r="E459" s="186">
        <f t="shared" si="36"/>
        <v>23226.5</v>
      </c>
      <c r="F459" s="186">
        <f>SUM(F460)</f>
        <v>6114.69</v>
      </c>
      <c r="G459" s="337">
        <f t="shared" si="37"/>
        <v>26.326351365896709</v>
      </c>
      <c r="H459" s="8"/>
    </row>
    <row r="460" spans="1:8" ht="19.5" x14ac:dyDescent="0.25">
      <c r="A460" s="75">
        <v>42</v>
      </c>
      <c r="B460" s="50" t="s">
        <v>222</v>
      </c>
      <c r="C460" s="180"/>
      <c r="D460" s="177">
        <f>SUM(D461)</f>
        <v>46453</v>
      </c>
      <c r="E460" s="177">
        <f t="shared" si="36"/>
        <v>23226.5</v>
      </c>
      <c r="F460" s="177">
        <f>SUM(F461)</f>
        <v>6114.69</v>
      </c>
      <c r="G460" s="331">
        <f t="shared" si="37"/>
        <v>26.326351365896709</v>
      </c>
      <c r="H460" s="8"/>
    </row>
    <row r="461" spans="1:8" x14ac:dyDescent="0.25">
      <c r="A461" s="192">
        <v>426</v>
      </c>
      <c r="B461" s="192" t="s">
        <v>127</v>
      </c>
      <c r="C461" s="197"/>
      <c r="D461" s="195">
        <f>SUM(D462)</f>
        <v>46453</v>
      </c>
      <c r="E461" s="255">
        <f t="shared" si="36"/>
        <v>23226.5</v>
      </c>
      <c r="F461" s="195">
        <f>SUM(F462)</f>
        <v>6114.69</v>
      </c>
      <c r="G461" s="324">
        <f t="shared" si="37"/>
        <v>26.326351365896709</v>
      </c>
      <c r="H461" s="8"/>
    </row>
    <row r="462" spans="1:8" x14ac:dyDescent="0.25">
      <c r="A462" s="73">
        <v>4263</v>
      </c>
      <c r="B462" s="73" t="s">
        <v>129</v>
      </c>
      <c r="C462" s="73"/>
      <c r="D462" s="14">
        <v>46453</v>
      </c>
      <c r="E462" s="208">
        <f t="shared" si="36"/>
        <v>23226.5</v>
      </c>
      <c r="F462" s="14">
        <v>6114.69</v>
      </c>
      <c r="G462" s="334">
        <f t="shared" si="37"/>
        <v>26.326351365896709</v>
      </c>
      <c r="H462" s="8"/>
    </row>
    <row r="463" spans="1:8" x14ac:dyDescent="0.25">
      <c r="A463" s="394"/>
      <c r="B463" s="395"/>
      <c r="C463" s="395"/>
      <c r="D463" s="395"/>
      <c r="E463" s="395"/>
      <c r="F463" s="395"/>
      <c r="G463" s="396"/>
      <c r="H463" s="8"/>
    </row>
    <row r="464" spans="1:8" ht="23.25" x14ac:dyDescent="0.25">
      <c r="A464" s="128" t="s">
        <v>5</v>
      </c>
      <c r="B464" s="135" t="s">
        <v>233</v>
      </c>
      <c r="C464" s="130" t="s">
        <v>232</v>
      </c>
      <c r="D464" s="131">
        <f>D465+D470+D478+D487</f>
        <v>61052.4</v>
      </c>
      <c r="E464" s="131">
        <f>D464/2</f>
        <v>30526.2</v>
      </c>
      <c r="F464" s="131">
        <f>F465+F470+F478+F487</f>
        <v>14793.689999999999</v>
      </c>
      <c r="G464" s="329">
        <f>F464/E464*100</f>
        <v>48.462271753444575</v>
      </c>
      <c r="H464" s="8"/>
    </row>
    <row r="465" spans="1:8" ht="23.25" x14ac:dyDescent="0.25">
      <c r="A465" s="121" t="s">
        <v>335</v>
      </c>
      <c r="B465" s="119" t="s">
        <v>342</v>
      </c>
      <c r="C465" s="119"/>
      <c r="D465" s="120">
        <f>D466</f>
        <v>5308.9</v>
      </c>
      <c r="E465" s="234">
        <f t="shared" ref="E465:E498" si="38">D465/2</f>
        <v>2654.45</v>
      </c>
      <c r="F465" s="120">
        <f>F466</f>
        <v>5210.2</v>
      </c>
      <c r="G465" s="321">
        <f t="shared" ref="G465:G498" si="39">F465/E465*100</f>
        <v>196.28171560963665</v>
      </c>
      <c r="H465" s="88"/>
    </row>
    <row r="466" spans="1:8" x14ac:dyDescent="0.25">
      <c r="A466" s="12">
        <v>3</v>
      </c>
      <c r="B466" s="12" t="s">
        <v>2</v>
      </c>
      <c r="C466" s="66"/>
      <c r="D466" s="186">
        <f>SUM(D467)</f>
        <v>5308.9</v>
      </c>
      <c r="E466" s="186">
        <f t="shared" si="38"/>
        <v>2654.45</v>
      </c>
      <c r="F466" s="186">
        <f>F467</f>
        <v>5210.2</v>
      </c>
      <c r="G466" s="337">
        <f t="shared" si="39"/>
        <v>196.28171560963665</v>
      </c>
      <c r="H466" s="8"/>
    </row>
    <row r="467" spans="1:8" x14ac:dyDescent="0.25">
      <c r="A467" s="75">
        <v>32</v>
      </c>
      <c r="B467" s="75" t="s">
        <v>212</v>
      </c>
      <c r="C467" s="180"/>
      <c r="D467" s="177">
        <f>SUM(D468)</f>
        <v>5308.9</v>
      </c>
      <c r="E467" s="177">
        <f t="shared" si="38"/>
        <v>2654.45</v>
      </c>
      <c r="F467" s="177">
        <f>SUM(F468)</f>
        <v>5210.2</v>
      </c>
      <c r="G467" s="331">
        <f t="shared" si="39"/>
        <v>196.28171560963665</v>
      </c>
      <c r="H467" s="8"/>
    </row>
    <row r="468" spans="1:8" x14ac:dyDescent="0.25">
      <c r="A468" s="192">
        <v>323</v>
      </c>
      <c r="B468" s="192" t="s">
        <v>77</v>
      </c>
      <c r="C468" s="197"/>
      <c r="D468" s="195">
        <f>SUM(D469)</f>
        <v>5308.9</v>
      </c>
      <c r="E468" s="255">
        <f t="shared" si="38"/>
        <v>2654.45</v>
      </c>
      <c r="F468" s="195">
        <f>SUM(F469)</f>
        <v>5210.2</v>
      </c>
      <c r="G468" s="324">
        <f t="shared" si="39"/>
        <v>196.28171560963665</v>
      </c>
      <c r="H468" s="8"/>
    </row>
    <row r="469" spans="1:8" x14ac:dyDescent="0.25">
      <c r="A469" s="73">
        <v>3232</v>
      </c>
      <c r="B469" s="73" t="s">
        <v>79</v>
      </c>
      <c r="C469" s="73"/>
      <c r="D469" s="14">
        <v>5308.9</v>
      </c>
      <c r="E469" s="208">
        <f t="shared" si="38"/>
        <v>2654.45</v>
      </c>
      <c r="F469" s="14">
        <v>5210.2</v>
      </c>
      <c r="G469" s="334">
        <f t="shared" si="39"/>
        <v>196.28171560963665</v>
      </c>
      <c r="H469" s="8"/>
    </row>
    <row r="470" spans="1:8" ht="23.25" x14ac:dyDescent="0.25">
      <c r="A470" s="38" t="s">
        <v>345</v>
      </c>
      <c r="B470" s="94" t="s">
        <v>346</v>
      </c>
      <c r="C470" s="94"/>
      <c r="D470" s="95">
        <f>D471</f>
        <v>19244.800000000003</v>
      </c>
      <c r="E470" s="234">
        <f t="shared" si="38"/>
        <v>9622.4000000000015</v>
      </c>
      <c r="F470" s="95">
        <f>F471</f>
        <v>2791.04</v>
      </c>
      <c r="G470" s="321">
        <f t="shared" si="39"/>
        <v>29.00565347522447</v>
      </c>
      <c r="H470" s="8"/>
    </row>
    <row r="471" spans="1:8" x14ac:dyDescent="0.25">
      <c r="A471" s="12">
        <v>3</v>
      </c>
      <c r="B471" s="12" t="s">
        <v>2</v>
      </c>
      <c r="C471" s="66"/>
      <c r="D471" s="186">
        <f>D472</f>
        <v>19244.800000000003</v>
      </c>
      <c r="E471" s="186">
        <f t="shared" si="38"/>
        <v>9622.4000000000015</v>
      </c>
      <c r="F471" s="186">
        <f>F472</f>
        <v>2791.04</v>
      </c>
      <c r="G471" s="337">
        <f t="shared" si="39"/>
        <v>29.00565347522447</v>
      </c>
      <c r="H471" s="8"/>
    </row>
    <row r="472" spans="1:8" x14ac:dyDescent="0.25">
      <c r="A472" s="75">
        <v>32</v>
      </c>
      <c r="B472" s="75" t="s">
        <v>212</v>
      </c>
      <c r="C472" s="180"/>
      <c r="D472" s="177">
        <f>D473+D475</f>
        <v>19244.800000000003</v>
      </c>
      <c r="E472" s="177">
        <f t="shared" si="38"/>
        <v>9622.4000000000015</v>
      </c>
      <c r="F472" s="177">
        <f>F473+F475</f>
        <v>2791.04</v>
      </c>
      <c r="G472" s="331">
        <f t="shared" si="39"/>
        <v>29.00565347522447</v>
      </c>
      <c r="H472" s="8"/>
    </row>
    <row r="473" spans="1:8" x14ac:dyDescent="0.25">
      <c r="A473" s="192">
        <v>322</v>
      </c>
      <c r="B473" s="192" t="s">
        <v>70</v>
      </c>
      <c r="C473" s="197"/>
      <c r="D473" s="195">
        <f>SUM(D474)</f>
        <v>7963.4</v>
      </c>
      <c r="E473" s="255">
        <f t="shared" si="38"/>
        <v>3981.7</v>
      </c>
      <c r="F473" s="195">
        <f>SUM(F474)</f>
        <v>1583.38</v>
      </c>
      <c r="G473" s="324">
        <f t="shared" si="39"/>
        <v>39.766431423763727</v>
      </c>
      <c r="H473" s="8"/>
    </row>
    <row r="474" spans="1:8" x14ac:dyDescent="0.25">
      <c r="A474" s="73">
        <v>3223</v>
      </c>
      <c r="B474" s="73" t="s">
        <v>73</v>
      </c>
      <c r="C474" s="73"/>
      <c r="D474" s="14">
        <v>7963.4</v>
      </c>
      <c r="E474" s="208">
        <f t="shared" si="38"/>
        <v>3981.7</v>
      </c>
      <c r="F474" s="14">
        <v>1583.38</v>
      </c>
      <c r="G474" s="334">
        <f t="shared" si="39"/>
        <v>39.766431423763727</v>
      </c>
      <c r="H474" s="8"/>
    </row>
    <row r="475" spans="1:8" x14ac:dyDescent="0.25">
      <c r="A475" s="192">
        <v>323</v>
      </c>
      <c r="B475" s="192" t="s">
        <v>77</v>
      </c>
      <c r="C475" s="197"/>
      <c r="D475" s="195">
        <f>SUM(D476:D477)</f>
        <v>11281.400000000001</v>
      </c>
      <c r="E475" s="255">
        <f t="shared" si="38"/>
        <v>5640.7000000000007</v>
      </c>
      <c r="F475" s="195">
        <f>SUM(F476:F477)</f>
        <v>1207.6600000000001</v>
      </c>
      <c r="G475" s="324">
        <f t="shared" si="39"/>
        <v>21.409754108532628</v>
      </c>
      <c r="H475" s="8"/>
    </row>
    <row r="476" spans="1:8" x14ac:dyDescent="0.25">
      <c r="A476" s="73">
        <v>3232</v>
      </c>
      <c r="B476" s="73" t="s">
        <v>79</v>
      </c>
      <c r="C476" s="73"/>
      <c r="D476" s="14">
        <v>6636.1</v>
      </c>
      <c r="E476" s="208">
        <f t="shared" si="38"/>
        <v>3318.05</v>
      </c>
      <c r="F476" s="14">
        <v>0</v>
      </c>
      <c r="G476" s="334">
        <f t="shared" si="39"/>
        <v>0</v>
      </c>
      <c r="H476" s="8"/>
    </row>
    <row r="477" spans="1:8" x14ac:dyDescent="0.25">
      <c r="A477" s="73">
        <v>3234</v>
      </c>
      <c r="B477" s="73" t="s">
        <v>81</v>
      </c>
      <c r="C477" s="73"/>
      <c r="D477" s="14">
        <v>4645.3</v>
      </c>
      <c r="E477" s="208">
        <f t="shared" si="38"/>
        <v>2322.65</v>
      </c>
      <c r="F477" s="14">
        <v>1207.6600000000001</v>
      </c>
      <c r="G477" s="334">
        <f t="shared" si="39"/>
        <v>51.994919596150943</v>
      </c>
      <c r="H477" s="8"/>
    </row>
    <row r="478" spans="1:8" ht="23.25" x14ac:dyDescent="0.25">
      <c r="A478" s="38" t="s">
        <v>336</v>
      </c>
      <c r="B478" s="94" t="s">
        <v>341</v>
      </c>
      <c r="C478" s="94"/>
      <c r="D478" s="95">
        <f>D479+D483</f>
        <v>22562.799999999999</v>
      </c>
      <c r="E478" s="234">
        <f t="shared" si="38"/>
        <v>11281.4</v>
      </c>
      <c r="F478" s="95">
        <f>F479+F483</f>
        <v>3602</v>
      </c>
      <c r="G478" s="321">
        <f t="shared" si="39"/>
        <v>31.928661336358964</v>
      </c>
      <c r="H478" s="8"/>
    </row>
    <row r="479" spans="1:8" x14ac:dyDescent="0.25">
      <c r="A479" s="12">
        <v>3</v>
      </c>
      <c r="B479" s="12" t="s">
        <v>2</v>
      </c>
      <c r="C479" s="66"/>
      <c r="D479" s="186">
        <f>SUM(D480)</f>
        <v>9290.5</v>
      </c>
      <c r="E479" s="186">
        <f t="shared" si="38"/>
        <v>4645.25</v>
      </c>
      <c r="F479" s="186">
        <f>SUM(F480)</f>
        <v>3602</v>
      </c>
      <c r="G479" s="337">
        <f t="shared" si="39"/>
        <v>77.541574726871531</v>
      </c>
      <c r="H479" s="8"/>
    </row>
    <row r="480" spans="1:8" x14ac:dyDescent="0.25">
      <c r="A480" s="75">
        <v>32</v>
      </c>
      <c r="B480" s="75" t="s">
        <v>212</v>
      </c>
      <c r="C480" s="180"/>
      <c r="D480" s="177">
        <f>SUM(D481)</f>
        <v>9290.5</v>
      </c>
      <c r="E480" s="177">
        <f t="shared" si="38"/>
        <v>4645.25</v>
      </c>
      <c r="F480" s="177">
        <f>SUM(F481)</f>
        <v>3602</v>
      </c>
      <c r="G480" s="331">
        <f t="shared" si="39"/>
        <v>77.541574726871531</v>
      </c>
      <c r="H480" s="8"/>
    </row>
    <row r="481" spans="1:8" x14ac:dyDescent="0.25">
      <c r="A481" s="192">
        <v>323</v>
      </c>
      <c r="B481" s="192" t="s">
        <v>77</v>
      </c>
      <c r="C481" s="197"/>
      <c r="D481" s="195">
        <f>SUM(D482)</f>
        <v>9290.5</v>
      </c>
      <c r="E481" s="255">
        <f t="shared" si="38"/>
        <v>4645.25</v>
      </c>
      <c r="F481" s="195">
        <f>SUM(F482)</f>
        <v>3602</v>
      </c>
      <c r="G481" s="324">
        <f t="shared" si="39"/>
        <v>77.541574726871531</v>
      </c>
      <c r="H481" s="8"/>
    </row>
    <row r="482" spans="1:8" x14ac:dyDescent="0.25">
      <c r="A482" s="73">
        <v>3237</v>
      </c>
      <c r="B482" s="73" t="s">
        <v>84</v>
      </c>
      <c r="C482" s="73"/>
      <c r="D482" s="14">
        <v>9290.5</v>
      </c>
      <c r="E482" s="208">
        <f t="shared" si="38"/>
        <v>4645.25</v>
      </c>
      <c r="F482" s="14">
        <v>3602</v>
      </c>
      <c r="G482" s="334">
        <f t="shared" si="39"/>
        <v>77.541574726871531</v>
      </c>
      <c r="H482" s="8"/>
    </row>
    <row r="483" spans="1:8" x14ac:dyDescent="0.25">
      <c r="A483" s="12">
        <v>4</v>
      </c>
      <c r="B483" s="12" t="s">
        <v>217</v>
      </c>
      <c r="C483" s="66"/>
      <c r="D483" s="186">
        <f>SUM(D484)</f>
        <v>13272.3</v>
      </c>
      <c r="E483" s="186">
        <f t="shared" si="38"/>
        <v>6636.15</v>
      </c>
      <c r="F483" s="186">
        <f>SUM(F484)</f>
        <v>0</v>
      </c>
      <c r="G483" s="337">
        <f t="shared" si="39"/>
        <v>0</v>
      </c>
      <c r="H483" s="8"/>
    </row>
    <row r="484" spans="1:8" ht="19.5" x14ac:dyDescent="0.25">
      <c r="A484" s="75">
        <v>42</v>
      </c>
      <c r="B484" s="50" t="s">
        <v>338</v>
      </c>
      <c r="C484" s="180"/>
      <c r="D484" s="177">
        <f>SUM(D485)</f>
        <v>13272.3</v>
      </c>
      <c r="E484" s="177">
        <f t="shared" si="38"/>
        <v>6636.15</v>
      </c>
      <c r="F484" s="177">
        <f>SUM(F485)</f>
        <v>0</v>
      </c>
      <c r="G484" s="331">
        <f t="shared" si="39"/>
        <v>0</v>
      </c>
      <c r="H484" s="8"/>
    </row>
    <row r="485" spans="1:8" x14ac:dyDescent="0.25">
      <c r="A485" s="192">
        <v>421</v>
      </c>
      <c r="B485" s="192" t="s">
        <v>114</v>
      </c>
      <c r="C485" s="197"/>
      <c r="D485" s="195">
        <f>SUM(D486)</f>
        <v>13272.3</v>
      </c>
      <c r="E485" s="255">
        <f t="shared" si="38"/>
        <v>6636.15</v>
      </c>
      <c r="F485" s="195">
        <f>SUM(F486)</f>
        <v>0</v>
      </c>
      <c r="G485" s="324">
        <f t="shared" si="39"/>
        <v>0</v>
      </c>
      <c r="H485" s="8"/>
    </row>
    <row r="486" spans="1:8" x14ac:dyDescent="0.25">
      <c r="A486" s="73">
        <v>4212</v>
      </c>
      <c r="B486" s="73" t="s">
        <v>115</v>
      </c>
      <c r="C486" s="73"/>
      <c r="D486" s="14">
        <v>13272.3</v>
      </c>
      <c r="E486" s="208">
        <f t="shared" si="38"/>
        <v>6636.15</v>
      </c>
      <c r="F486" s="14">
        <v>0</v>
      </c>
      <c r="G486" s="334">
        <f t="shared" si="39"/>
        <v>0</v>
      </c>
      <c r="H486" s="8"/>
    </row>
    <row r="487" spans="1:8" ht="23.25" x14ac:dyDescent="0.25">
      <c r="A487" s="38" t="s">
        <v>343</v>
      </c>
      <c r="B487" s="94" t="s">
        <v>344</v>
      </c>
      <c r="C487" s="94"/>
      <c r="D487" s="95">
        <f>D488+D492</f>
        <v>13935.9</v>
      </c>
      <c r="E487" s="234">
        <f t="shared" si="38"/>
        <v>6967.95</v>
      </c>
      <c r="F487" s="95">
        <f>F488+F492</f>
        <v>3190.45</v>
      </c>
      <c r="G487" s="321">
        <f t="shared" si="39"/>
        <v>45.787498475161271</v>
      </c>
      <c r="H487" s="8"/>
    </row>
    <row r="488" spans="1:8" x14ac:dyDescent="0.25">
      <c r="A488" s="12">
        <v>3</v>
      </c>
      <c r="B488" s="12" t="s">
        <v>2</v>
      </c>
      <c r="C488" s="66"/>
      <c r="D488" s="117">
        <f>SUM(D489)</f>
        <v>663.6</v>
      </c>
      <c r="E488" s="117">
        <f t="shared" si="38"/>
        <v>331.8</v>
      </c>
      <c r="F488" s="117">
        <f>SUM(F489)</f>
        <v>3023.35</v>
      </c>
      <c r="G488" s="335">
        <f t="shared" si="39"/>
        <v>911.19650391802281</v>
      </c>
      <c r="H488" s="8"/>
    </row>
    <row r="489" spans="1:8" x14ac:dyDescent="0.25">
      <c r="A489" s="75">
        <v>32</v>
      </c>
      <c r="B489" s="75" t="s">
        <v>212</v>
      </c>
      <c r="C489" s="180"/>
      <c r="D489" s="177">
        <f>SUM(D490)</f>
        <v>663.6</v>
      </c>
      <c r="E489" s="177">
        <f t="shared" si="38"/>
        <v>331.8</v>
      </c>
      <c r="F489" s="177">
        <f>SUM(F490)</f>
        <v>3023.35</v>
      </c>
      <c r="G489" s="331">
        <f t="shared" si="39"/>
        <v>911.19650391802281</v>
      </c>
      <c r="H489" s="8"/>
    </row>
    <row r="490" spans="1:8" x14ac:dyDescent="0.25">
      <c r="A490" s="192">
        <v>322</v>
      </c>
      <c r="B490" s="192" t="s">
        <v>70</v>
      </c>
      <c r="C490" s="197"/>
      <c r="D490" s="195">
        <f>SUM(D491)</f>
        <v>663.6</v>
      </c>
      <c r="E490" s="255">
        <f t="shared" si="38"/>
        <v>331.8</v>
      </c>
      <c r="F490" s="195">
        <f>SUM(F491)</f>
        <v>3023.35</v>
      </c>
      <c r="G490" s="324">
        <f t="shared" si="39"/>
        <v>911.19650391802281</v>
      </c>
      <c r="H490" s="8"/>
    </row>
    <row r="491" spans="1:8" ht="19.5" x14ac:dyDescent="0.25">
      <c r="A491" s="73">
        <v>3224</v>
      </c>
      <c r="B491" s="74" t="s">
        <v>74</v>
      </c>
      <c r="C491" s="73"/>
      <c r="D491" s="14">
        <v>663.6</v>
      </c>
      <c r="E491" s="208">
        <f t="shared" si="38"/>
        <v>331.8</v>
      </c>
      <c r="F491" s="14">
        <v>3023.35</v>
      </c>
      <c r="G491" s="334">
        <f t="shared" si="39"/>
        <v>911.19650391802281</v>
      </c>
      <c r="H491" s="8"/>
    </row>
    <row r="492" spans="1:8" x14ac:dyDescent="0.25">
      <c r="A492" s="12">
        <v>4</v>
      </c>
      <c r="B492" s="12" t="s">
        <v>217</v>
      </c>
      <c r="C492" s="66"/>
      <c r="D492" s="186">
        <f>D493+D496</f>
        <v>13272.3</v>
      </c>
      <c r="E492" s="186">
        <f t="shared" si="38"/>
        <v>6636.15</v>
      </c>
      <c r="F492" s="186">
        <f>F493+F496</f>
        <v>167.1</v>
      </c>
      <c r="G492" s="337">
        <f t="shared" si="39"/>
        <v>2.5180262652290861</v>
      </c>
      <c r="H492" s="8"/>
    </row>
    <row r="493" spans="1:8" ht="19.5" x14ac:dyDescent="0.25">
      <c r="A493" s="75">
        <v>42</v>
      </c>
      <c r="B493" s="50" t="s">
        <v>222</v>
      </c>
      <c r="C493" s="180"/>
      <c r="D493" s="177">
        <f>SUM(D494)</f>
        <v>0</v>
      </c>
      <c r="E493" s="112">
        <f t="shared" si="38"/>
        <v>0</v>
      </c>
      <c r="F493" s="177">
        <f>SUM(F494)</f>
        <v>167.1</v>
      </c>
      <c r="G493" s="331">
        <v>0</v>
      </c>
      <c r="H493" s="8"/>
    </row>
    <row r="494" spans="1:8" x14ac:dyDescent="0.25">
      <c r="A494" s="192">
        <v>422</v>
      </c>
      <c r="B494" s="192" t="s">
        <v>118</v>
      </c>
      <c r="C494" s="197"/>
      <c r="D494" s="195">
        <f>SUM(D495)</f>
        <v>0</v>
      </c>
      <c r="E494" s="255">
        <f t="shared" si="38"/>
        <v>0</v>
      </c>
      <c r="F494" s="195">
        <f>SUM(F495)</f>
        <v>167.1</v>
      </c>
      <c r="G494" s="324">
        <v>0</v>
      </c>
      <c r="H494" s="8"/>
    </row>
    <row r="495" spans="1:8" x14ac:dyDescent="0.25">
      <c r="A495" s="73">
        <v>4227</v>
      </c>
      <c r="B495" s="73" t="s">
        <v>123</v>
      </c>
      <c r="C495" s="73"/>
      <c r="D495" s="14">
        <v>0</v>
      </c>
      <c r="E495" s="208">
        <f t="shared" si="38"/>
        <v>0</v>
      </c>
      <c r="F495" s="14">
        <v>167.1</v>
      </c>
      <c r="G495" s="334">
        <v>0</v>
      </c>
      <c r="H495" s="8"/>
    </row>
    <row r="496" spans="1:8" ht="19.5" x14ac:dyDescent="0.25">
      <c r="A496" s="75">
        <v>45</v>
      </c>
      <c r="B496" s="50" t="s">
        <v>227</v>
      </c>
      <c r="C496" s="180"/>
      <c r="D496" s="177">
        <f>D497</f>
        <v>13272.3</v>
      </c>
      <c r="E496" s="177">
        <f t="shared" si="38"/>
        <v>6636.15</v>
      </c>
      <c r="F496" s="177">
        <f>F497</f>
        <v>0</v>
      </c>
      <c r="G496" s="331">
        <f t="shared" si="39"/>
        <v>0</v>
      </c>
      <c r="H496" s="8"/>
    </row>
    <row r="497" spans="1:15" x14ac:dyDescent="0.25">
      <c r="A497" s="192">
        <v>451</v>
      </c>
      <c r="B497" s="192" t="s">
        <v>347</v>
      </c>
      <c r="C497" s="197"/>
      <c r="D497" s="195">
        <f>SUM(D498)</f>
        <v>13272.3</v>
      </c>
      <c r="E497" s="255">
        <f t="shared" si="38"/>
        <v>6636.15</v>
      </c>
      <c r="F497" s="195">
        <f>SUM(F498)</f>
        <v>0</v>
      </c>
      <c r="G497" s="324">
        <f t="shared" si="39"/>
        <v>0</v>
      </c>
      <c r="H497" s="8"/>
    </row>
    <row r="498" spans="1:15" x14ac:dyDescent="0.25">
      <c r="A498" s="73">
        <v>4511</v>
      </c>
      <c r="B498" s="73" t="s">
        <v>347</v>
      </c>
      <c r="C498" s="73"/>
      <c r="D498" s="14">
        <v>13272.3</v>
      </c>
      <c r="E498" s="208">
        <f t="shared" si="38"/>
        <v>6636.15</v>
      </c>
      <c r="F498" s="14">
        <v>0</v>
      </c>
      <c r="G498" s="334">
        <f t="shared" si="39"/>
        <v>0</v>
      </c>
      <c r="H498" s="8"/>
    </row>
    <row r="499" spans="1:15" x14ac:dyDescent="0.25">
      <c r="A499" s="394"/>
      <c r="B499" s="395"/>
      <c r="C499" s="395"/>
      <c r="D499" s="395"/>
      <c r="E499" s="395"/>
      <c r="F499" s="395"/>
      <c r="G499" s="396"/>
      <c r="H499" s="8"/>
    </row>
    <row r="500" spans="1:15" x14ac:dyDescent="0.25">
      <c r="A500" s="136" t="s">
        <v>5</v>
      </c>
      <c r="B500" s="137" t="s">
        <v>235</v>
      </c>
      <c r="C500" s="138" t="s">
        <v>234</v>
      </c>
      <c r="D500" s="139">
        <f>D501+D507+D522</f>
        <v>64544.2</v>
      </c>
      <c r="E500" s="139">
        <f>D500/2</f>
        <v>32272.1</v>
      </c>
      <c r="F500" s="139">
        <f>F501+F507+F522</f>
        <v>71720.569999999992</v>
      </c>
      <c r="G500" s="340">
        <f>F500/E500*100</f>
        <v>222.23707165012502</v>
      </c>
      <c r="H500" s="8"/>
    </row>
    <row r="501" spans="1:15" ht="23.25" x14ac:dyDescent="0.25">
      <c r="A501" s="121" t="s">
        <v>335</v>
      </c>
      <c r="B501" s="119" t="s">
        <v>342</v>
      </c>
      <c r="C501" s="119"/>
      <c r="D501" s="120">
        <f>D502</f>
        <v>18448.5</v>
      </c>
      <c r="E501" s="260">
        <f t="shared" ref="E501:E526" si="40">D501/2</f>
        <v>9224.25</v>
      </c>
      <c r="F501" s="120">
        <f>F502</f>
        <v>8850</v>
      </c>
      <c r="G501" s="341">
        <f>F501/E501*100</f>
        <v>95.942759573949104</v>
      </c>
      <c r="H501" s="133"/>
    </row>
    <row r="502" spans="1:15" x14ac:dyDescent="0.25">
      <c r="A502" s="140">
        <v>3</v>
      </c>
      <c r="B502" s="140" t="s">
        <v>2</v>
      </c>
      <c r="C502" s="140"/>
      <c r="D502" s="266">
        <f>D503</f>
        <v>18448.5</v>
      </c>
      <c r="E502" s="261">
        <f t="shared" si="40"/>
        <v>9224.25</v>
      </c>
      <c r="F502" s="266">
        <f>F503</f>
        <v>8850</v>
      </c>
      <c r="G502" s="342">
        <f t="shared" ref="G502:G526" si="41">F502/E502*100</f>
        <v>95.942759573949104</v>
      </c>
      <c r="H502" s="8"/>
    </row>
    <row r="503" spans="1:15" x14ac:dyDescent="0.25">
      <c r="A503" s="75">
        <v>32</v>
      </c>
      <c r="B503" s="75" t="s">
        <v>212</v>
      </c>
      <c r="C503" s="180"/>
      <c r="D503" s="177">
        <f>SUM(D504)</f>
        <v>18448.5</v>
      </c>
      <c r="E503" s="267">
        <f t="shared" si="40"/>
        <v>9224.25</v>
      </c>
      <c r="F503" s="177">
        <f>SUM(F504)</f>
        <v>8850</v>
      </c>
      <c r="G503" s="343">
        <f t="shared" si="41"/>
        <v>95.942759573949104</v>
      </c>
      <c r="H503" s="8"/>
      <c r="K503" s="79"/>
      <c r="L503" s="79"/>
      <c r="M503" s="79"/>
      <c r="N503" s="79"/>
      <c r="O503" s="79"/>
    </row>
    <row r="504" spans="1:15" x14ac:dyDescent="0.25">
      <c r="A504" s="192">
        <v>323</v>
      </c>
      <c r="B504" s="192" t="s">
        <v>77</v>
      </c>
      <c r="C504" s="192"/>
      <c r="D504" s="173">
        <f>SUM(D505:D506)</f>
        <v>18448.5</v>
      </c>
      <c r="E504" s="264">
        <f t="shared" si="40"/>
        <v>9224.25</v>
      </c>
      <c r="F504" s="173">
        <f>SUM(F505:F506)</f>
        <v>8850</v>
      </c>
      <c r="G504" s="346">
        <f t="shared" si="41"/>
        <v>95.942759573949104</v>
      </c>
      <c r="H504" s="8"/>
    </row>
    <row r="505" spans="1:15" x14ac:dyDescent="0.25">
      <c r="A505" s="73">
        <v>3235</v>
      </c>
      <c r="B505" s="73" t="s">
        <v>82</v>
      </c>
      <c r="C505" s="73"/>
      <c r="D505" s="14">
        <v>1194.5</v>
      </c>
      <c r="E505" s="265">
        <f t="shared" si="40"/>
        <v>597.25</v>
      </c>
      <c r="F505" s="14">
        <v>750</v>
      </c>
      <c r="G505" s="345">
        <f t="shared" si="41"/>
        <v>125.57555462536627</v>
      </c>
      <c r="H505" s="8"/>
    </row>
    <row r="506" spans="1:15" x14ac:dyDescent="0.25">
      <c r="A506" s="73">
        <v>3239</v>
      </c>
      <c r="B506" s="73" t="s">
        <v>86</v>
      </c>
      <c r="C506" s="73"/>
      <c r="D506" s="14">
        <v>17254</v>
      </c>
      <c r="E506" s="265">
        <f t="shared" si="40"/>
        <v>8627</v>
      </c>
      <c r="F506" s="14">
        <v>8100</v>
      </c>
      <c r="G506" s="345">
        <f t="shared" si="41"/>
        <v>93.891271589196705</v>
      </c>
      <c r="H506" s="8"/>
    </row>
    <row r="507" spans="1:15" ht="23.25" x14ac:dyDescent="0.25">
      <c r="A507" s="38" t="s">
        <v>336</v>
      </c>
      <c r="B507" s="94" t="s">
        <v>341</v>
      </c>
      <c r="C507" s="94"/>
      <c r="D507" s="95">
        <f>D508+D514</f>
        <v>19551.099999999999</v>
      </c>
      <c r="E507" s="260">
        <f t="shared" si="40"/>
        <v>9775.5499999999993</v>
      </c>
      <c r="F507" s="95">
        <f>F508+F514</f>
        <v>4304.08</v>
      </c>
      <c r="G507" s="341">
        <f t="shared" si="41"/>
        <v>44.029031614589464</v>
      </c>
      <c r="H507" s="8"/>
    </row>
    <row r="508" spans="1:15" x14ac:dyDescent="0.25">
      <c r="A508" s="140">
        <v>3</v>
      </c>
      <c r="B508" s="140" t="s">
        <v>2</v>
      </c>
      <c r="C508" s="140"/>
      <c r="D508" s="266">
        <f>D509</f>
        <v>11945.099999999999</v>
      </c>
      <c r="E508" s="261">
        <f t="shared" si="40"/>
        <v>5972.5499999999993</v>
      </c>
      <c r="F508" s="266">
        <f>F509</f>
        <v>1804.08</v>
      </c>
      <c r="G508" s="342">
        <f t="shared" si="41"/>
        <v>30.206193334505365</v>
      </c>
      <c r="H508" s="8"/>
    </row>
    <row r="509" spans="1:15" x14ac:dyDescent="0.25">
      <c r="A509" s="75">
        <v>32</v>
      </c>
      <c r="B509" s="75" t="s">
        <v>212</v>
      </c>
      <c r="C509" s="180"/>
      <c r="D509" s="177">
        <f>D510+D512</f>
        <v>11945.099999999999</v>
      </c>
      <c r="E509" s="267">
        <f t="shared" si="40"/>
        <v>5972.5499999999993</v>
      </c>
      <c r="F509" s="177">
        <f>F510+F512</f>
        <v>1804.08</v>
      </c>
      <c r="G509" s="343">
        <f t="shared" si="41"/>
        <v>30.206193334505365</v>
      </c>
      <c r="H509" s="8"/>
    </row>
    <row r="510" spans="1:15" x14ac:dyDescent="0.25">
      <c r="A510" s="192">
        <v>322</v>
      </c>
      <c r="B510" s="192" t="s">
        <v>70</v>
      </c>
      <c r="C510" s="192"/>
      <c r="D510" s="173">
        <f>SUM(D511)</f>
        <v>3981.7</v>
      </c>
      <c r="E510" s="264">
        <f t="shared" si="40"/>
        <v>1990.85</v>
      </c>
      <c r="F510" s="173">
        <f>SUM(F511)</f>
        <v>1804.08</v>
      </c>
      <c r="G510" s="346">
        <f t="shared" si="41"/>
        <v>90.618580003516087</v>
      </c>
      <c r="H510" s="8"/>
    </row>
    <row r="511" spans="1:15" ht="19.5" x14ac:dyDescent="0.25">
      <c r="A511" s="73">
        <v>3224</v>
      </c>
      <c r="B511" s="74" t="s">
        <v>74</v>
      </c>
      <c r="C511" s="73"/>
      <c r="D511" s="14">
        <v>3981.7</v>
      </c>
      <c r="E511" s="265">
        <f t="shared" si="40"/>
        <v>1990.85</v>
      </c>
      <c r="F511" s="14">
        <v>1804.08</v>
      </c>
      <c r="G511" s="345">
        <f t="shared" si="41"/>
        <v>90.618580003516087</v>
      </c>
      <c r="H511" s="8"/>
    </row>
    <row r="512" spans="1:15" x14ac:dyDescent="0.25">
      <c r="A512" s="192">
        <v>323</v>
      </c>
      <c r="B512" s="192" t="s">
        <v>77</v>
      </c>
      <c r="C512" s="192"/>
      <c r="D512" s="173">
        <f>SUM(D513)</f>
        <v>7963.4</v>
      </c>
      <c r="E512" s="264">
        <f t="shared" si="40"/>
        <v>3981.7</v>
      </c>
      <c r="F512" s="173">
        <f>SUM(F513)</f>
        <v>0</v>
      </c>
      <c r="G512" s="346">
        <f t="shared" si="41"/>
        <v>0</v>
      </c>
      <c r="H512" s="8"/>
    </row>
    <row r="513" spans="1:8" x14ac:dyDescent="0.25">
      <c r="A513" s="73">
        <v>3232</v>
      </c>
      <c r="B513" s="73" t="s">
        <v>79</v>
      </c>
      <c r="C513" s="73"/>
      <c r="D513" s="14">
        <v>7963.4</v>
      </c>
      <c r="E513" s="265">
        <f t="shared" si="40"/>
        <v>3981.7</v>
      </c>
      <c r="F513" s="14">
        <v>0</v>
      </c>
      <c r="G513" s="345">
        <f t="shared" si="41"/>
        <v>0</v>
      </c>
      <c r="H513" s="8"/>
    </row>
    <row r="514" spans="1:8" x14ac:dyDescent="0.25">
      <c r="A514" s="12">
        <v>4</v>
      </c>
      <c r="B514" s="12" t="s">
        <v>217</v>
      </c>
      <c r="C514" s="12"/>
      <c r="D514" s="186">
        <f>D515</f>
        <v>7606</v>
      </c>
      <c r="E514" s="261">
        <f t="shared" si="40"/>
        <v>3803</v>
      </c>
      <c r="F514" s="186">
        <f>F515</f>
        <v>2500</v>
      </c>
      <c r="G514" s="342">
        <f t="shared" si="41"/>
        <v>65.737575598211933</v>
      </c>
      <c r="H514" s="8"/>
    </row>
    <row r="515" spans="1:8" ht="19.5" x14ac:dyDescent="0.25">
      <c r="A515" s="75">
        <v>42</v>
      </c>
      <c r="B515" s="50" t="s">
        <v>222</v>
      </c>
      <c r="C515" s="180"/>
      <c r="D515" s="177">
        <f>D516+D518+D520</f>
        <v>7606</v>
      </c>
      <c r="E515" s="267">
        <f t="shared" si="40"/>
        <v>3803</v>
      </c>
      <c r="F515" s="177">
        <f>F516+F518+F520</f>
        <v>2500</v>
      </c>
      <c r="G515" s="343">
        <f t="shared" si="41"/>
        <v>65.737575598211933</v>
      </c>
      <c r="H515" s="8"/>
    </row>
    <row r="516" spans="1:8" x14ac:dyDescent="0.25">
      <c r="A516" s="192">
        <v>421</v>
      </c>
      <c r="B516" s="192" t="s">
        <v>114</v>
      </c>
      <c r="C516" s="192"/>
      <c r="D516" s="173">
        <f>SUM(D517)</f>
        <v>6636.1</v>
      </c>
      <c r="E516" s="264">
        <f t="shared" si="40"/>
        <v>3318.05</v>
      </c>
      <c r="F516" s="173">
        <f>SUM(F517)</f>
        <v>0</v>
      </c>
      <c r="G516" s="344">
        <f t="shared" si="41"/>
        <v>0</v>
      </c>
      <c r="H516" s="8"/>
    </row>
    <row r="517" spans="1:8" x14ac:dyDescent="0.25">
      <c r="A517" s="73">
        <v>4213</v>
      </c>
      <c r="B517" s="73" t="s">
        <v>116</v>
      </c>
      <c r="C517" s="73"/>
      <c r="D517" s="14">
        <v>6636.1</v>
      </c>
      <c r="E517" s="265">
        <f t="shared" si="40"/>
        <v>3318.05</v>
      </c>
      <c r="F517" s="14">
        <v>0</v>
      </c>
      <c r="G517" s="345">
        <f t="shared" si="41"/>
        <v>0</v>
      </c>
      <c r="H517" s="8"/>
    </row>
    <row r="518" spans="1:8" x14ac:dyDescent="0.25">
      <c r="A518" s="192">
        <v>422</v>
      </c>
      <c r="B518" s="192" t="s">
        <v>118</v>
      </c>
      <c r="C518" s="192"/>
      <c r="D518" s="173">
        <f>SUM(D519)</f>
        <v>969.9</v>
      </c>
      <c r="E518" s="264">
        <f t="shared" si="40"/>
        <v>484.95</v>
      </c>
      <c r="F518" s="175">
        <f>SUM(F519)</f>
        <v>0</v>
      </c>
      <c r="G518" s="346">
        <f t="shared" si="41"/>
        <v>0</v>
      </c>
      <c r="H518" s="8"/>
    </row>
    <row r="519" spans="1:8" x14ac:dyDescent="0.25">
      <c r="A519" s="73">
        <v>4227</v>
      </c>
      <c r="B519" s="73" t="s">
        <v>123</v>
      </c>
      <c r="C519" s="73"/>
      <c r="D519" s="14">
        <v>969.9</v>
      </c>
      <c r="E519" s="265">
        <f t="shared" si="40"/>
        <v>484.95</v>
      </c>
      <c r="F519" s="14">
        <v>0</v>
      </c>
      <c r="G519" s="345">
        <f t="shared" si="41"/>
        <v>0</v>
      </c>
      <c r="H519" s="8"/>
    </row>
    <row r="520" spans="1:8" x14ac:dyDescent="0.25">
      <c r="A520" s="192">
        <v>426</v>
      </c>
      <c r="B520" s="198" t="s">
        <v>127</v>
      </c>
      <c r="C520" s="192"/>
      <c r="D520" s="173">
        <f>SUM(D521)</f>
        <v>0</v>
      </c>
      <c r="E520" s="264">
        <f t="shared" si="40"/>
        <v>0</v>
      </c>
      <c r="F520" s="175">
        <f>SUM(F521)</f>
        <v>2500</v>
      </c>
      <c r="G520" s="346">
        <v>0</v>
      </c>
      <c r="H520" s="8"/>
    </row>
    <row r="521" spans="1:8" x14ac:dyDescent="0.25">
      <c r="A521" s="73">
        <v>4263</v>
      </c>
      <c r="B521" s="77" t="s">
        <v>348</v>
      </c>
      <c r="C521" s="73"/>
      <c r="D521" s="14">
        <v>0</v>
      </c>
      <c r="E521" s="265">
        <f t="shared" si="40"/>
        <v>0</v>
      </c>
      <c r="F521" s="14">
        <v>2500</v>
      </c>
      <c r="G521" s="345">
        <v>0</v>
      </c>
      <c r="H521" s="8"/>
    </row>
    <row r="522" spans="1:8" ht="23.25" x14ac:dyDescent="0.25">
      <c r="A522" s="38" t="s">
        <v>337</v>
      </c>
      <c r="B522" s="94" t="s">
        <v>340</v>
      </c>
      <c r="C522" s="94"/>
      <c r="D522" s="95">
        <f>D523</f>
        <v>26544.6</v>
      </c>
      <c r="E522" s="260">
        <f t="shared" si="40"/>
        <v>13272.3</v>
      </c>
      <c r="F522" s="95">
        <f>F523</f>
        <v>58566.49</v>
      </c>
      <c r="G522" s="341">
        <f t="shared" si="41"/>
        <v>441.26858193380201</v>
      </c>
      <c r="H522" s="8"/>
    </row>
    <row r="523" spans="1:8" x14ac:dyDescent="0.25">
      <c r="A523" s="12">
        <v>4</v>
      </c>
      <c r="B523" s="12" t="s">
        <v>217</v>
      </c>
      <c r="C523" s="12"/>
      <c r="D523" s="186">
        <f>D524</f>
        <v>26544.6</v>
      </c>
      <c r="E523" s="261">
        <f t="shared" si="40"/>
        <v>13272.3</v>
      </c>
      <c r="F523" s="186">
        <f>F524</f>
        <v>58566.49</v>
      </c>
      <c r="G523" s="342">
        <f t="shared" si="41"/>
        <v>441.26858193380201</v>
      </c>
      <c r="H523" s="8"/>
    </row>
    <row r="524" spans="1:8" ht="19.5" x14ac:dyDescent="0.25">
      <c r="A524" s="75">
        <v>42</v>
      </c>
      <c r="B524" s="50" t="s">
        <v>222</v>
      </c>
      <c r="C524" s="180"/>
      <c r="D524" s="177">
        <f>SUM(D525)</f>
        <v>26544.6</v>
      </c>
      <c r="E524" s="267">
        <f t="shared" si="40"/>
        <v>13272.3</v>
      </c>
      <c r="F524" s="177">
        <f>SUM(F525)</f>
        <v>58566.49</v>
      </c>
      <c r="G524" s="343">
        <f t="shared" si="41"/>
        <v>441.26858193380201</v>
      </c>
      <c r="H524" s="8"/>
    </row>
    <row r="525" spans="1:8" x14ac:dyDescent="0.25">
      <c r="A525" s="73">
        <v>421</v>
      </c>
      <c r="B525" s="73" t="s">
        <v>114</v>
      </c>
      <c r="C525" s="73"/>
      <c r="D525" s="14">
        <f>SUM(D526)</f>
        <v>26544.6</v>
      </c>
      <c r="E525" s="265">
        <f t="shared" si="40"/>
        <v>13272.3</v>
      </c>
      <c r="F525" s="14">
        <f>SUM(F526)</f>
        <v>58566.49</v>
      </c>
      <c r="G525" s="345">
        <f t="shared" si="41"/>
        <v>441.26858193380201</v>
      </c>
      <c r="H525" s="8"/>
    </row>
    <row r="526" spans="1:8" x14ac:dyDescent="0.25">
      <c r="A526" s="73">
        <v>4213</v>
      </c>
      <c r="B526" s="73" t="s">
        <v>116</v>
      </c>
      <c r="C526" s="73"/>
      <c r="D526" s="14">
        <v>26544.6</v>
      </c>
      <c r="E526" s="265">
        <f t="shared" si="40"/>
        <v>13272.3</v>
      </c>
      <c r="F526" s="14">
        <v>58566.49</v>
      </c>
      <c r="G526" s="345">
        <f t="shared" si="41"/>
        <v>441.26858193380201</v>
      </c>
      <c r="H526" s="8"/>
    </row>
    <row r="527" spans="1:8" x14ac:dyDescent="0.25">
      <c r="A527" s="394"/>
      <c r="B527" s="395"/>
      <c r="C527" s="395"/>
      <c r="D527" s="395"/>
      <c r="E527" s="395"/>
      <c r="F527" s="395"/>
      <c r="G527" s="396"/>
      <c r="H527" s="8"/>
    </row>
    <row r="528" spans="1:8" x14ac:dyDescent="0.25">
      <c r="A528" s="136" t="s">
        <v>5</v>
      </c>
      <c r="B528" s="137" t="s">
        <v>237</v>
      </c>
      <c r="C528" s="138" t="s">
        <v>236</v>
      </c>
      <c r="D528" s="139">
        <f>D529+D534</f>
        <v>268100</v>
      </c>
      <c r="E528" s="139">
        <f>D528/2</f>
        <v>134050</v>
      </c>
      <c r="F528" s="139">
        <f>F529+F534</f>
        <v>75416.5</v>
      </c>
      <c r="G528" s="340">
        <f>F528/E528*100</f>
        <v>56.259977620290933</v>
      </c>
      <c r="H528" s="8"/>
    </row>
    <row r="529" spans="1:8" ht="23.25" x14ac:dyDescent="0.25">
      <c r="A529" s="121" t="s">
        <v>335</v>
      </c>
      <c r="B529" s="119" t="s">
        <v>342</v>
      </c>
      <c r="C529" s="141"/>
      <c r="D529" s="142">
        <f>D530</f>
        <v>2654.4</v>
      </c>
      <c r="E529" s="260">
        <f t="shared" ref="E529:E541" si="42">D529/2</f>
        <v>1327.2</v>
      </c>
      <c r="F529" s="142">
        <f>F530</f>
        <v>0</v>
      </c>
      <c r="G529" s="347">
        <f t="shared" ref="G529:G538" si="43">F529/E529*100</f>
        <v>0</v>
      </c>
      <c r="H529" s="224"/>
    </row>
    <row r="530" spans="1:8" x14ac:dyDescent="0.25">
      <c r="A530" s="140">
        <v>3</v>
      </c>
      <c r="B530" s="140" t="s">
        <v>2</v>
      </c>
      <c r="C530" s="140"/>
      <c r="D530" s="266">
        <f>D531</f>
        <v>2654.4</v>
      </c>
      <c r="E530" s="261">
        <f t="shared" si="42"/>
        <v>1327.2</v>
      </c>
      <c r="F530" s="266">
        <f>F531</f>
        <v>0</v>
      </c>
      <c r="G530" s="348">
        <f t="shared" si="43"/>
        <v>0</v>
      </c>
      <c r="H530" s="8"/>
    </row>
    <row r="531" spans="1:8" x14ac:dyDescent="0.25">
      <c r="A531" s="75">
        <v>32</v>
      </c>
      <c r="B531" s="75" t="s">
        <v>212</v>
      </c>
      <c r="C531" s="180"/>
      <c r="D531" s="177">
        <f>SUM(D532)</f>
        <v>2654.4</v>
      </c>
      <c r="E531" s="267">
        <f t="shared" si="42"/>
        <v>1327.2</v>
      </c>
      <c r="F531" s="177">
        <f>SUM(F532)</f>
        <v>0</v>
      </c>
      <c r="G531" s="351">
        <f t="shared" si="43"/>
        <v>0</v>
      </c>
      <c r="H531" s="8"/>
    </row>
    <row r="532" spans="1:8" x14ac:dyDescent="0.25">
      <c r="A532" s="251">
        <v>323</v>
      </c>
      <c r="B532" s="251" t="s">
        <v>77</v>
      </c>
      <c r="C532" s="251"/>
      <c r="D532" s="254">
        <f>SUM(D533)</f>
        <v>2654.4</v>
      </c>
      <c r="E532" s="264">
        <f t="shared" si="42"/>
        <v>1327.2</v>
      </c>
      <c r="F532" s="254">
        <f>SUM(F533)</f>
        <v>0</v>
      </c>
      <c r="G532" s="353">
        <f t="shared" si="43"/>
        <v>0</v>
      </c>
      <c r="H532" s="8"/>
    </row>
    <row r="533" spans="1:8" x14ac:dyDescent="0.25">
      <c r="A533" s="73">
        <v>3232</v>
      </c>
      <c r="B533" s="73" t="s">
        <v>79</v>
      </c>
      <c r="C533" s="73"/>
      <c r="D533" s="14">
        <v>2654.4</v>
      </c>
      <c r="E533" s="265">
        <f t="shared" si="42"/>
        <v>1327.2</v>
      </c>
      <c r="F533" s="14">
        <v>0</v>
      </c>
      <c r="G533" s="354">
        <f t="shared" si="43"/>
        <v>0</v>
      </c>
      <c r="H533" s="8"/>
    </row>
    <row r="534" spans="1:8" ht="23.25" x14ac:dyDescent="0.25">
      <c r="A534" s="38" t="s">
        <v>336</v>
      </c>
      <c r="B534" s="94" t="s">
        <v>341</v>
      </c>
      <c r="C534" s="73"/>
      <c r="D534" s="95">
        <f>D535</f>
        <v>265445.59999999998</v>
      </c>
      <c r="E534" s="260">
        <f t="shared" si="42"/>
        <v>132722.79999999999</v>
      </c>
      <c r="F534" s="95">
        <f>F535</f>
        <v>75416.5</v>
      </c>
      <c r="G534" s="347">
        <f t="shared" si="43"/>
        <v>56.822565527550658</v>
      </c>
      <c r="H534" s="8"/>
    </row>
    <row r="535" spans="1:8" x14ac:dyDescent="0.25">
      <c r="A535" s="12">
        <v>4</v>
      </c>
      <c r="B535" s="12" t="s">
        <v>217</v>
      </c>
      <c r="C535" s="12"/>
      <c r="D535" s="186">
        <f>D536+D539</f>
        <v>265445.59999999998</v>
      </c>
      <c r="E535" s="261">
        <f t="shared" si="42"/>
        <v>132722.79999999999</v>
      </c>
      <c r="F535" s="186">
        <f>F536+F539</f>
        <v>75416.5</v>
      </c>
      <c r="G535" s="348">
        <f t="shared" si="43"/>
        <v>56.822565527550658</v>
      </c>
      <c r="H535" s="8"/>
    </row>
    <row r="536" spans="1:8" ht="19.5" x14ac:dyDescent="0.25">
      <c r="A536" s="75">
        <v>42</v>
      </c>
      <c r="B536" s="50" t="s">
        <v>222</v>
      </c>
      <c r="C536" s="180"/>
      <c r="D536" s="177">
        <f>SUM(D537)</f>
        <v>265445.59999999998</v>
      </c>
      <c r="E536" s="267">
        <f t="shared" si="42"/>
        <v>132722.79999999999</v>
      </c>
      <c r="F536" s="177">
        <f>SUM(F537)</f>
        <v>0</v>
      </c>
      <c r="G536" s="351">
        <f t="shared" si="43"/>
        <v>0</v>
      </c>
      <c r="H536" s="8"/>
    </row>
    <row r="537" spans="1:8" x14ac:dyDescent="0.25">
      <c r="A537" s="251">
        <v>421</v>
      </c>
      <c r="B537" s="251" t="s">
        <v>114</v>
      </c>
      <c r="C537" s="251"/>
      <c r="D537" s="254">
        <f>SUM(D538)</f>
        <v>265445.59999999998</v>
      </c>
      <c r="E537" s="264">
        <f t="shared" si="42"/>
        <v>132722.79999999999</v>
      </c>
      <c r="F537" s="254">
        <f>SUM(F538)</f>
        <v>0</v>
      </c>
      <c r="G537" s="352">
        <f t="shared" si="43"/>
        <v>0</v>
      </c>
      <c r="H537" s="8"/>
    </row>
    <row r="538" spans="1:8" x14ac:dyDescent="0.25">
      <c r="A538" s="73">
        <v>4214</v>
      </c>
      <c r="B538" s="73" t="s">
        <v>117</v>
      </c>
      <c r="C538" s="73"/>
      <c r="D538" s="14">
        <v>265445.59999999998</v>
      </c>
      <c r="E538" s="265">
        <f t="shared" si="42"/>
        <v>132722.79999999999</v>
      </c>
      <c r="F538" s="14">
        <v>0</v>
      </c>
      <c r="G538" s="354">
        <f t="shared" si="43"/>
        <v>0</v>
      </c>
      <c r="H538" s="8"/>
    </row>
    <row r="539" spans="1:8" ht="19.5" x14ac:dyDescent="0.25">
      <c r="A539" s="75">
        <v>45</v>
      </c>
      <c r="B539" s="50" t="s">
        <v>227</v>
      </c>
      <c r="C539" s="180"/>
      <c r="D539" s="177">
        <f>SUM(D540)</f>
        <v>0</v>
      </c>
      <c r="E539" s="267">
        <f t="shared" si="42"/>
        <v>0</v>
      </c>
      <c r="F539" s="177">
        <f>SUM(F540)</f>
        <v>75416.5</v>
      </c>
      <c r="G539" s="351">
        <v>0</v>
      </c>
      <c r="H539" s="8"/>
    </row>
    <row r="540" spans="1:8" x14ac:dyDescent="0.25">
      <c r="A540" s="251">
        <v>451</v>
      </c>
      <c r="B540" s="251" t="s">
        <v>130</v>
      </c>
      <c r="C540" s="251"/>
      <c r="D540" s="254">
        <f>SUM(D541)</f>
        <v>0</v>
      </c>
      <c r="E540" s="264">
        <f t="shared" si="42"/>
        <v>0</v>
      </c>
      <c r="F540" s="254">
        <f>SUM(F541)</f>
        <v>75416.5</v>
      </c>
      <c r="G540" s="352">
        <v>0</v>
      </c>
      <c r="H540" s="8"/>
    </row>
    <row r="541" spans="1:8" x14ac:dyDescent="0.25">
      <c r="A541" s="73">
        <v>4511</v>
      </c>
      <c r="B541" s="73" t="s">
        <v>130</v>
      </c>
      <c r="C541" s="73"/>
      <c r="D541" s="14">
        <v>0</v>
      </c>
      <c r="E541" s="265">
        <f t="shared" si="42"/>
        <v>0</v>
      </c>
      <c r="F541" s="14">
        <v>75416.5</v>
      </c>
      <c r="G541" s="354">
        <v>0</v>
      </c>
      <c r="H541" s="8"/>
    </row>
    <row r="542" spans="1:8" x14ac:dyDescent="0.25">
      <c r="A542" s="394"/>
      <c r="B542" s="395"/>
      <c r="C542" s="395"/>
      <c r="D542" s="395"/>
      <c r="E542" s="395"/>
      <c r="F542" s="395"/>
      <c r="G542" s="396"/>
      <c r="H542" s="8"/>
    </row>
    <row r="543" spans="1:8" x14ac:dyDescent="0.25">
      <c r="A543" s="136" t="s">
        <v>5</v>
      </c>
      <c r="B543" s="143" t="s">
        <v>239</v>
      </c>
      <c r="C543" s="138" t="s">
        <v>238</v>
      </c>
      <c r="D543" s="139">
        <f>D544+D553+D560+D567</f>
        <v>79327.360000000001</v>
      </c>
      <c r="E543" s="139">
        <f>D543/2</f>
        <v>39663.68</v>
      </c>
      <c r="F543" s="139">
        <f>F544+F553+F560+F567</f>
        <v>33079.97</v>
      </c>
      <c r="G543" s="355">
        <f>F543/E543*100</f>
        <v>83.401161969842434</v>
      </c>
      <c r="H543" s="8"/>
    </row>
    <row r="544" spans="1:8" ht="23.25" x14ac:dyDescent="0.25">
      <c r="A544" s="121" t="s">
        <v>335</v>
      </c>
      <c r="B544" s="119" t="s">
        <v>342</v>
      </c>
      <c r="C544" s="93"/>
      <c r="D544" s="126">
        <f>D545</f>
        <v>3583.4</v>
      </c>
      <c r="E544" s="260">
        <f t="shared" ref="E544:E575" si="44">D544/2</f>
        <v>1791.7</v>
      </c>
      <c r="F544" s="126">
        <f>F545</f>
        <v>1381</v>
      </c>
      <c r="G544" s="347">
        <f t="shared" ref="G544:G575" si="45">F544/E544*100</f>
        <v>77.077635764915996</v>
      </c>
      <c r="H544" s="133"/>
    </row>
    <row r="545" spans="1:8" x14ac:dyDescent="0.25">
      <c r="A545" s="140">
        <v>3</v>
      </c>
      <c r="B545" s="140" t="s">
        <v>2</v>
      </c>
      <c r="C545" s="140"/>
      <c r="D545" s="266">
        <f>D546</f>
        <v>3583.4</v>
      </c>
      <c r="E545" s="261">
        <f t="shared" si="44"/>
        <v>1791.7</v>
      </c>
      <c r="F545" s="266">
        <f>F546</f>
        <v>1381</v>
      </c>
      <c r="G545" s="348">
        <f t="shared" si="45"/>
        <v>77.077635764915996</v>
      </c>
      <c r="H545" s="133"/>
    </row>
    <row r="546" spans="1:8" x14ac:dyDescent="0.25">
      <c r="A546" s="75">
        <v>32</v>
      </c>
      <c r="B546" s="75" t="s">
        <v>212</v>
      </c>
      <c r="C546" s="180"/>
      <c r="D546" s="177">
        <f>D547+D551</f>
        <v>3583.4</v>
      </c>
      <c r="E546" s="267">
        <f t="shared" si="44"/>
        <v>1791.7</v>
      </c>
      <c r="F546" s="177">
        <f>F547+F551</f>
        <v>1381</v>
      </c>
      <c r="G546" s="350">
        <f t="shared" si="45"/>
        <v>77.077635764915996</v>
      </c>
      <c r="H546" s="133"/>
    </row>
    <row r="547" spans="1:8" x14ac:dyDescent="0.25">
      <c r="A547" s="251">
        <v>323</v>
      </c>
      <c r="B547" s="251" t="s">
        <v>77</v>
      </c>
      <c r="C547" s="262"/>
      <c r="D547" s="263">
        <f>SUM(D548:D550)</f>
        <v>3583.4</v>
      </c>
      <c r="E547" s="268">
        <f t="shared" si="44"/>
        <v>1791.7</v>
      </c>
      <c r="F547" s="263">
        <f>SUM(F548:F550)</f>
        <v>1147.43</v>
      </c>
      <c r="G547" s="349">
        <f t="shared" si="45"/>
        <v>64.041413183010548</v>
      </c>
      <c r="H547" s="133"/>
    </row>
    <row r="548" spans="1:8" x14ac:dyDescent="0.25">
      <c r="A548" s="73">
        <v>3231</v>
      </c>
      <c r="B548" s="21" t="s">
        <v>349</v>
      </c>
      <c r="C548" s="93"/>
      <c r="D548" s="144">
        <v>1327.2</v>
      </c>
      <c r="E548" s="265">
        <f t="shared" si="44"/>
        <v>663.6</v>
      </c>
      <c r="F548" s="144">
        <v>662.5</v>
      </c>
      <c r="G548" s="354">
        <f t="shared" si="45"/>
        <v>99.834237492465334</v>
      </c>
      <c r="H548" s="133"/>
    </row>
    <row r="549" spans="1:8" x14ac:dyDescent="0.25">
      <c r="A549" s="73">
        <v>3232</v>
      </c>
      <c r="B549" s="73" t="s">
        <v>79</v>
      </c>
      <c r="C549" s="73"/>
      <c r="D549" s="14">
        <v>1990.8</v>
      </c>
      <c r="E549" s="265">
        <f t="shared" si="44"/>
        <v>995.4</v>
      </c>
      <c r="F549" s="14">
        <v>484.93</v>
      </c>
      <c r="G549" s="354">
        <f t="shared" si="45"/>
        <v>48.717098653807518</v>
      </c>
      <c r="H549" s="133"/>
    </row>
    <row r="550" spans="1:8" x14ac:dyDescent="0.25">
      <c r="A550" s="73">
        <v>3239</v>
      </c>
      <c r="B550" s="73" t="s">
        <v>86</v>
      </c>
      <c r="C550" s="73"/>
      <c r="D550" s="14">
        <v>265.39999999999998</v>
      </c>
      <c r="E550" s="265">
        <f t="shared" si="44"/>
        <v>132.69999999999999</v>
      </c>
      <c r="F550" s="15">
        <v>0</v>
      </c>
      <c r="G550" s="354">
        <f t="shared" si="45"/>
        <v>0</v>
      </c>
      <c r="H550" s="133"/>
    </row>
    <row r="551" spans="1:8" x14ac:dyDescent="0.25">
      <c r="A551" s="251">
        <v>329</v>
      </c>
      <c r="B551" s="251" t="s">
        <v>87</v>
      </c>
      <c r="C551" s="251"/>
      <c r="D551" s="254">
        <f>SUM(D552)</f>
        <v>0</v>
      </c>
      <c r="E551" s="264">
        <f t="shared" si="44"/>
        <v>0</v>
      </c>
      <c r="F551" s="254">
        <f>SUM(F552)</f>
        <v>233.57</v>
      </c>
      <c r="G551" s="353">
        <v>0</v>
      </c>
      <c r="H551" s="133"/>
    </row>
    <row r="552" spans="1:8" x14ac:dyDescent="0.25">
      <c r="A552" s="73">
        <v>3292</v>
      </c>
      <c r="B552" s="73" t="s">
        <v>89</v>
      </c>
      <c r="C552" s="73"/>
      <c r="D552" s="14">
        <v>0</v>
      </c>
      <c r="E552" s="265">
        <f t="shared" si="44"/>
        <v>0</v>
      </c>
      <c r="F552" s="14">
        <v>233.57</v>
      </c>
      <c r="G552" s="354">
        <v>0</v>
      </c>
      <c r="H552" s="133"/>
    </row>
    <row r="553" spans="1:8" ht="23.25" x14ac:dyDescent="0.25">
      <c r="A553" s="38" t="s">
        <v>345</v>
      </c>
      <c r="B553" s="94" t="s">
        <v>346</v>
      </c>
      <c r="C553" s="94"/>
      <c r="D553" s="95">
        <f>D554</f>
        <v>32782.6</v>
      </c>
      <c r="E553" s="260">
        <f t="shared" si="44"/>
        <v>16391.3</v>
      </c>
      <c r="F553" s="95">
        <f>F554</f>
        <v>4019.3999999999996</v>
      </c>
      <c r="G553" s="347">
        <f t="shared" si="45"/>
        <v>24.521544965927045</v>
      </c>
      <c r="H553" s="133"/>
    </row>
    <row r="554" spans="1:8" x14ac:dyDescent="0.25">
      <c r="A554" s="140">
        <v>3</v>
      </c>
      <c r="B554" s="140" t="s">
        <v>2</v>
      </c>
      <c r="C554" s="140"/>
      <c r="D554" s="266">
        <f>D555</f>
        <v>32782.6</v>
      </c>
      <c r="E554" s="261">
        <f t="shared" si="44"/>
        <v>16391.3</v>
      </c>
      <c r="F554" s="266">
        <f>F555</f>
        <v>4019.3999999999996</v>
      </c>
      <c r="G554" s="348">
        <f t="shared" si="45"/>
        <v>24.521544965927045</v>
      </c>
      <c r="H554" s="133"/>
    </row>
    <row r="555" spans="1:8" x14ac:dyDescent="0.25">
      <c r="A555" s="75">
        <v>32</v>
      </c>
      <c r="B555" s="75" t="s">
        <v>212</v>
      </c>
      <c r="C555" s="180"/>
      <c r="D555" s="177">
        <f>D556+D558</f>
        <v>32782.6</v>
      </c>
      <c r="E555" s="267">
        <f t="shared" si="44"/>
        <v>16391.3</v>
      </c>
      <c r="F555" s="177">
        <f>F556+F558</f>
        <v>4019.3999999999996</v>
      </c>
      <c r="G555" s="350">
        <f t="shared" si="45"/>
        <v>24.521544965927045</v>
      </c>
      <c r="H555" s="133"/>
    </row>
    <row r="556" spans="1:8" x14ac:dyDescent="0.25">
      <c r="A556" s="251">
        <v>322</v>
      </c>
      <c r="B556" s="251" t="s">
        <v>70</v>
      </c>
      <c r="C556" s="251"/>
      <c r="D556" s="254">
        <f>SUM(D557)</f>
        <v>2256.4</v>
      </c>
      <c r="E556" s="264">
        <f t="shared" si="44"/>
        <v>1128.2</v>
      </c>
      <c r="F556" s="254">
        <f>SUM(F557)</f>
        <v>880.53</v>
      </c>
      <c r="G556" s="353">
        <f t="shared" si="45"/>
        <v>78.047332033327422</v>
      </c>
      <c r="H556" s="133"/>
    </row>
    <row r="557" spans="1:8" x14ac:dyDescent="0.25">
      <c r="A557" s="73">
        <v>3223</v>
      </c>
      <c r="B557" s="73" t="s">
        <v>73</v>
      </c>
      <c r="C557" s="73"/>
      <c r="D557" s="14">
        <v>2256.4</v>
      </c>
      <c r="E557" s="265">
        <f t="shared" si="44"/>
        <v>1128.2</v>
      </c>
      <c r="F557" s="14">
        <v>880.53</v>
      </c>
      <c r="G557" s="354">
        <f t="shared" si="45"/>
        <v>78.047332033327422</v>
      </c>
      <c r="H557" s="133"/>
    </row>
    <row r="558" spans="1:8" x14ac:dyDescent="0.25">
      <c r="A558" s="251">
        <v>323</v>
      </c>
      <c r="B558" s="251" t="s">
        <v>77</v>
      </c>
      <c r="C558" s="251"/>
      <c r="D558" s="254">
        <f>SUM(D559)</f>
        <v>30526.2</v>
      </c>
      <c r="E558" s="264">
        <f t="shared" si="44"/>
        <v>15263.1</v>
      </c>
      <c r="F558" s="254">
        <f>SUM(F559)</f>
        <v>3138.87</v>
      </c>
      <c r="G558" s="353">
        <f t="shared" si="45"/>
        <v>20.56508835033512</v>
      </c>
      <c r="H558" s="133"/>
    </row>
    <row r="559" spans="1:8" x14ac:dyDescent="0.25">
      <c r="A559" s="73">
        <v>3234</v>
      </c>
      <c r="B559" s="73" t="s">
        <v>81</v>
      </c>
      <c r="C559" s="73"/>
      <c r="D559" s="14">
        <v>30526.2</v>
      </c>
      <c r="E559" s="265">
        <f t="shared" si="44"/>
        <v>15263.1</v>
      </c>
      <c r="F559" s="14">
        <v>3138.87</v>
      </c>
      <c r="G559" s="354">
        <f t="shared" si="45"/>
        <v>20.56508835033512</v>
      </c>
      <c r="H559" s="133"/>
    </row>
    <row r="560" spans="1:8" ht="23.25" x14ac:dyDescent="0.25">
      <c r="A560" s="38" t="s">
        <v>336</v>
      </c>
      <c r="B560" s="94" t="s">
        <v>341</v>
      </c>
      <c r="C560" s="73"/>
      <c r="D560" s="95">
        <f>D561</f>
        <v>41144.06</v>
      </c>
      <c r="E560" s="260">
        <f t="shared" si="44"/>
        <v>20572.03</v>
      </c>
      <c r="F560" s="95">
        <f>F561</f>
        <v>23188.809999999998</v>
      </c>
      <c r="G560" s="347">
        <f t="shared" si="45"/>
        <v>112.7200864474726</v>
      </c>
      <c r="H560" s="133"/>
    </row>
    <row r="561" spans="1:8" x14ac:dyDescent="0.25">
      <c r="A561" s="140">
        <v>3</v>
      </c>
      <c r="B561" s="140" t="s">
        <v>2</v>
      </c>
      <c r="C561" s="140"/>
      <c r="D561" s="266">
        <f>D562</f>
        <v>41144.06</v>
      </c>
      <c r="E561" s="261">
        <f t="shared" si="44"/>
        <v>20572.03</v>
      </c>
      <c r="F561" s="266">
        <f>F562</f>
        <v>23188.809999999998</v>
      </c>
      <c r="G561" s="348">
        <f t="shared" si="45"/>
        <v>112.7200864474726</v>
      </c>
      <c r="H561" s="133"/>
    </row>
    <row r="562" spans="1:8" x14ac:dyDescent="0.25">
      <c r="A562" s="75">
        <v>32</v>
      </c>
      <c r="B562" s="75" t="s">
        <v>212</v>
      </c>
      <c r="C562" s="75"/>
      <c r="D562" s="177">
        <f>D563+D565</f>
        <v>41144.06</v>
      </c>
      <c r="E562" s="267">
        <f t="shared" si="44"/>
        <v>20572.03</v>
      </c>
      <c r="F562" s="177">
        <f>F563+F565</f>
        <v>23188.809999999998</v>
      </c>
      <c r="G562" s="351">
        <f t="shared" si="45"/>
        <v>112.7200864474726</v>
      </c>
      <c r="H562" s="133"/>
    </row>
    <row r="563" spans="1:8" x14ac:dyDescent="0.25">
      <c r="A563" s="251">
        <v>322</v>
      </c>
      <c r="B563" s="251" t="s">
        <v>70</v>
      </c>
      <c r="C563" s="251"/>
      <c r="D563" s="237">
        <f>SUM(D564)</f>
        <v>7963.36</v>
      </c>
      <c r="E563" s="264">
        <f t="shared" si="44"/>
        <v>3981.68</v>
      </c>
      <c r="F563" s="237">
        <f>SUM(F564)</f>
        <v>9146.9599999999991</v>
      </c>
      <c r="G563" s="353">
        <f t="shared" si="45"/>
        <v>229.72614574752365</v>
      </c>
      <c r="H563" s="133"/>
    </row>
    <row r="564" spans="1:8" ht="19.5" x14ac:dyDescent="0.25">
      <c r="A564" s="73">
        <v>3224</v>
      </c>
      <c r="B564" s="74" t="s">
        <v>74</v>
      </c>
      <c r="C564" s="73"/>
      <c r="D564" s="52">
        <v>7963.36</v>
      </c>
      <c r="E564" s="265">
        <f t="shared" si="44"/>
        <v>3981.68</v>
      </c>
      <c r="F564" s="52">
        <v>9146.9599999999991</v>
      </c>
      <c r="G564" s="354">
        <f t="shared" si="45"/>
        <v>229.72614574752365</v>
      </c>
      <c r="H564" s="133"/>
    </row>
    <row r="565" spans="1:8" x14ac:dyDescent="0.25">
      <c r="A565" s="251">
        <v>323</v>
      </c>
      <c r="B565" s="251" t="s">
        <v>77</v>
      </c>
      <c r="C565" s="251"/>
      <c r="D565" s="237">
        <f>SUM(D566)</f>
        <v>33180.699999999997</v>
      </c>
      <c r="E565" s="264">
        <f t="shared" si="44"/>
        <v>16590.349999999999</v>
      </c>
      <c r="F565" s="237">
        <f>SUM(F566)</f>
        <v>14041.85</v>
      </c>
      <c r="G565" s="353">
        <f t="shared" si="45"/>
        <v>84.638660426091079</v>
      </c>
      <c r="H565" s="133"/>
    </row>
    <row r="566" spans="1:8" x14ac:dyDescent="0.25">
      <c r="A566" s="73">
        <v>3232</v>
      </c>
      <c r="B566" s="73" t="s">
        <v>79</v>
      </c>
      <c r="C566" s="73"/>
      <c r="D566" s="52">
        <v>33180.699999999997</v>
      </c>
      <c r="E566" s="265">
        <f t="shared" si="44"/>
        <v>16590.349999999999</v>
      </c>
      <c r="F566" s="52">
        <v>14041.85</v>
      </c>
      <c r="G566" s="354">
        <f t="shared" si="45"/>
        <v>84.638660426091079</v>
      </c>
      <c r="H566" s="133"/>
    </row>
    <row r="567" spans="1:8" ht="23.25" x14ac:dyDescent="0.25">
      <c r="A567" s="38" t="s">
        <v>343</v>
      </c>
      <c r="B567" s="94" t="s">
        <v>344</v>
      </c>
      <c r="C567" s="94"/>
      <c r="D567" s="95">
        <f>D568+D572</f>
        <v>1817.3</v>
      </c>
      <c r="E567" s="260">
        <f t="shared" si="44"/>
        <v>908.65</v>
      </c>
      <c r="F567" s="95">
        <f>F568+F572</f>
        <v>4490.76</v>
      </c>
      <c r="G567" s="347">
        <f t="shared" si="45"/>
        <v>494.22329829967538</v>
      </c>
      <c r="H567" s="133"/>
    </row>
    <row r="568" spans="1:8" x14ac:dyDescent="0.25">
      <c r="A568" s="140">
        <v>3</v>
      </c>
      <c r="B568" s="140" t="s">
        <v>2</v>
      </c>
      <c r="C568" s="140"/>
      <c r="D568" s="266">
        <f>D569</f>
        <v>796.4</v>
      </c>
      <c r="E568" s="261">
        <f t="shared" si="44"/>
        <v>398.2</v>
      </c>
      <c r="F568" s="266">
        <f>F569</f>
        <v>167.59</v>
      </c>
      <c r="G568" s="348">
        <f t="shared" si="45"/>
        <v>42.086891009542946</v>
      </c>
      <c r="H568" s="8"/>
    </row>
    <row r="569" spans="1:8" x14ac:dyDescent="0.25">
      <c r="A569" s="75">
        <v>32</v>
      </c>
      <c r="B569" s="75" t="s">
        <v>212</v>
      </c>
      <c r="C569" s="180"/>
      <c r="D569" s="177">
        <f>SUM(D570)</f>
        <v>796.4</v>
      </c>
      <c r="E569" s="267">
        <f t="shared" si="44"/>
        <v>398.2</v>
      </c>
      <c r="F569" s="177">
        <f>SUM(F570)</f>
        <v>167.59</v>
      </c>
      <c r="G569" s="351">
        <f t="shared" si="45"/>
        <v>42.086891009542946</v>
      </c>
      <c r="H569" s="8"/>
    </row>
    <row r="570" spans="1:8" x14ac:dyDescent="0.25">
      <c r="A570" s="251">
        <v>322</v>
      </c>
      <c r="B570" s="251" t="s">
        <v>70</v>
      </c>
      <c r="C570" s="251"/>
      <c r="D570" s="254">
        <f>SUM(D571)</f>
        <v>796.4</v>
      </c>
      <c r="E570" s="264">
        <f t="shared" si="44"/>
        <v>398.2</v>
      </c>
      <c r="F570" s="254">
        <f>SUM(F571)</f>
        <v>167.59</v>
      </c>
      <c r="G570" s="353">
        <f t="shared" si="45"/>
        <v>42.086891009542946</v>
      </c>
      <c r="H570" s="8"/>
    </row>
    <row r="571" spans="1:8" ht="19.5" x14ac:dyDescent="0.25">
      <c r="A571" s="73">
        <v>3224</v>
      </c>
      <c r="B571" s="74" t="s">
        <v>74</v>
      </c>
      <c r="C571" s="73"/>
      <c r="D571" s="14">
        <v>796.4</v>
      </c>
      <c r="E571" s="265">
        <f t="shared" si="44"/>
        <v>398.2</v>
      </c>
      <c r="F571" s="14">
        <v>167.59</v>
      </c>
      <c r="G571" s="354">
        <f t="shared" si="45"/>
        <v>42.086891009542946</v>
      </c>
      <c r="H571" s="8"/>
    </row>
    <row r="572" spans="1:8" x14ac:dyDescent="0.25">
      <c r="A572" s="12">
        <v>4</v>
      </c>
      <c r="B572" s="12" t="s">
        <v>217</v>
      </c>
      <c r="C572" s="12"/>
      <c r="D572" s="186">
        <f>D573</f>
        <v>1020.9</v>
      </c>
      <c r="E572" s="261">
        <f t="shared" si="44"/>
        <v>510.45</v>
      </c>
      <c r="F572" s="186">
        <f>F573</f>
        <v>4323.17</v>
      </c>
      <c r="G572" s="348">
        <f t="shared" si="45"/>
        <v>846.93309824664505</v>
      </c>
      <c r="H572" s="8"/>
    </row>
    <row r="573" spans="1:8" ht="19.5" x14ac:dyDescent="0.25">
      <c r="A573" s="75">
        <v>42</v>
      </c>
      <c r="B573" s="50" t="s">
        <v>222</v>
      </c>
      <c r="C573" s="180"/>
      <c r="D573" s="177">
        <f>SUM(D574)</f>
        <v>1020.9</v>
      </c>
      <c r="E573" s="267">
        <f t="shared" si="44"/>
        <v>510.45</v>
      </c>
      <c r="F573" s="177">
        <f>SUM(F574)</f>
        <v>4323.17</v>
      </c>
      <c r="G573" s="351">
        <f t="shared" si="45"/>
        <v>846.93309824664505</v>
      </c>
      <c r="H573" s="8"/>
    </row>
    <row r="574" spans="1:8" x14ac:dyDescent="0.25">
      <c r="A574" s="251">
        <v>422</v>
      </c>
      <c r="B574" s="251" t="s">
        <v>118</v>
      </c>
      <c r="C574" s="251"/>
      <c r="D574" s="254">
        <f>SUM(D575)</f>
        <v>1020.9</v>
      </c>
      <c r="E574" s="264">
        <f t="shared" si="44"/>
        <v>510.45</v>
      </c>
      <c r="F574" s="254">
        <f>SUM(F575)</f>
        <v>4323.17</v>
      </c>
      <c r="G574" s="353">
        <f t="shared" si="45"/>
        <v>846.93309824664505</v>
      </c>
      <c r="H574" s="8"/>
    </row>
    <row r="575" spans="1:8" x14ac:dyDescent="0.25">
      <c r="A575" s="73">
        <v>4227</v>
      </c>
      <c r="B575" s="73" t="s">
        <v>123</v>
      </c>
      <c r="C575" s="73"/>
      <c r="D575" s="14">
        <v>1020.9</v>
      </c>
      <c r="E575" s="265">
        <f t="shared" si="44"/>
        <v>510.45</v>
      </c>
      <c r="F575" s="14">
        <v>4323.17</v>
      </c>
      <c r="G575" s="354">
        <f t="shared" si="45"/>
        <v>846.93309824664505</v>
      </c>
      <c r="H575" s="8"/>
    </row>
    <row r="576" spans="1:8" x14ac:dyDescent="0.25">
      <c r="A576" s="394"/>
      <c r="B576" s="395"/>
      <c r="C576" s="395"/>
      <c r="D576" s="395"/>
      <c r="E576" s="395"/>
      <c r="F576" s="395"/>
      <c r="G576" s="396"/>
      <c r="H576" s="8"/>
    </row>
    <row r="577" spans="1:8" x14ac:dyDescent="0.25">
      <c r="A577" s="128" t="s">
        <v>5</v>
      </c>
      <c r="B577" s="129" t="s">
        <v>241</v>
      </c>
      <c r="C577" s="130" t="s">
        <v>240</v>
      </c>
      <c r="D577" s="131">
        <f>D578+D583</f>
        <v>4645.3</v>
      </c>
      <c r="E577" s="131">
        <f>D577/2</f>
        <v>2322.65</v>
      </c>
      <c r="F577" s="131">
        <f>F578+F583</f>
        <v>4519.16</v>
      </c>
      <c r="G577" s="336">
        <f>F577/E577*100</f>
        <v>194.56913439390351</v>
      </c>
      <c r="H577" s="8"/>
    </row>
    <row r="578" spans="1:8" ht="23.25" x14ac:dyDescent="0.25">
      <c r="A578" s="38" t="s">
        <v>336</v>
      </c>
      <c r="B578" s="94" t="s">
        <v>341</v>
      </c>
      <c r="C578" s="73"/>
      <c r="D578" s="95">
        <f>D579</f>
        <v>3981.7</v>
      </c>
      <c r="E578" s="234">
        <f t="shared" ref="E578:E587" si="46">D578/2</f>
        <v>1990.85</v>
      </c>
      <c r="F578" s="95">
        <f>F579</f>
        <v>4519.16</v>
      </c>
      <c r="G578" s="321">
        <f t="shared" ref="G578:G587" si="47">F578/E578*100</f>
        <v>226.99650902880683</v>
      </c>
      <c r="H578" s="133"/>
    </row>
    <row r="579" spans="1:8" x14ac:dyDescent="0.25">
      <c r="A579" s="12">
        <v>3</v>
      </c>
      <c r="B579" s="12" t="s">
        <v>2</v>
      </c>
      <c r="C579" s="12"/>
      <c r="D579" s="186">
        <f>D580</f>
        <v>3981.7</v>
      </c>
      <c r="E579" s="186">
        <f t="shared" si="46"/>
        <v>1990.85</v>
      </c>
      <c r="F579" s="186">
        <f>F580</f>
        <v>4519.16</v>
      </c>
      <c r="G579" s="337">
        <f t="shared" si="47"/>
        <v>226.99650902880683</v>
      </c>
      <c r="H579" s="8"/>
    </row>
    <row r="580" spans="1:8" x14ac:dyDescent="0.25">
      <c r="A580" s="75">
        <v>32</v>
      </c>
      <c r="B580" s="75" t="s">
        <v>212</v>
      </c>
      <c r="C580" s="180"/>
      <c r="D580" s="177">
        <f>SUM(D581)</f>
        <v>3981.7</v>
      </c>
      <c r="E580" s="177">
        <f t="shared" si="46"/>
        <v>1990.85</v>
      </c>
      <c r="F580" s="177">
        <f>SUM(F581)</f>
        <v>4519.16</v>
      </c>
      <c r="G580" s="331">
        <f t="shared" si="47"/>
        <v>226.99650902880683</v>
      </c>
      <c r="H580" s="8"/>
    </row>
    <row r="581" spans="1:8" x14ac:dyDescent="0.25">
      <c r="A581" s="251">
        <v>323</v>
      </c>
      <c r="B581" s="251" t="s">
        <v>77</v>
      </c>
      <c r="C581" s="251"/>
      <c r="D581" s="254">
        <f>SUM(D582)</f>
        <v>3981.7</v>
      </c>
      <c r="E581" s="237">
        <f t="shared" si="46"/>
        <v>1990.85</v>
      </c>
      <c r="F581" s="254">
        <f>SUM(F582)</f>
        <v>4519.16</v>
      </c>
      <c r="G581" s="338">
        <f t="shared" si="47"/>
        <v>226.99650902880683</v>
      </c>
      <c r="H581" s="8"/>
    </row>
    <row r="582" spans="1:8" x14ac:dyDescent="0.25">
      <c r="A582" s="73">
        <v>3232</v>
      </c>
      <c r="B582" s="73" t="s">
        <v>79</v>
      </c>
      <c r="C582" s="73"/>
      <c r="D582" s="14">
        <v>3981.7</v>
      </c>
      <c r="E582" s="208">
        <f t="shared" si="46"/>
        <v>1990.85</v>
      </c>
      <c r="F582" s="14">
        <v>4519.16</v>
      </c>
      <c r="G582" s="334">
        <f t="shared" si="47"/>
        <v>226.99650902880683</v>
      </c>
      <c r="H582" s="8"/>
    </row>
    <row r="583" spans="1:8" ht="23.25" x14ac:dyDescent="0.25">
      <c r="A583" s="38" t="s">
        <v>343</v>
      </c>
      <c r="B583" s="94" t="s">
        <v>344</v>
      </c>
      <c r="C583" s="94"/>
      <c r="D583" s="95">
        <f>D584</f>
        <v>663.6</v>
      </c>
      <c r="E583" s="234">
        <f t="shared" si="46"/>
        <v>331.8</v>
      </c>
      <c r="F583" s="95">
        <f>F584</f>
        <v>0</v>
      </c>
      <c r="G583" s="321">
        <f t="shared" si="47"/>
        <v>0</v>
      </c>
      <c r="H583" s="8"/>
    </row>
    <row r="584" spans="1:8" x14ac:dyDescent="0.25">
      <c r="A584" s="12">
        <v>3</v>
      </c>
      <c r="B584" s="12" t="s">
        <v>2</v>
      </c>
      <c r="C584" s="12"/>
      <c r="D584" s="186">
        <f>D585</f>
        <v>663.6</v>
      </c>
      <c r="E584" s="186">
        <f t="shared" si="46"/>
        <v>331.8</v>
      </c>
      <c r="F584" s="186">
        <f>F585</f>
        <v>0</v>
      </c>
      <c r="G584" s="337">
        <f t="shared" si="47"/>
        <v>0</v>
      </c>
      <c r="H584" s="8"/>
    </row>
    <row r="585" spans="1:8" x14ac:dyDescent="0.25">
      <c r="A585" s="75">
        <v>32</v>
      </c>
      <c r="B585" s="75" t="s">
        <v>212</v>
      </c>
      <c r="C585" s="180"/>
      <c r="D585" s="177">
        <f>SUM(D586)</f>
        <v>663.6</v>
      </c>
      <c r="E585" s="177">
        <f t="shared" si="46"/>
        <v>331.8</v>
      </c>
      <c r="F585" s="177">
        <f>SUM(F586)</f>
        <v>0</v>
      </c>
      <c r="G585" s="331">
        <f t="shared" si="47"/>
        <v>0</v>
      </c>
      <c r="H585" s="8"/>
    </row>
    <row r="586" spans="1:8" x14ac:dyDescent="0.25">
      <c r="A586" s="251">
        <v>322</v>
      </c>
      <c r="B586" s="251" t="s">
        <v>70</v>
      </c>
      <c r="C586" s="251"/>
      <c r="D586" s="254">
        <f>SUM(D587)</f>
        <v>663.6</v>
      </c>
      <c r="E586" s="237">
        <f t="shared" si="46"/>
        <v>331.8</v>
      </c>
      <c r="F586" s="254">
        <f>SUM(F587)</f>
        <v>0</v>
      </c>
      <c r="G586" s="338">
        <f t="shared" si="47"/>
        <v>0</v>
      </c>
      <c r="H586" s="8"/>
    </row>
    <row r="587" spans="1:8" ht="19.5" x14ac:dyDescent="0.25">
      <c r="A587" s="73">
        <v>3224</v>
      </c>
      <c r="B587" s="74" t="s">
        <v>74</v>
      </c>
      <c r="C587" s="73"/>
      <c r="D587" s="14">
        <v>663.6</v>
      </c>
      <c r="E587" s="208">
        <f t="shared" si="46"/>
        <v>331.8</v>
      </c>
      <c r="F587" s="14">
        <v>0</v>
      </c>
      <c r="G587" s="334">
        <f t="shared" si="47"/>
        <v>0</v>
      </c>
      <c r="H587" s="8"/>
    </row>
    <row r="588" spans="1:8" x14ac:dyDescent="0.25">
      <c r="A588" s="394"/>
      <c r="B588" s="395"/>
      <c r="C588" s="395"/>
      <c r="D588" s="395"/>
      <c r="E588" s="395"/>
      <c r="F588" s="395"/>
      <c r="G588" s="396"/>
      <c r="H588" s="8"/>
    </row>
    <row r="589" spans="1:8" x14ac:dyDescent="0.25">
      <c r="A589" s="148" t="s">
        <v>218</v>
      </c>
      <c r="B589" s="149" t="s">
        <v>242</v>
      </c>
      <c r="C589" s="148">
        <v>103</v>
      </c>
      <c r="D589" s="147">
        <f>D591+D613+D620</f>
        <v>41144</v>
      </c>
      <c r="E589" s="147">
        <f>D589/2</f>
        <v>20572</v>
      </c>
      <c r="F589" s="147">
        <f>F591+F613+F620</f>
        <v>12675.21</v>
      </c>
      <c r="G589" s="339">
        <f>F589/E589*100</f>
        <v>61.61389266964806</v>
      </c>
      <c r="H589" s="8"/>
    </row>
    <row r="590" spans="1:8" x14ac:dyDescent="0.25">
      <c r="A590" s="415"/>
      <c r="B590" s="416"/>
      <c r="C590" s="416"/>
      <c r="D590" s="416"/>
      <c r="E590" s="416"/>
      <c r="F590" s="416"/>
      <c r="G590" s="417"/>
      <c r="H590" s="8"/>
    </row>
    <row r="591" spans="1:8" ht="23.25" x14ac:dyDescent="0.25">
      <c r="A591" s="145" t="s">
        <v>5</v>
      </c>
      <c r="B591" s="135" t="s">
        <v>300</v>
      </c>
      <c r="C591" s="130" t="s">
        <v>243</v>
      </c>
      <c r="D591" s="131">
        <f>D592+D603</f>
        <v>33180.699999999997</v>
      </c>
      <c r="E591" s="131">
        <f>D591/2</f>
        <v>16590.349999999999</v>
      </c>
      <c r="F591" s="131">
        <f>F592+F598+F603</f>
        <v>7337.07</v>
      </c>
      <c r="G591" s="336">
        <f>F591/E591*100</f>
        <v>44.224925935860306</v>
      </c>
      <c r="H591" s="8"/>
    </row>
    <row r="592" spans="1:8" ht="23.25" x14ac:dyDescent="0.25">
      <c r="A592" s="121" t="s">
        <v>335</v>
      </c>
      <c r="B592" s="119" t="s">
        <v>342</v>
      </c>
      <c r="C592" s="93"/>
      <c r="D592" s="126">
        <f>D593</f>
        <v>27340.699999999997</v>
      </c>
      <c r="E592" s="234">
        <f t="shared" ref="E592:E611" si="48">D592/2</f>
        <v>13670.349999999999</v>
      </c>
      <c r="F592" s="126">
        <f>F593</f>
        <v>5993.17</v>
      </c>
      <c r="G592" s="321">
        <f t="shared" ref="G592:G607" si="49">F592/E592*100</f>
        <v>43.840647825403153</v>
      </c>
      <c r="H592" s="89"/>
    </row>
    <row r="593" spans="1:8" x14ac:dyDescent="0.25">
      <c r="A593" s="12">
        <v>3</v>
      </c>
      <c r="B593" s="12" t="s">
        <v>2</v>
      </c>
      <c r="C593" s="12"/>
      <c r="D593" s="186">
        <f>D594</f>
        <v>27340.699999999997</v>
      </c>
      <c r="E593" s="186">
        <f t="shared" si="48"/>
        <v>13670.349999999999</v>
      </c>
      <c r="F593" s="186">
        <f>F594</f>
        <v>5993.17</v>
      </c>
      <c r="G593" s="337">
        <f t="shared" si="49"/>
        <v>43.840647825403153</v>
      </c>
      <c r="H593" s="8"/>
    </row>
    <row r="594" spans="1:8" x14ac:dyDescent="0.25">
      <c r="A594" s="75">
        <v>32</v>
      </c>
      <c r="B594" s="75" t="s">
        <v>212</v>
      </c>
      <c r="C594" s="180"/>
      <c r="D594" s="177">
        <f>D595</f>
        <v>27340.699999999997</v>
      </c>
      <c r="E594" s="177">
        <f t="shared" si="48"/>
        <v>13670.349999999999</v>
      </c>
      <c r="F594" s="177">
        <f>F595</f>
        <v>5993.17</v>
      </c>
      <c r="G594" s="332">
        <f t="shared" si="49"/>
        <v>43.840647825403153</v>
      </c>
      <c r="H594" s="8"/>
    </row>
    <row r="595" spans="1:8" x14ac:dyDescent="0.25">
      <c r="A595" s="251">
        <v>323</v>
      </c>
      <c r="B595" s="251" t="s">
        <v>77</v>
      </c>
      <c r="C595" s="251"/>
      <c r="D595" s="254">
        <f>SUM(D596:D597)</f>
        <v>27340.699999999997</v>
      </c>
      <c r="E595" s="237">
        <f t="shared" si="48"/>
        <v>13670.349999999999</v>
      </c>
      <c r="F595" s="254">
        <f>SUM(F596:F597)</f>
        <v>5993.17</v>
      </c>
      <c r="G595" s="324">
        <f t="shared" si="49"/>
        <v>43.840647825403153</v>
      </c>
      <c r="H595" s="8"/>
    </row>
    <row r="596" spans="1:8" x14ac:dyDescent="0.25">
      <c r="A596" s="73">
        <v>3232</v>
      </c>
      <c r="B596" s="73" t="s">
        <v>79</v>
      </c>
      <c r="C596" s="73"/>
      <c r="D596" s="14">
        <v>796.1</v>
      </c>
      <c r="E596" s="208">
        <f t="shared" si="48"/>
        <v>398.05</v>
      </c>
      <c r="F596" s="14">
        <v>0</v>
      </c>
      <c r="G596" s="334">
        <f t="shared" si="49"/>
        <v>0</v>
      </c>
      <c r="H596" s="8"/>
    </row>
    <row r="597" spans="1:8" x14ac:dyDescent="0.25">
      <c r="A597" s="73">
        <v>3234</v>
      </c>
      <c r="B597" s="73" t="s">
        <v>81</v>
      </c>
      <c r="C597" s="73"/>
      <c r="D597" s="14">
        <v>26544.6</v>
      </c>
      <c r="E597" s="208">
        <f t="shared" si="48"/>
        <v>13272.3</v>
      </c>
      <c r="F597" s="14">
        <v>5993.17</v>
      </c>
      <c r="G597" s="334">
        <f t="shared" si="49"/>
        <v>45.155474183073018</v>
      </c>
      <c r="H597" s="8"/>
    </row>
    <row r="598" spans="1:8" ht="23.25" x14ac:dyDescent="0.25">
      <c r="A598" s="38" t="s">
        <v>336</v>
      </c>
      <c r="B598" s="94" t="s">
        <v>341</v>
      </c>
      <c r="C598" s="73"/>
      <c r="D598" s="95">
        <f>D599</f>
        <v>0</v>
      </c>
      <c r="E598" s="234">
        <f t="shared" si="48"/>
        <v>0</v>
      </c>
      <c r="F598" s="95">
        <f>F599</f>
        <v>1321.4</v>
      </c>
      <c r="G598" s="321">
        <v>0</v>
      </c>
      <c r="H598" s="8"/>
    </row>
    <row r="599" spans="1:8" x14ac:dyDescent="0.25">
      <c r="A599" s="12">
        <v>3</v>
      </c>
      <c r="B599" s="12" t="s">
        <v>2</v>
      </c>
      <c r="C599" s="12"/>
      <c r="D599" s="186">
        <f>D600</f>
        <v>0</v>
      </c>
      <c r="E599" s="186">
        <f t="shared" si="48"/>
        <v>0</v>
      </c>
      <c r="F599" s="186">
        <f>F600</f>
        <v>1321.4</v>
      </c>
      <c r="G599" s="337">
        <v>0</v>
      </c>
      <c r="H599" s="8"/>
    </row>
    <row r="600" spans="1:8" x14ac:dyDescent="0.25">
      <c r="A600" s="75">
        <v>32</v>
      </c>
      <c r="B600" s="75" t="s">
        <v>212</v>
      </c>
      <c r="C600" s="180"/>
      <c r="D600" s="177">
        <f>SUM(D601)</f>
        <v>0</v>
      </c>
      <c r="E600" s="177">
        <f t="shared" si="48"/>
        <v>0</v>
      </c>
      <c r="F600" s="177">
        <f>SUM(F601)</f>
        <v>1321.4</v>
      </c>
      <c r="G600" s="331">
        <v>0</v>
      </c>
      <c r="H600" s="8"/>
    </row>
    <row r="601" spans="1:8" x14ac:dyDescent="0.25">
      <c r="A601" s="251">
        <v>323</v>
      </c>
      <c r="B601" s="251" t="s">
        <v>77</v>
      </c>
      <c r="C601" s="251"/>
      <c r="D601" s="254">
        <f>SUM(D602)</f>
        <v>0</v>
      </c>
      <c r="E601" s="237">
        <f t="shared" si="48"/>
        <v>0</v>
      </c>
      <c r="F601" s="254">
        <f>SUM(F602)</f>
        <v>1321.4</v>
      </c>
      <c r="G601" s="338">
        <v>0</v>
      </c>
      <c r="H601" s="8"/>
    </row>
    <row r="602" spans="1:8" x14ac:dyDescent="0.25">
      <c r="A602" s="73">
        <v>3234</v>
      </c>
      <c r="B602" s="73" t="s">
        <v>81</v>
      </c>
      <c r="C602" s="73"/>
      <c r="D602" s="14">
        <v>0</v>
      </c>
      <c r="E602" s="208">
        <f t="shared" si="48"/>
        <v>0</v>
      </c>
      <c r="F602" s="14">
        <v>1321.4</v>
      </c>
      <c r="G602" s="334">
        <v>0</v>
      </c>
      <c r="H602" s="8"/>
    </row>
    <row r="603" spans="1:8" ht="23.25" x14ac:dyDescent="0.25">
      <c r="A603" s="38" t="s">
        <v>343</v>
      </c>
      <c r="B603" s="94" t="s">
        <v>344</v>
      </c>
      <c r="C603" s="94"/>
      <c r="D603" s="95">
        <f>D604+D608</f>
        <v>5840</v>
      </c>
      <c r="E603" s="234">
        <f t="shared" si="48"/>
        <v>2920</v>
      </c>
      <c r="F603" s="95">
        <f>F604+F608</f>
        <v>22.5</v>
      </c>
      <c r="G603" s="321">
        <f t="shared" si="49"/>
        <v>0.77054794520547942</v>
      </c>
      <c r="H603" s="81"/>
    </row>
    <row r="604" spans="1:8" x14ac:dyDescent="0.25">
      <c r="A604" s="12">
        <v>3</v>
      </c>
      <c r="B604" s="12" t="s">
        <v>2</v>
      </c>
      <c r="C604" s="12"/>
      <c r="D604" s="186">
        <f>D605</f>
        <v>5840</v>
      </c>
      <c r="E604" s="186">
        <f t="shared" si="48"/>
        <v>2920</v>
      </c>
      <c r="F604" s="186">
        <f>F605</f>
        <v>0</v>
      </c>
      <c r="G604" s="337">
        <f t="shared" si="49"/>
        <v>0</v>
      </c>
      <c r="H604" s="81"/>
    </row>
    <row r="605" spans="1:8" x14ac:dyDescent="0.25">
      <c r="A605" s="75">
        <v>32</v>
      </c>
      <c r="B605" s="75" t="s">
        <v>212</v>
      </c>
      <c r="C605" s="180"/>
      <c r="D605" s="177">
        <f>SUM(D606)</f>
        <v>5840</v>
      </c>
      <c r="E605" s="177">
        <f t="shared" si="48"/>
        <v>2920</v>
      </c>
      <c r="F605" s="177">
        <f>SUM(F606)</f>
        <v>0</v>
      </c>
      <c r="G605" s="331">
        <f t="shared" si="49"/>
        <v>0</v>
      </c>
      <c r="H605" s="81"/>
    </row>
    <row r="606" spans="1:8" x14ac:dyDescent="0.25">
      <c r="A606" s="251">
        <v>323</v>
      </c>
      <c r="B606" s="251" t="s">
        <v>77</v>
      </c>
      <c r="C606" s="251"/>
      <c r="D606" s="254">
        <f>SUM(D607)</f>
        <v>5840</v>
      </c>
      <c r="E606" s="237">
        <f t="shared" si="48"/>
        <v>2920</v>
      </c>
      <c r="F606" s="254">
        <f>SUM(F607)</f>
        <v>0</v>
      </c>
      <c r="G606" s="338">
        <f t="shared" si="49"/>
        <v>0</v>
      </c>
      <c r="H606" s="81"/>
    </row>
    <row r="607" spans="1:8" x14ac:dyDescent="0.25">
      <c r="A607" s="73">
        <v>3232</v>
      </c>
      <c r="B607" s="73" t="s">
        <v>79</v>
      </c>
      <c r="C607" s="73"/>
      <c r="D607" s="14">
        <v>5840</v>
      </c>
      <c r="E607" s="208">
        <f t="shared" si="48"/>
        <v>2920</v>
      </c>
      <c r="F607" s="14">
        <v>0</v>
      </c>
      <c r="G607" s="334">
        <f t="shared" si="49"/>
        <v>0</v>
      </c>
      <c r="H607" s="81"/>
    </row>
    <row r="608" spans="1:8" x14ac:dyDescent="0.25">
      <c r="A608" s="12">
        <v>4</v>
      </c>
      <c r="B608" s="12" t="s">
        <v>217</v>
      </c>
      <c r="C608" s="12"/>
      <c r="D608" s="186">
        <f>D609</f>
        <v>0</v>
      </c>
      <c r="E608" s="186">
        <f t="shared" si="48"/>
        <v>0</v>
      </c>
      <c r="F608" s="186">
        <f>F609</f>
        <v>22.5</v>
      </c>
      <c r="G608" s="337">
        <v>0</v>
      </c>
      <c r="H608" s="81"/>
    </row>
    <row r="609" spans="1:8" ht="19.5" x14ac:dyDescent="0.25">
      <c r="A609" s="75">
        <v>42</v>
      </c>
      <c r="B609" s="50" t="s">
        <v>222</v>
      </c>
      <c r="C609" s="180"/>
      <c r="D609" s="177">
        <f>SUM(D610)</f>
        <v>0</v>
      </c>
      <c r="E609" s="177">
        <f t="shared" si="48"/>
        <v>0</v>
      </c>
      <c r="F609" s="177">
        <f>SUM(F610)</f>
        <v>22.5</v>
      </c>
      <c r="G609" s="331">
        <v>0</v>
      </c>
      <c r="H609" s="81"/>
    </row>
    <row r="610" spans="1:8" x14ac:dyDescent="0.25">
      <c r="A610" s="251">
        <v>422</v>
      </c>
      <c r="B610" s="251" t="s">
        <v>118</v>
      </c>
      <c r="C610" s="251"/>
      <c r="D610" s="254">
        <f>SUM(D611)</f>
        <v>0</v>
      </c>
      <c r="E610" s="237">
        <f t="shared" si="48"/>
        <v>0</v>
      </c>
      <c r="F610" s="254">
        <f>SUM(F611)</f>
        <v>22.5</v>
      </c>
      <c r="G610" s="338">
        <v>0</v>
      </c>
      <c r="H610" s="8"/>
    </row>
    <row r="611" spans="1:8" x14ac:dyDescent="0.25">
      <c r="A611" s="73">
        <v>4227</v>
      </c>
      <c r="B611" s="73" t="s">
        <v>123</v>
      </c>
      <c r="C611" s="73"/>
      <c r="D611" s="14">
        <v>0</v>
      </c>
      <c r="E611" s="208">
        <f t="shared" si="48"/>
        <v>0</v>
      </c>
      <c r="F611" s="14">
        <v>22.5</v>
      </c>
      <c r="G611" s="334">
        <v>0</v>
      </c>
      <c r="H611" s="8"/>
    </row>
    <row r="612" spans="1:8" x14ac:dyDescent="0.25">
      <c r="A612" s="394"/>
      <c r="B612" s="395"/>
      <c r="C612" s="395"/>
      <c r="D612" s="395"/>
      <c r="E612" s="395"/>
      <c r="F612" s="395"/>
      <c r="G612" s="396"/>
      <c r="H612" s="8"/>
    </row>
    <row r="613" spans="1:8" x14ac:dyDescent="0.25">
      <c r="A613" s="128" t="s">
        <v>5</v>
      </c>
      <c r="B613" s="134" t="s">
        <v>245</v>
      </c>
      <c r="C613" s="130" t="s">
        <v>244</v>
      </c>
      <c r="D613" s="131">
        <f>D614</f>
        <v>0</v>
      </c>
      <c r="E613" s="131">
        <f>D613/2</f>
        <v>0</v>
      </c>
      <c r="F613" s="131">
        <f>F614</f>
        <v>594.51</v>
      </c>
      <c r="G613" s="329">
        <v>0</v>
      </c>
      <c r="H613" s="8"/>
    </row>
    <row r="614" spans="1:8" ht="23.25" x14ac:dyDescent="0.25">
      <c r="A614" s="38" t="s">
        <v>336</v>
      </c>
      <c r="B614" s="94" t="s">
        <v>341</v>
      </c>
      <c r="C614" s="73"/>
      <c r="D614" s="95">
        <f>D615</f>
        <v>0</v>
      </c>
      <c r="E614" s="95">
        <v>0</v>
      </c>
      <c r="F614" s="95">
        <f>F615</f>
        <v>594.51</v>
      </c>
      <c r="G614" s="321">
        <v>0</v>
      </c>
      <c r="H614" s="133"/>
    </row>
    <row r="615" spans="1:8" x14ac:dyDescent="0.25">
      <c r="A615" s="12">
        <v>3</v>
      </c>
      <c r="B615" s="12" t="s">
        <v>2</v>
      </c>
      <c r="C615" s="12"/>
      <c r="D615" s="186">
        <f>D616</f>
        <v>0</v>
      </c>
      <c r="E615" s="186">
        <v>0</v>
      </c>
      <c r="F615" s="186">
        <f>F616</f>
        <v>594.51</v>
      </c>
      <c r="G615" s="337">
        <v>0</v>
      </c>
      <c r="H615" s="8"/>
    </row>
    <row r="616" spans="1:8" x14ac:dyDescent="0.25">
      <c r="A616" s="75">
        <v>32</v>
      </c>
      <c r="B616" s="75" t="s">
        <v>212</v>
      </c>
      <c r="C616" s="180"/>
      <c r="D616" s="177">
        <f>D617</f>
        <v>0</v>
      </c>
      <c r="E616" s="177">
        <v>0</v>
      </c>
      <c r="F616" s="177">
        <f>F617</f>
        <v>594.51</v>
      </c>
      <c r="G616" s="331">
        <v>0</v>
      </c>
      <c r="H616" s="8"/>
    </row>
    <row r="617" spans="1:8" x14ac:dyDescent="0.25">
      <c r="A617" s="251">
        <v>323</v>
      </c>
      <c r="B617" s="251" t="s">
        <v>77</v>
      </c>
      <c r="C617" s="251"/>
      <c r="D617" s="254">
        <f>SUM(D618)</f>
        <v>0</v>
      </c>
      <c r="E617" s="254">
        <v>0</v>
      </c>
      <c r="F617" s="254">
        <f>SUM(F618)</f>
        <v>594.51</v>
      </c>
      <c r="G617" s="356">
        <v>0</v>
      </c>
      <c r="H617" s="8"/>
    </row>
    <row r="618" spans="1:8" x14ac:dyDescent="0.25">
      <c r="A618" s="73">
        <v>3234</v>
      </c>
      <c r="B618" s="73" t="s">
        <v>81</v>
      </c>
      <c r="C618" s="73"/>
      <c r="D618" s="14">
        <v>0</v>
      </c>
      <c r="E618" s="14">
        <v>0</v>
      </c>
      <c r="F618" s="14">
        <v>594.51</v>
      </c>
      <c r="G618" s="357">
        <v>0</v>
      </c>
      <c r="H618" s="8"/>
    </row>
    <row r="619" spans="1:8" x14ac:dyDescent="0.25">
      <c r="A619" s="394"/>
      <c r="B619" s="395"/>
      <c r="C619" s="395"/>
      <c r="D619" s="395"/>
      <c r="E619" s="395"/>
      <c r="F619" s="395"/>
      <c r="G619" s="396"/>
      <c r="H619" s="8"/>
    </row>
    <row r="620" spans="1:8" ht="34.5" x14ac:dyDescent="0.25">
      <c r="A620" s="145" t="s">
        <v>5</v>
      </c>
      <c r="B620" s="146" t="s">
        <v>301</v>
      </c>
      <c r="C620" s="130" t="s">
        <v>246</v>
      </c>
      <c r="D620" s="131">
        <f>D621</f>
        <v>7963.3</v>
      </c>
      <c r="E620" s="131">
        <f>D620/2</f>
        <v>3981.65</v>
      </c>
      <c r="F620" s="131">
        <f>F621</f>
        <v>4743.63</v>
      </c>
      <c r="G620" s="336">
        <f>F620/E620*100</f>
        <v>119.13729232855725</v>
      </c>
      <c r="H620" s="8"/>
    </row>
    <row r="621" spans="1:8" ht="23.25" x14ac:dyDescent="0.25">
      <c r="A621" s="121" t="s">
        <v>335</v>
      </c>
      <c r="B621" s="119" t="s">
        <v>342</v>
      </c>
      <c r="C621" s="93"/>
      <c r="D621" s="126">
        <f>D622</f>
        <v>7963.3</v>
      </c>
      <c r="E621" s="234">
        <f t="shared" ref="E621:E627" si="50">D621/2</f>
        <v>3981.65</v>
      </c>
      <c r="F621" s="126">
        <f>F622</f>
        <v>4743.63</v>
      </c>
      <c r="G621" s="321">
        <f t="shared" ref="G621:G625" si="51">F621/E621*100</f>
        <v>119.13729232855725</v>
      </c>
      <c r="H621" s="89"/>
    </row>
    <row r="622" spans="1:8" x14ac:dyDescent="0.25">
      <c r="A622" s="12">
        <v>3</v>
      </c>
      <c r="B622" s="12" t="s">
        <v>2</v>
      </c>
      <c r="C622" s="12"/>
      <c r="D622" s="186">
        <f>D623</f>
        <v>7963.3</v>
      </c>
      <c r="E622" s="186">
        <f t="shared" si="50"/>
        <v>3981.65</v>
      </c>
      <c r="F622" s="186">
        <f>F623</f>
        <v>4743.63</v>
      </c>
      <c r="G622" s="337">
        <f t="shared" si="51"/>
        <v>119.13729232855725</v>
      </c>
      <c r="H622" s="8"/>
    </row>
    <row r="623" spans="1:8" x14ac:dyDescent="0.25">
      <c r="A623" s="75">
        <v>32</v>
      </c>
      <c r="B623" s="75" t="s">
        <v>212</v>
      </c>
      <c r="C623" s="180"/>
      <c r="D623" s="177">
        <f>D624+D626</f>
        <v>7963.3</v>
      </c>
      <c r="E623" s="177">
        <f t="shared" si="50"/>
        <v>3981.65</v>
      </c>
      <c r="F623" s="177">
        <f>F626+F624</f>
        <v>4743.63</v>
      </c>
      <c r="G623" s="331">
        <f t="shared" si="51"/>
        <v>119.13729232855725</v>
      </c>
      <c r="H623" s="8"/>
    </row>
    <row r="624" spans="1:8" x14ac:dyDescent="0.25">
      <c r="A624" s="251">
        <v>323</v>
      </c>
      <c r="B624" s="251" t="s">
        <v>77</v>
      </c>
      <c r="C624" s="251"/>
      <c r="D624" s="254">
        <f>SUM(D625)</f>
        <v>7963.3</v>
      </c>
      <c r="E624" s="237">
        <f t="shared" si="50"/>
        <v>3981.65</v>
      </c>
      <c r="F624" s="254">
        <f>SUM(F625)</f>
        <v>750</v>
      </c>
      <c r="G624" s="338">
        <f t="shared" si="51"/>
        <v>18.836412040234578</v>
      </c>
      <c r="H624" s="8"/>
    </row>
    <row r="625" spans="1:8" x14ac:dyDescent="0.25">
      <c r="A625" s="73">
        <v>3234</v>
      </c>
      <c r="B625" s="73" t="s">
        <v>81</v>
      </c>
      <c r="C625" s="73"/>
      <c r="D625" s="14">
        <v>7963.3</v>
      </c>
      <c r="E625" s="208">
        <f t="shared" si="50"/>
        <v>3981.65</v>
      </c>
      <c r="F625" s="14">
        <v>750</v>
      </c>
      <c r="G625" s="334">
        <f t="shared" si="51"/>
        <v>18.836412040234578</v>
      </c>
      <c r="H625" s="8"/>
    </row>
    <row r="626" spans="1:8" x14ac:dyDescent="0.25">
      <c r="A626" s="251">
        <v>329</v>
      </c>
      <c r="B626" s="251" t="s">
        <v>87</v>
      </c>
      <c r="C626" s="251"/>
      <c r="D626" s="254">
        <f>SUM(D627)</f>
        <v>0</v>
      </c>
      <c r="E626" s="237">
        <f t="shared" si="50"/>
        <v>0</v>
      </c>
      <c r="F626" s="254">
        <f>SUM(F627)</f>
        <v>3993.63</v>
      </c>
      <c r="G626" s="338">
        <v>0</v>
      </c>
      <c r="H626" s="8"/>
    </row>
    <row r="627" spans="1:8" x14ac:dyDescent="0.25">
      <c r="A627" s="73">
        <v>3295</v>
      </c>
      <c r="B627" s="73" t="s">
        <v>92</v>
      </c>
      <c r="C627" s="73"/>
      <c r="D627" s="14">
        <v>0</v>
      </c>
      <c r="E627" s="208">
        <f t="shared" si="50"/>
        <v>0</v>
      </c>
      <c r="F627" s="14">
        <v>3993.63</v>
      </c>
      <c r="G627" s="334">
        <v>0</v>
      </c>
      <c r="H627" s="8"/>
    </row>
    <row r="628" spans="1:8" x14ac:dyDescent="0.25">
      <c r="A628" s="394"/>
      <c r="B628" s="395"/>
      <c r="C628" s="395"/>
      <c r="D628" s="395"/>
      <c r="E628" s="395"/>
      <c r="F628" s="395"/>
      <c r="G628" s="396"/>
      <c r="H628" s="8"/>
    </row>
    <row r="629" spans="1:8" ht="24.75" x14ac:dyDescent="0.25">
      <c r="A629" s="148" t="s">
        <v>218</v>
      </c>
      <c r="B629" s="201" t="s">
        <v>375</v>
      </c>
      <c r="C629" s="148">
        <v>104</v>
      </c>
      <c r="D629" s="202">
        <f>D631+D638+D648+D655+D672+D684+D702+D714+D721+D737+D744+D756+D766+D773</f>
        <v>361746.69999999995</v>
      </c>
      <c r="E629" s="147">
        <f>D629/2</f>
        <v>180873.34999999998</v>
      </c>
      <c r="F629" s="202">
        <f>F631+F638+F648+F655+F672+F684+F702+F714+F721+F737+F744+F756+F766+F773</f>
        <v>145059.40999999997</v>
      </c>
      <c r="G629" s="339">
        <f>F629/E629*100</f>
        <v>80.199437893973865</v>
      </c>
      <c r="H629" s="8"/>
    </row>
    <row r="630" spans="1:8" x14ac:dyDescent="0.25">
      <c r="A630" s="415"/>
      <c r="B630" s="416"/>
      <c r="C630" s="416"/>
      <c r="D630" s="416"/>
      <c r="E630" s="416"/>
      <c r="F630" s="416"/>
      <c r="G630" s="417"/>
      <c r="H630" s="8"/>
    </row>
    <row r="631" spans="1:8" ht="23.25" x14ac:dyDescent="0.25">
      <c r="A631" s="145" t="s">
        <v>5</v>
      </c>
      <c r="B631" s="146" t="s">
        <v>302</v>
      </c>
      <c r="C631" s="130" t="s">
        <v>247</v>
      </c>
      <c r="D631" s="131">
        <f>D632</f>
        <v>7969.4</v>
      </c>
      <c r="E631" s="131">
        <f>D631/2</f>
        <v>3984.7</v>
      </c>
      <c r="F631" s="131">
        <f>F632</f>
        <v>0</v>
      </c>
      <c r="G631" s="132">
        <f>F631/E631*100</f>
        <v>0</v>
      </c>
      <c r="H631" s="8"/>
    </row>
    <row r="632" spans="1:8" ht="23.25" x14ac:dyDescent="0.25">
      <c r="A632" s="38" t="s">
        <v>336</v>
      </c>
      <c r="B632" s="94" t="s">
        <v>341</v>
      </c>
      <c r="C632" s="73"/>
      <c r="D632" s="95">
        <f>D633</f>
        <v>7969.4</v>
      </c>
      <c r="E632" s="234">
        <f t="shared" ref="E632:E636" si="52">D632/2</f>
        <v>3984.7</v>
      </c>
      <c r="F632" s="95">
        <f>F633</f>
        <v>0</v>
      </c>
      <c r="G632" s="96">
        <v>0</v>
      </c>
      <c r="H632" s="133"/>
    </row>
    <row r="633" spans="1:8" x14ac:dyDescent="0.25">
      <c r="A633" s="12">
        <v>3</v>
      </c>
      <c r="B633" s="12" t="s">
        <v>2</v>
      </c>
      <c r="C633" s="12"/>
      <c r="D633" s="186">
        <f>D634</f>
        <v>7969.4</v>
      </c>
      <c r="E633" s="186">
        <f t="shared" si="52"/>
        <v>3984.7</v>
      </c>
      <c r="F633" s="186">
        <f>F634</f>
        <v>0</v>
      </c>
      <c r="G633" s="259">
        <v>0</v>
      </c>
      <c r="H633" s="8"/>
    </row>
    <row r="634" spans="1:8" x14ac:dyDescent="0.25">
      <c r="A634" s="75">
        <v>38</v>
      </c>
      <c r="B634" s="75" t="s">
        <v>216</v>
      </c>
      <c r="C634" s="180"/>
      <c r="D634" s="177">
        <f>SUM(D635)</f>
        <v>7969.4</v>
      </c>
      <c r="E634" s="177">
        <f t="shared" si="52"/>
        <v>3984.7</v>
      </c>
      <c r="F634" s="177">
        <f>SUM(F635)</f>
        <v>0</v>
      </c>
      <c r="G634" s="179">
        <v>0</v>
      </c>
      <c r="H634" s="8"/>
    </row>
    <row r="635" spans="1:8" x14ac:dyDescent="0.25">
      <c r="A635" s="251">
        <v>381</v>
      </c>
      <c r="B635" s="251" t="s">
        <v>47</v>
      </c>
      <c r="C635" s="251"/>
      <c r="D635" s="254">
        <f>SUM(D636)</f>
        <v>7969.4</v>
      </c>
      <c r="E635" s="237">
        <f t="shared" si="52"/>
        <v>3984.7</v>
      </c>
      <c r="F635" s="254">
        <f>SUM(F636)</f>
        <v>0</v>
      </c>
      <c r="G635" s="235">
        <v>0</v>
      </c>
      <c r="H635" s="8"/>
    </row>
    <row r="636" spans="1:8" x14ac:dyDescent="0.25">
      <c r="A636" s="73">
        <v>3811</v>
      </c>
      <c r="B636" s="73" t="s">
        <v>110</v>
      </c>
      <c r="C636" s="73"/>
      <c r="D636" s="14">
        <v>7969.4</v>
      </c>
      <c r="E636" s="208">
        <f t="shared" si="52"/>
        <v>3984.7</v>
      </c>
      <c r="F636" s="14">
        <v>0</v>
      </c>
      <c r="G636" s="15">
        <v>0</v>
      </c>
      <c r="H636" s="8"/>
    </row>
    <row r="637" spans="1:8" x14ac:dyDescent="0.25">
      <c r="A637" s="394"/>
      <c r="B637" s="395"/>
      <c r="C637" s="395"/>
      <c r="D637" s="395"/>
      <c r="E637" s="395"/>
      <c r="F637" s="395"/>
      <c r="G637" s="396"/>
      <c r="H637" s="8"/>
    </row>
    <row r="638" spans="1:8" x14ac:dyDescent="0.25">
      <c r="A638" s="128" t="s">
        <v>5</v>
      </c>
      <c r="B638" s="134" t="s">
        <v>249</v>
      </c>
      <c r="C638" s="130" t="s">
        <v>248</v>
      </c>
      <c r="D638" s="131">
        <f>D639</f>
        <v>12679.5</v>
      </c>
      <c r="E638" s="131">
        <f>D638/2</f>
        <v>6339.75</v>
      </c>
      <c r="F638" s="131">
        <f>F639</f>
        <v>2000.9</v>
      </c>
      <c r="G638" s="336">
        <f>F638/E638*100</f>
        <v>31.561181434599156</v>
      </c>
      <c r="H638" s="8"/>
    </row>
    <row r="639" spans="1:8" ht="23.25" x14ac:dyDescent="0.25">
      <c r="A639" s="121" t="s">
        <v>335</v>
      </c>
      <c r="B639" s="119" t="s">
        <v>342</v>
      </c>
      <c r="C639" s="93"/>
      <c r="D639" s="126">
        <f>D640</f>
        <v>12679.5</v>
      </c>
      <c r="E639" s="234">
        <f t="shared" ref="E639:E646" si="53">D639/2</f>
        <v>6339.75</v>
      </c>
      <c r="F639" s="126">
        <f>F640</f>
        <v>2000.9</v>
      </c>
      <c r="G639" s="321">
        <f t="shared" ref="G639:G646" si="54">F639/E639*100</f>
        <v>31.561181434599156</v>
      </c>
      <c r="H639" s="133"/>
    </row>
    <row r="640" spans="1:8" x14ac:dyDescent="0.25">
      <c r="A640" s="12">
        <v>3</v>
      </c>
      <c r="B640" s="12" t="s">
        <v>2</v>
      </c>
      <c r="C640" s="12"/>
      <c r="D640" s="186">
        <f>D641+D644</f>
        <v>12679.5</v>
      </c>
      <c r="E640" s="186">
        <f t="shared" si="53"/>
        <v>6339.75</v>
      </c>
      <c r="F640" s="186">
        <f>F641+F644</f>
        <v>2000.9</v>
      </c>
      <c r="G640" s="337">
        <f t="shared" si="54"/>
        <v>31.561181434599156</v>
      </c>
      <c r="H640" s="8"/>
    </row>
    <row r="641" spans="1:8" x14ac:dyDescent="0.25">
      <c r="A641" s="75">
        <v>32</v>
      </c>
      <c r="B641" s="75" t="s">
        <v>212</v>
      </c>
      <c r="C641" s="75"/>
      <c r="D641" s="177">
        <f>D642</f>
        <v>2919.8</v>
      </c>
      <c r="E641" s="177">
        <f t="shared" si="53"/>
        <v>1459.9</v>
      </c>
      <c r="F641" s="177">
        <f>F642</f>
        <v>0</v>
      </c>
      <c r="G641" s="331">
        <f t="shared" si="54"/>
        <v>0</v>
      </c>
      <c r="H641" s="8"/>
    </row>
    <row r="642" spans="1:8" x14ac:dyDescent="0.25">
      <c r="A642" s="251">
        <v>329</v>
      </c>
      <c r="B642" s="251" t="s">
        <v>87</v>
      </c>
      <c r="C642" s="251"/>
      <c r="D642" s="254">
        <f>SUM(D643)</f>
        <v>2919.8</v>
      </c>
      <c r="E642" s="237">
        <f t="shared" si="53"/>
        <v>1459.9</v>
      </c>
      <c r="F642" s="254">
        <f>SUM(F643)</f>
        <v>0</v>
      </c>
      <c r="G642" s="338">
        <f t="shared" si="54"/>
        <v>0</v>
      </c>
      <c r="H642" s="8"/>
    </row>
    <row r="643" spans="1:8" x14ac:dyDescent="0.25">
      <c r="A643" s="19">
        <v>3294</v>
      </c>
      <c r="B643" s="19" t="s">
        <v>91</v>
      </c>
      <c r="C643" s="19"/>
      <c r="D643" s="20">
        <v>2919.8</v>
      </c>
      <c r="E643" s="208">
        <f t="shared" si="53"/>
        <v>1459.9</v>
      </c>
      <c r="F643" s="20">
        <v>0</v>
      </c>
      <c r="G643" s="334">
        <f t="shared" si="54"/>
        <v>0</v>
      </c>
      <c r="H643" s="8"/>
    </row>
    <row r="644" spans="1:8" x14ac:dyDescent="0.25">
      <c r="A644" s="75">
        <v>38</v>
      </c>
      <c r="B644" s="75" t="s">
        <v>216</v>
      </c>
      <c r="C644" s="75"/>
      <c r="D644" s="177">
        <f>D645</f>
        <v>9759.7000000000007</v>
      </c>
      <c r="E644" s="177">
        <f t="shared" si="53"/>
        <v>4879.8500000000004</v>
      </c>
      <c r="F644" s="177">
        <f>F645</f>
        <v>2000.9</v>
      </c>
      <c r="G644" s="331">
        <f t="shared" si="54"/>
        <v>41.003309527956802</v>
      </c>
      <c r="H644" s="8"/>
    </row>
    <row r="645" spans="1:8" x14ac:dyDescent="0.25">
      <c r="A645" s="251">
        <v>381</v>
      </c>
      <c r="B645" s="251" t="s">
        <v>47</v>
      </c>
      <c r="C645" s="251"/>
      <c r="D645" s="254">
        <f>SUM(D646)</f>
        <v>9759.7000000000007</v>
      </c>
      <c r="E645" s="237">
        <f t="shared" si="53"/>
        <v>4879.8500000000004</v>
      </c>
      <c r="F645" s="254">
        <f>SUM(F646)</f>
        <v>2000.9</v>
      </c>
      <c r="G645" s="338">
        <f t="shared" si="54"/>
        <v>41.003309527956802</v>
      </c>
      <c r="H645" s="8"/>
    </row>
    <row r="646" spans="1:8" x14ac:dyDescent="0.25">
      <c r="A646" s="73">
        <v>3811</v>
      </c>
      <c r="B646" s="73" t="s">
        <v>110</v>
      </c>
      <c r="C646" s="73"/>
      <c r="D646" s="14">
        <v>9759.7000000000007</v>
      </c>
      <c r="E646" s="208">
        <f t="shared" si="53"/>
        <v>4879.8500000000004</v>
      </c>
      <c r="F646" s="14">
        <v>2000.9</v>
      </c>
      <c r="G646" s="334">
        <f t="shared" si="54"/>
        <v>41.003309527956802</v>
      </c>
      <c r="H646" s="8"/>
    </row>
    <row r="647" spans="1:8" x14ac:dyDescent="0.25">
      <c r="A647" s="394"/>
      <c r="B647" s="395"/>
      <c r="C647" s="395"/>
      <c r="D647" s="395"/>
      <c r="E647" s="395"/>
      <c r="F647" s="395"/>
      <c r="G647" s="396"/>
      <c r="H647" s="8"/>
    </row>
    <row r="648" spans="1:8" x14ac:dyDescent="0.25">
      <c r="A648" s="128" t="s">
        <v>5</v>
      </c>
      <c r="B648" s="129" t="s">
        <v>251</v>
      </c>
      <c r="C648" s="130" t="s">
        <v>250</v>
      </c>
      <c r="D648" s="131">
        <f>D649</f>
        <v>8494.2999999999993</v>
      </c>
      <c r="E648" s="131">
        <f>D648/2</f>
        <v>4247.1499999999996</v>
      </c>
      <c r="F648" s="131">
        <f>F649</f>
        <v>5331.18</v>
      </c>
      <c r="G648" s="336">
        <f>F648/E648*100</f>
        <v>125.5237041310055</v>
      </c>
      <c r="H648" s="8"/>
    </row>
    <row r="649" spans="1:8" ht="23.25" x14ac:dyDescent="0.25">
      <c r="A649" s="121" t="s">
        <v>335</v>
      </c>
      <c r="B649" s="119" t="s">
        <v>342</v>
      </c>
      <c r="C649" s="93"/>
      <c r="D649" s="126">
        <f>D650</f>
        <v>8494.2999999999993</v>
      </c>
      <c r="E649" s="234">
        <f t="shared" ref="E649:E653" si="55">D649/2</f>
        <v>4247.1499999999996</v>
      </c>
      <c r="F649" s="126">
        <f>F650</f>
        <v>5331.18</v>
      </c>
      <c r="G649" s="321">
        <f t="shared" ref="G649:G653" si="56">F649/E649*100</f>
        <v>125.5237041310055</v>
      </c>
      <c r="H649" s="133"/>
    </row>
    <row r="650" spans="1:8" x14ac:dyDescent="0.25">
      <c r="A650" s="12">
        <v>3</v>
      </c>
      <c r="B650" s="12" t="s">
        <v>2</v>
      </c>
      <c r="C650" s="12"/>
      <c r="D650" s="186">
        <f>D651</f>
        <v>8494.2999999999993</v>
      </c>
      <c r="E650" s="186">
        <f t="shared" si="55"/>
        <v>4247.1499999999996</v>
      </c>
      <c r="F650" s="186">
        <f>F651</f>
        <v>5331.18</v>
      </c>
      <c r="G650" s="337">
        <f t="shared" si="56"/>
        <v>125.5237041310055</v>
      </c>
      <c r="H650" s="8"/>
    </row>
    <row r="651" spans="1:8" x14ac:dyDescent="0.25">
      <c r="A651" s="75">
        <v>38</v>
      </c>
      <c r="B651" s="75" t="s">
        <v>216</v>
      </c>
      <c r="C651" s="180"/>
      <c r="D651" s="177">
        <f>D652</f>
        <v>8494.2999999999993</v>
      </c>
      <c r="E651" s="177">
        <f t="shared" si="55"/>
        <v>4247.1499999999996</v>
      </c>
      <c r="F651" s="177">
        <f>F652</f>
        <v>5331.18</v>
      </c>
      <c r="G651" s="325">
        <f t="shared" si="56"/>
        <v>125.5237041310055</v>
      </c>
      <c r="H651" s="8"/>
    </row>
    <row r="652" spans="1:8" x14ac:dyDescent="0.25">
      <c r="A652" s="251">
        <v>381</v>
      </c>
      <c r="B652" s="251" t="s">
        <v>47</v>
      </c>
      <c r="C652" s="251"/>
      <c r="D652" s="254">
        <f>SUM(D653)</f>
        <v>8494.2999999999993</v>
      </c>
      <c r="E652" s="237">
        <f t="shared" si="55"/>
        <v>4247.1499999999996</v>
      </c>
      <c r="F652" s="254">
        <f>SUM(F653)</f>
        <v>5331.18</v>
      </c>
      <c r="G652" s="338">
        <f t="shared" si="56"/>
        <v>125.5237041310055</v>
      </c>
      <c r="H652" s="8"/>
    </row>
    <row r="653" spans="1:8" x14ac:dyDescent="0.25">
      <c r="A653" s="73">
        <v>3811</v>
      </c>
      <c r="B653" s="73" t="s">
        <v>110</v>
      </c>
      <c r="C653" s="73"/>
      <c r="D653" s="14">
        <v>8494.2999999999993</v>
      </c>
      <c r="E653" s="208">
        <f t="shared" si="55"/>
        <v>4247.1499999999996</v>
      </c>
      <c r="F653" s="14">
        <v>5331.18</v>
      </c>
      <c r="G653" s="334">
        <f t="shared" si="56"/>
        <v>125.5237041310055</v>
      </c>
      <c r="H653" s="8"/>
    </row>
    <row r="654" spans="1:8" x14ac:dyDescent="0.25">
      <c r="A654" s="394"/>
      <c r="B654" s="395"/>
      <c r="C654" s="395"/>
      <c r="D654" s="395"/>
      <c r="E654" s="395"/>
      <c r="F654" s="395"/>
      <c r="G654" s="396"/>
      <c r="H654" s="8"/>
    </row>
    <row r="655" spans="1:8" x14ac:dyDescent="0.25">
      <c r="A655" s="128" t="s">
        <v>5</v>
      </c>
      <c r="B655" s="129" t="s">
        <v>253</v>
      </c>
      <c r="C655" s="130" t="s">
        <v>252</v>
      </c>
      <c r="D655" s="131">
        <f>D656+D661+D666</f>
        <v>103523.9</v>
      </c>
      <c r="E655" s="131">
        <f>D655/2</f>
        <v>51761.95</v>
      </c>
      <c r="F655" s="131">
        <f>F656+F661+F666</f>
        <v>1537.04</v>
      </c>
      <c r="G655" s="336">
        <f>F655/E655*100</f>
        <v>2.9694399071132369</v>
      </c>
      <c r="H655" s="8"/>
    </row>
    <row r="656" spans="1:8" ht="23.25" x14ac:dyDescent="0.25">
      <c r="A656" s="121" t="s">
        <v>335</v>
      </c>
      <c r="B656" s="119" t="s">
        <v>342</v>
      </c>
      <c r="C656" s="93"/>
      <c r="D656" s="126">
        <f>D657</f>
        <v>3981.7</v>
      </c>
      <c r="E656" s="234">
        <f t="shared" ref="E656:E670" si="57">D656/2</f>
        <v>1990.85</v>
      </c>
      <c r="F656" s="126">
        <f>F657</f>
        <v>1537.04</v>
      </c>
      <c r="G656" s="321">
        <f t="shared" ref="G656:G670" si="58">F656/E656*100</f>
        <v>77.205213853379206</v>
      </c>
      <c r="H656" s="133"/>
    </row>
    <row r="657" spans="1:8" x14ac:dyDescent="0.25">
      <c r="A657" s="12">
        <v>3</v>
      </c>
      <c r="B657" s="12" t="s">
        <v>2</v>
      </c>
      <c r="C657" s="12"/>
      <c r="D657" s="13">
        <f>D658</f>
        <v>3981.7</v>
      </c>
      <c r="E657" s="186">
        <f t="shared" si="57"/>
        <v>1990.85</v>
      </c>
      <c r="F657" s="13">
        <f>F658</f>
        <v>1537.04</v>
      </c>
      <c r="G657" s="335">
        <f t="shared" si="58"/>
        <v>77.205213853379206</v>
      </c>
      <c r="H657" s="8"/>
    </row>
    <row r="658" spans="1:8" x14ac:dyDescent="0.25">
      <c r="A658" s="75">
        <v>38</v>
      </c>
      <c r="B658" s="75" t="s">
        <v>216</v>
      </c>
      <c r="C658" s="180"/>
      <c r="D658" s="177">
        <f>D659</f>
        <v>3981.7</v>
      </c>
      <c r="E658" s="177">
        <f t="shared" si="57"/>
        <v>1990.85</v>
      </c>
      <c r="F658" s="177">
        <f>F659</f>
        <v>1537.04</v>
      </c>
      <c r="G658" s="331">
        <f t="shared" si="58"/>
        <v>77.205213853379206</v>
      </c>
      <c r="H658" s="8"/>
    </row>
    <row r="659" spans="1:8" x14ac:dyDescent="0.25">
      <c r="A659" s="251">
        <v>381</v>
      </c>
      <c r="B659" s="251" t="s">
        <v>47</v>
      </c>
      <c r="C659" s="251"/>
      <c r="D659" s="254">
        <f>SUM(D660)</f>
        <v>3981.7</v>
      </c>
      <c r="E659" s="237">
        <f t="shared" si="57"/>
        <v>1990.85</v>
      </c>
      <c r="F659" s="254">
        <f>SUM(F660)</f>
        <v>1537.04</v>
      </c>
      <c r="G659" s="338">
        <f t="shared" si="58"/>
        <v>77.205213853379206</v>
      </c>
      <c r="H659" s="8"/>
    </row>
    <row r="660" spans="1:8" x14ac:dyDescent="0.25">
      <c r="A660" s="73">
        <v>3811</v>
      </c>
      <c r="B660" s="73" t="s">
        <v>110</v>
      </c>
      <c r="C660" s="73"/>
      <c r="D660" s="14">
        <v>3981.7</v>
      </c>
      <c r="E660" s="208">
        <f t="shared" si="57"/>
        <v>1990.85</v>
      </c>
      <c r="F660" s="14">
        <v>1537.04</v>
      </c>
      <c r="G660" s="334">
        <f t="shared" si="58"/>
        <v>77.205213853379206</v>
      </c>
      <c r="H660" s="81"/>
    </row>
    <row r="661" spans="1:8" ht="23.25" x14ac:dyDescent="0.25">
      <c r="A661" s="38" t="s">
        <v>336</v>
      </c>
      <c r="B661" s="94" t="s">
        <v>341</v>
      </c>
      <c r="C661" s="73"/>
      <c r="D661" s="95">
        <f>D662</f>
        <v>2654.5</v>
      </c>
      <c r="E661" s="234">
        <f t="shared" si="57"/>
        <v>1327.25</v>
      </c>
      <c r="F661" s="95">
        <f>F662</f>
        <v>0</v>
      </c>
      <c r="G661" s="321">
        <f t="shared" si="58"/>
        <v>0</v>
      </c>
      <c r="H661" s="81"/>
    </row>
    <row r="662" spans="1:8" x14ac:dyDescent="0.25">
      <c r="A662" s="12">
        <v>4</v>
      </c>
      <c r="B662" s="12" t="s">
        <v>217</v>
      </c>
      <c r="C662" s="12"/>
      <c r="D662" s="186">
        <f>D663</f>
        <v>2654.5</v>
      </c>
      <c r="E662" s="186">
        <f t="shared" si="57"/>
        <v>1327.25</v>
      </c>
      <c r="F662" s="186">
        <f>F663</f>
        <v>0</v>
      </c>
      <c r="G662" s="337">
        <f t="shared" si="58"/>
        <v>0</v>
      </c>
      <c r="H662" s="81"/>
    </row>
    <row r="663" spans="1:8" ht="19.5" x14ac:dyDescent="0.25">
      <c r="A663" s="75">
        <v>42</v>
      </c>
      <c r="B663" s="50" t="s">
        <v>222</v>
      </c>
      <c r="C663" s="180"/>
      <c r="D663" s="177">
        <f>D664</f>
        <v>2654.5</v>
      </c>
      <c r="E663" s="177">
        <f t="shared" si="57"/>
        <v>1327.25</v>
      </c>
      <c r="F663" s="177">
        <f>F664</f>
        <v>0</v>
      </c>
      <c r="G663" s="331">
        <f t="shared" si="58"/>
        <v>0</v>
      </c>
      <c r="H663" s="81"/>
    </row>
    <row r="664" spans="1:8" x14ac:dyDescent="0.25">
      <c r="A664" s="251">
        <v>421</v>
      </c>
      <c r="B664" s="251" t="s">
        <v>114</v>
      </c>
      <c r="C664" s="251"/>
      <c r="D664" s="254">
        <f>SUM(D665)</f>
        <v>2654.5</v>
      </c>
      <c r="E664" s="237">
        <f t="shared" si="57"/>
        <v>1327.25</v>
      </c>
      <c r="F664" s="254">
        <f>SUM(F665)</f>
        <v>0</v>
      </c>
      <c r="G664" s="338">
        <f t="shared" si="58"/>
        <v>0</v>
      </c>
      <c r="H664" s="81"/>
    </row>
    <row r="665" spans="1:8" x14ac:dyDescent="0.25">
      <c r="A665" s="73">
        <v>4212</v>
      </c>
      <c r="B665" s="73" t="s">
        <v>115</v>
      </c>
      <c r="C665" s="73"/>
      <c r="D665" s="14">
        <v>2654.5</v>
      </c>
      <c r="E665" s="208">
        <f t="shared" si="57"/>
        <v>1327.25</v>
      </c>
      <c r="F665" s="14">
        <v>0</v>
      </c>
      <c r="G665" s="334">
        <f t="shared" si="58"/>
        <v>0</v>
      </c>
      <c r="H665" s="81"/>
    </row>
    <row r="666" spans="1:8" ht="23.25" x14ac:dyDescent="0.25">
      <c r="A666" s="121" t="s">
        <v>337</v>
      </c>
      <c r="B666" s="119" t="s">
        <v>340</v>
      </c>
      <c r="C666" s="93"/>
      <c r="D666" s="126">
        <f>D667</f>
        <v>96887.7</v>
      </c>
      <c r="E666" s="234">
        <f t="shared" si="57"/>
        <v>48443.85</v>
      </c>
      <c r="F666" s="126">
        <f>F667</f>
        <v>0</v>
      </c>
      <c r="G666" s="321">
        <f t="shared" si="58"/>
        <v>0</v>
      </c>
      <c r="H666" s="81"/>
    </row>
    <row r="667" spans="1:8" x14ac:dyDescent="0.25">
      <c r="A667" s="12">
        <v>4</v>
      </c>
      <c r="B667" s="12" t="s">
        <v>217</v>
      </c>
      <c r="C667" s="12"/>
      <c r="D667" s="186">
        <f>D668</f>
        <v>96887.7</v>
      </c>
      <c r="E667" s="186">
        <f t="shared" si="57"/>
        <v>48443.85</v>
      </c>
      <c r="F667" s="186">
        <f>F668</f>
        <v>0</v>
      </c>
      <c r="G667" s="337">
        <f t="shared" si="58"/>
        <v>0</v>
      </c>
      <c r="H667" s="8"/>
    </row>
    <row r="668" spans="1:8" ht="19.5" x14ac:dyDescent="0.25">
      <c r="A668" s="75">
        <v>42</v>
      </c>
      <c r="B668" s="50" t="s">
        <v>222</v>
      </c>
      <c r="C668" s="180"/>
      <c r="D668" s="177">
        <f>D669</f>
        <v>96887.7</v>
      </c>
      <c r="E668" s="177">
        <f t="shared" si="57"/>
        <v>48443.85</v>
      </c>
      <c r="F668" s="177">
        <f>F669</f>
        <v>0</v>
      </c>
      <c r="G668" s="331">
        <f t="shared" si="58"/>
        <v>0</v>
      </c>
      <c r="H668" s="8"/>
    </row>
    <row r="669" spans="1:8" x14ac:dyDescent="0.25">
      <c r="A669" s="251">
        <v>421</v>
      </c>
      <c r="B669" s="251" t="s">
        <v>114</v>
      </c>
      <c r="C669" s="251"/>
      <c r="D669" s="254">
        <f>SUM(D670)</f>
        <v>96887.7</v>
      </c>
      <c r="E669" s="237">
        <f t="shared" si="57"/>
        <v>48443.85</v>
      </c>
      <c r="F669" s="254">
        <f>SUM(F670)</f>
        <v>0</v>
      </c>
      <c r="G669" s="338">
        <f t="shared" si="58"/>
        <v>0</v>
      </c>
      <c r="H669" s="8"/>
    </row>
    <row r="670" spans="1:8" x14ac:dyDescent="0.25">
      <c r="A670" s="73">
        <v>4212</v>
      </c>
      <c r="B670" s="73" t="s">
        <v>115</v>
      </c>
      <c r="C670" s="73"/>
      <c r="D670" s="14">
        <v>96887.7</v>
      </c>
      <c r="E670" s="208">
        <f t="shared" si="57"/>
        <v>48443.85</v>
      </c>
      <c r="F670" s="14">
        <v>0</v>
      </c>
      <c r="G670" s="334">
        <f t="shared" si="58"/>
        <v>0</v>
      </c>
      <c r="H670" s="8"/>
    </row>
    <row r="671" spans="1:8" x14ac:dyDescent="0.25">
      <c r="A671" s="394"/>
      <c r="B671" s="395"/>
      <c r="C671" s="395"/>
      <c r="D671" s="395"/>
      <c r="E671" s="395"/>
      <c r="F671" s="395"/>
      <c r="G671" s="396"/>
      <c r="H671" s="8"/>
    </row>
    <row r="672" spans="1:8" x14ac:dyDescent="0.25">
      <c r="A672" s="128" t="s">
        <v>5</v>
      </c>
      <c r="B672" s="129" t="s">
        <v>255</v>
      </c>
      <c r="C672" s="130" t="s">
        <v>254</v>
      </c>
      <c r="D672" s="131">
        <f>D673+D678</f>
        <v>55079.9</v>
      </c>
      <c r="E672" s="131">
        <f>D672/2</f>
        <v>27539.95</v>
      </c>
      <c r="F672" s="131">
        <f>F673+F678</f>
        <v>35699.760000000002</v>
      </c>
      <c r="G672" s="336">
        <f>F672/E672*100</f>
        <v>129.62899351669122</v>
      </c>
      <c r="H672" s="8"/>
    </row>
    <row r="673" spans="1:17" ht="23.25" x14ac:dyDescent="0.25">
      <c r="A673" s="121" t="s">
        <v>335</v>
      </c>
      <c r="B673" s="119" t="s">
        <v>342</v>
      </c>
      <c r="C673" s="93"/>
      <c r="D673" s="126">
        <f>D674</f>
        <v>6636.1</v>
      </c>
      <c r="E673" s="234">
        <f t="shared" ref="E673:E682" si="59">D673/2</f>
        <v>3318.05</v>
      </c>
      <c r="F673" s="126">
        <f>F674</f>
        <v>6543.2</v>
      </c>
      <c r="G673" s="321">
        <f t="shared" ref="G673:G682" si="60">F673/E673*100</f>
        <v>197.20016274619127</v>
      </c>
      <c r="H673" s="133"/>
    </row>
    <row r="674" spans="1:17" x14ac:dyDescent="0.25">
      <c r="A674" s="12">
        <v>3</v>
      </c>
      <c r="B674" s="12" t="s">
        <v>2</v>
      </c>
      <c r="C674" s="12"/>
      <c r="D674" s="186">
        <f>D675</f>
        <v>6636.1</v>
      </c>
      <c r="E674" s="186">
        <f t="shared" si="59"/>
        <v>3318.05</v>
      </c>
      <c r="F674" s="186">
        <f>F675</f>
        <v>6543.2</v>
      </c>
      <c r="G674" s="337">
        <f t="shared" si="60"/>
        <v>197.20016274619127</v>
      </c>
      <c r="H674" s="8"/>
    </row>
    <row r="675" spans="1:17" x14ac:dyDescent="0.25">
      <c r="A675" s="75">
        <v>36</v>
      </c>
      <c r="B675" s="75" t="s">
        <v>215</v>
      </c>
      <c r="C675" s="180"/>
      <c r="D675" s="177">
        <f>D676</f>
        <v>6636.1</v>
      </c>
      <c r="E675" s="177">
        <f t="shared" si="59"/>
        <v>3318.05</v>
      </c>
      <c r="F675" s="177">
        <f>F676</f>
        <v>6543.2</v>
      </c>
      <c r="G675" s="331">
        <f t="shared" si="60"/>
        <v>197.20016274619127</v>
      </c>
      <c r="H675" s="8"/>
    </row>
    <row r="676" spans="1:17" x14ac:dyDescent="0.25">
      <c r="A676" s="251">
        <v>363</v>
      </c>
      <c r="B676" s="251" t="s">
        <v>103</v>
      </c>
      <c r="C676" s="251"/>
      <c r="D676" s="254">
        <f>SUM(D677)</f>
        <v>6636.1</v>
      </c>
      <c r="E676" s="237">
        <f t="shared" si="59"/>
        <v>3318.05</v>
      </c>
      <c r="F676" s="254">
        <f>SUM(F677)</f>
        <v>6543.2</v>
      </c>
      <c r="G676" s="338">
        <f t="shared" si="60"/>
        <v>197.20016274619127</v>
      </c>
      <c r="H676" s="8"/>
    </row>
    <row r="677" spans="1:17" x14ac:dyDescent="0.25">
      <c r="A677" s="73">
        <v>3632</v>
      </c>
      <c r="B677" s="73" t="s">
        <v>105</v>
      </c>
      <c r="C677" s="73"/>
      <c r="D677" s="14">
        <v>6636.1</v>
      </c>
      <c r="E677" s="208">
        <f t="shared" si="59"/>
        <v>3318.05</v>
      </c>
      <c r="F677" s="14">
        <v>6543.2</v>
      </c>
      <c r="G677" s="334">
        <f t="shared" si="60"/>
        <v>197.20016274619127</v>
      </c>
      <c r="H677" s="8"/>
    </row>
    <row r="678" spans="1:17" ht="23.25" x14ac:dyDescent="0.25">
      <c r="A678" s="38" t="s">
        <v>336</v>
      </c>
      <c r="B678" s="94" t="s">
        <v>341</v>
      </c>
      <c r="C678" s="73"/>
      <c r="D678" s="95">
        <f>D679</f>
        <v>48443.8</v>
      </c>
      <c r="E678" s="234">
        <f t="shared" si="59"/>
        <v>24221.9</v>
      </c>
      <c r="F678" s="95">
        <f>F679</f>
        <v>29156.560000000001</v>
      </c>
      <c r="G678" s="321">
        <f t="shared" si="60"/>
        <v>120.3727205545395</v>
      </c>
      <c r="H678" s="8"/>
    </row>
    <row r="679" spans="1:17" x14ac:dyDescent="0.25">
      <c r="A679" s="12">
        <v>3</v>
      </c>
      <c r="B679" s="12" t="s">
        <v>2</v>
      </c>
      <c r="C679" s="185"/>
      <c r="D679" s="186">
        <f>D680</f>
        <v>48443.8</v>
      </c>
      <c r="E679" s="186">
        <f t="shared" si="59"/>
        <v>24221.9</v>
      </c>
      <c r="F679" s="186">
        <f>F680</f>
        <v>29156.560000000001</v>
      </c>
      <c r="G679" s="337">
        <f t="shared" si="60"/>
        <v>120.3727205545395</v>
      </c>
      <c r="H679" s="8"/>
    </row>
    <row r="680" spans="1:17" x14ac:dyDescent="0.25">
      <c r="A680" s="75">
        <v>38</v>
      </c>
      <c r="B680" s="75" t="s">
        <v>216</v>
      </c>
      <c r="C680" s="180"/>
      <c r="D680" s="177">
        <f>D681</f>
        <v>48443.8</v>
      </c>
      <c r="E680" s="177">
        <f t="shared" si="59"/>
        <v>24221.9</v>
      </c>
      <c r="F680" s="177">
        <f>F681</f>
        <v>29156.560000000001</v>
      </c>
      <c r="G680" s="331">
        <f t="shared" si="60"/>
        <v>120.3727205545395</v>
      </c>
      <c r="H680" s="8"/>
    </row>
    <row r="681" spans="1:17" x14ac:dyDescent="0.25">
      <c r="A681" s="251">
        <v>381</v>
      </c>
      <c r="B681" s="251" t="s">
        <v>47</v>
      </c>
      <c r="C681" s="251"/>
      <c r="D681" s="254">
        <f>SUM(D682)</f>
        <v>48443.8</v>
      </c>
      <c r="E681" s="237">
        <f t="shared" si="59"/>
        <v>24221.9</v>
      </c>
      <c r="F681" s="254">
        <f>SUM(F682)</f>
        <v>29156.560000000001</v>
      </c>
      <c r="G681" s="338">
        <f t="shared" si="60"/>
        <v>120.3727205545395</v>
      </c>
      <c r="H681" s="8"/>
    </row>
    <row r="682" spans="1:17" x14ac:dyDescent="0.25">
      <c r="A682" s="73">
        <v>3811</v>
      </c>
      <c r="B682" s="73" t="s">
        <v>110</v>
      </c>
      <c r="C682" s="73"/>
      <c r="D682" s="14">
        <v>48443.8</v>
      </c>
      <c r="E682" s="208">
        <f t="shared" si="59"/>
        <v>24221.9</v>
      </c>
      <c r="F682" s="14">
        <v>29156.560000000001</v>
      </c>
      <c r="G682" s="334">
        <f t="shared" si="60"/>
        <v>120.3727205545395</v>
      </c>
      <c r="H682" s="8"/>
    </row>
    <row r="683" spans="1:17" x14ac:dyDescent="0.25">
      <c r="A683" s="394"/>
      <c r="B683" s="395"/>
      <c r="C683" s="395"/>
      <c r="D683" s="395"/>
      <c r="E683" s="395"/>
      <c r="F683" s="395"/>
      <c r="G683" s="396"/>
      <c r="H683" s="8"/>
    </row>
    <row r="684" spans="1:17" x14ac:dyDescent="0.25">
      <c r="A684" s="128" t="s">
        <v>5</v>
      </c>
      <c r="B684" s="134" t="s">
        <v>257</v>
      </c>
      <c r="C684" s="130" t="s">
        <v>256</v>
      </c>
      <c r="D684" s="131">
        <f>D685+D693</f>
        <v>15926.600000000002</v>
      </c>
      <c r="E684" s="131">
        <f>D684/2</f>
        <v>7963.3000000000011</v>
      </c>
      <c r="F684" s="131">
        <f>F685+F693</f>
        <v>23921.09</v>
      </c>
      <c r="G684" s="336">
        <f>F684/E684*100</f>
        <v>300.39167179435657</v>
      </c>
      <c r="H684" s="8"/>
    </row>
    <row r="685" spans="1:17" ht="23.25" x14ac:dyDescent="0.25">
      <c r="A685" s="38" t="s">
        <v>336</v>
      </c>
      <c r="B685" s="94" t="s">
        <v>341</v>
      </c>
      <c r="C685" s="73"/>
      <c r="D685" s="95">
        <f>D686</f>
        <v>14599.400000000001</v>
      </c>
      <c r="E685" s="234">
        <f t="shared" ref="E685:E700" si="61">D685/2</f>
        <v>7299.7000000000007</v>
      </c>
      <c r="F685" s="95">
        <f>F686</f>
        <v>0</v>
      </c>
      <c r="G685" s="321">
        <f t="shared" ref="G685:G700" si="62">F685/E685*100</f>
        <v>0</v>
      </c>
      <c r="H685" s="306"/>
      <c r="M685" s="443"/>
      <c r="N685" s="397"/>
      <c r="O685" s="397"/>
      <c r="P685" s="397"/>
      <c r="Q685" s="397"/>
    </row>
    <row r="686" spans="1:17" x14ac:dyDescent="0.25">
      <c r="A686" s="12">
        <v>3</v>
      </c>
      <c r="B686" s="12" t="s">
        <v>2</v>
      </c>
      <c r="C686" s="12"/>
      <c r="D686" s="186">
        <f>D687+D690</f>
        <v>14599.400000000001</v>
      </c>
      <c r="E686" s="186">
        <f t="shared" si="61"/>
        <v>7299.7000000000007</v>
      </c>
      <c r="F686" s="186">
        <f>F687+F690</f>
        <v>0</v>
      </c>
      <c r="G686" s="337">
        <f t="shared" si="62"/>
        <v>0</v>
      </c>
      <c r="H686" s="8"/>
    </row>
    <row r="687" spans="1:17" x14ac:dyDescent="0.25">
      <c r="A687" s="75">
        <v>32</v>
      </c>
      <c r="B687" s="75" t="s">
        <v>212</v>
      </c>
      <c r="C687" s="180"/>
      <c r="D687" s="177">
        <f>D688</f>
        <v>13272.2</v>
      </c>
      <c r="E687" s="177">
        <f t="shared" si="61"/>
        <v>6636.1</v>
      </c>
      <c r="F687" s="177">
        <f>F688</f>
        <v>0</v>
      </c>
      <c r="G687" s="331">
        <f t="shared" si="62"/>
        <v>0</v>
      </c>
      <c r="H687" s="8"/>
    </row>
    <row r="688" spans="1:17" x14ac:dyDescent="0.25">
      <c r="A688" s="251">
        <v>323</v>
      </c>
      <c r="B688" s="251" t="s">
        <v>77</v>
      </c>
      <c r="C688" s="251"/>
      <c r="D688" s="254">
        <f>SUM(D689)</f>
        <v>13272.2</v>
      </c>
      <c r="E688" s="237">
        <f t="shared" si="61"/>
        <v>6636.1</v>
      </c>
      <c r="F688" s="254">
        <f>SUM(F689)</f>
        <v>0</v>
      </c>
      <c r="G688" s="338">
        <f t="shared" si="62"/>
        <v>0</v>
      </c>
      <c r="H688" s="8"/>
    </row>
    <row r="689" spans="1:8" x14ac:dyDescent="0.25">
      <c r="A689" s="73">
        <v>3232</v>
      </c>
      <c r="B689" s="73" t="s">
        <v>79</v>
      </c>
      <c r="C689" s="73"/>
      <c r="D689" s="14">
        <v>13272.2</v>
      </c>
      <c r="E689" s="208">
        <f t="shared" si="61"/>
        <v>6636.1</v>
      </c>
      <c r="F689" s="14">
        <v>0</v>
      </c>
      <c r="G689" s="334">
        <f t="shared" si="62"/>
        <v>0</v>
      </c>
      <c r="H689" s="8"/>
    </row>
    <row r="690" spans="1:8" x14ac:dyDescent="0.25">
      <c r="A690" s="75">
        <v>38</v>
      </c>
      <c r="B690" s="75" t="s">
        <v>216</v>
      </c>
      <c r="C690" s="75"/>
      <c r="D690" s="177">
        <f>D691</f>
        <v>1327.2</v>
      </c>
      <c r="E690" s="177">
        <f t="shared" si="61"/>
        <v>663.6</v>
      </c>
      <c r="F690" s="177">
        <f>F691</f>
        <v>0</v>
      </c>
      <c r="G690" s="331">
        <f t="shared" si="62"/>
        <v>0</v>
      </c>
      <c r="H690" s="8"/>
    </row>
    <row r="691" spans="1:8" x14ac:dyDescent="0.25">
      <c r="A691" s="251">
        <v>381</v>
      </c>
      <c r="B691" s="251" t="s">
        <v>47</v>
      </c>
      <c r="C691" s="251"/>
      <c r="D691" s="254">
        <f>SUM(D692)</f>
        <v>1327.2</v>
      </c>
      <c r="E691" s="237">
        <f t="shared" si="61"/>
        <v>663.6</v>
      </c>
      <c r="F691" s="254">
        <f>SUM(F692)</f>
        <v>0</v>
      </c>
      <c r="G691" s="338">
        <f t="shared" si="62"/>
        <v>0</v>
      </c>
      <c r="H691" s="8"/>
    </row>
    <row r="692" spans="1:8" x14ac:dyDescent="0.25">
      <c r="A692" s="73">
        <v>3811</v>
      </c>
      <c r="B692" s="73" t="s">
        <v>110</v>
      </c>
      <c r="C692" s="73"/>
      <c r="D692" s="14">
        <v>1327.2</v>
      </c>
      <c r="E692" s="208">
        <f t="shared" si="61"/>
        <v>663.6</v>
      </c>
      <c r="F692" s="14">
        <v>0</v>
      </c>
      <c r="G692" s="334">
        <f t="shared" si="62"/>
        <v>0</v>
      </c>
      <c r="H692" s="8"/>
    </row>
    <row r="693" spans="1:8" ht="23.25" x14ac:dyDescent="0.25">
      <c r="A693" s="38" t="s">
        <v>337</v>
      </c>
      <c r="B693" s="94" t="s">
        <v>340</v>
      </c>
      <c r="C693" s="73"/>
      <c r="D693" s="95">
        <f>D694</f>
        <v>1327.2</v>
      </c>
      <c r="E693" s="234">
        <f t="shared" si="61"/>
        <v>663.6</v>
      </c>
      <c r="F693" s="95">
        <f>F694</f>
        <v>23921.09</v>
      </c>
      <c r="G693" s="321">
        <f t="shared" si="62"/>
        <v>3604.745328511151</v>
      </c>
      <c r="H693" s="8"/>
    </row>
    <row r="694" spans="1:8" x14ac:dyDescent="0.25">
      <c r="A694" s="12">
        <v>3</v>
      </c>
      <c r="B694" s="12" t="s">
        <v>2</v>
      </c>
      <c r="C694" s="12"/>
      <c r="D694" s="186">
        <f>D695+D698</f>
        <v>1327.2</v>
      </c>
      <c r="E694" s="186">
        <f t="shared" si="61"/>
        <v>663.6</v>
      </c>
      <c r="F694" s="186">
        <f>F695+F698</f>
        <v>23921.09</v>
      </c>
      <c r="G694" s="337">
        <f t="shared" si="62"/>
        <v>3604.745328511151</v>
      </c>
      <c r="H694" s="8"/>
    </row>
    <row r="695" spans="1:8" x14ac:dyDescent="0.25">
      <c r="A695" s="75">
        <v>32</v>
      </c>
      <c r="B695" s="75" t="s">
        <v>212</v>
      </c>
      <c r="C695" s="75"/>
      <c r="D695" s="177">
        <f>D696</f>
        <v>0</v>
      </c>
      <c r="E695" s="177">
        <f t="shared" si="61"/>
        <v>0</v>
      </c>
      <c r="F695" s="177">
        <f>F696</f>
        <v>23921.09</v>
      </c>
      <c r="G695" s="331">
        <v>0</v>
      </c>
      <c r="H695" s="8"/>
    </row>
    <row r="696" spans="1:8" x14ac:dyDescent="0.25">
      <c r="A696" s="251">
        <v>323</v>
      </c>
      <c r="B696" s="251" t="s">
        <v>77</v>
      </c>
      <c r="C696" s="251"/>
      <c r="D696" s="254">
        <f>SUM(D697)</f>
        <v>0</v>
      </c>
      <c r="E696" s="237">
        <f t="shared" si="61"/>
        <v>0</v>
      </c>
      <c r="F696" s="254">
        <f>SUM(F697)</f>
        <v>23921.09</v>
      </c>
      <c r="G696" s="338">
        <v>0</v>
      </c>
      <c r="H696" s="8"/>
    </row>
    <row r="697" spans="1:8" x14ac:dyDescent="0.25">
      <c r="A697" s="73">
        <v>3232</v>
      </c>
      <c r="B697" s="73" t="s">
        <v>79</v>
      </c>
      <c r="C697" s="73"/>
      <c r="D697" s="14">
        <v>0</v>
      </c>
      <c r="E697" s="208">
        <f t="shared" si="61"/>
        <v>0</v>
      </c>
      <c r="F697" s="14">
        <v>23921.09</v>
      </c>
      <c r="G697" s="334">
        <v>0</v>
      </c>
      <c r="H697" s="8"/>
    </row>
    <row r="698" spans="1:8" x14ac:dyDescent="0.25">
      <c r="A698" s="75">
        <v>38</v>
      </c>
      <c r="B698" s="75" t="s">
        <v>216</v>
      </c>
      <c r="C698" s="75"/>
      <c r="D698" s="177">
        <f>D699</f>
        <v>1327.2</v>
      </c>
      <c r="E698" s="177">
        <f t="shared" si="61"/>
        <v>663.6</v>
      </c>
      <c r="F698" s="177">
        <f>F699</f>
        <v>0</v>
      </c>
      <c r="G698" s="331">
        <f t="shared" si="62"/>
        <v>0</v>
      </c>
      <c r="H698" s="8"/>
    </row>
    <row r="699" spans="1:8" x14ac:dyDescent="0.25">
      <c r="A699" s="251">
        <v>381</v>
      </c>
      <c r="B699" s="251" t="s">
        <v>47</v>
      </c>
      <c r="C699" s="251"/>
      <c r="D699" s="254">
        <f>SUM(D700)</f>
        <v>1327.2</v>
      </c>
      <c r="E699" s="237">
        <f t="shared" si="61"/>
        <v>663.6</v>
      </c>
      <c r="F699" s="254">
        <f>SUM(F700)</f>
        <v>0</v>
      </c>
      <c r="G699" s="338">
        <f t="shared" si="62"/>
        <v>0</v>
      </c>
      <c r="H699" s="8"/>
    </row>
    <row r="700" spans="1:8" x14ac:dyDescent="0.25">
      <c r="A700" s="73">
        <v>3811</v>
      </c>
      <c r="B700" s="73" t="s">
        <v>110</v>
      </c>
      <c r="C700" s="73"/>
      <c r="D700" s="14">
        <v>1327.2</v>
      </c>
      <c r="E700" s="208">
        <f t="shared" si="61"/>
        <v>663.6</v>
      </c>
      <c r="F700" s="14">
        <v>0</v>
      </c>
      <c r="G700" s="334">
        <f t="shared" si="62"/>
        <v>0</v>
      </c>
      <c r="H700" s="8"/>
    </row>
    <row r="701" spans="1:8" x14ac:dyDescent="0.25">
      <c r="A701" s="394"/>
      <c r="B701" s="395"/>
      <c r="C701" s="395"/>
      <c r="D701" s="395"/>
      <c r="E701" s="395"/>
      <c r="F701" s="395"/>
      <c r="G701" s="396"/>
      <c r="H701" s="8"/>
    </row>
    <row r="702" spans="1:8" ht="23.25" x14ac:dyDescent="0.25">
      <c r="A702" s="128" t="s">
        <v>5</v>
      </c>
      <c r="B702" s="135" t="s">
        <v>259</v>
      </c>
      <c r="C702" s="130" t="s">
        <v>258</v>
      </c>
      <c r="D702" s="131">
        <f>D703+D708</f>
        <v>11281.4</v>
      </c>
      <c r="E702" s="131">
        <f>D702/2</f>
        <v>5640.7</v>
      </c>
      <c r="F702" s="131">
        <f>F703+F708</f>
        <v>11804.46</v>
      </c>
      <c r="G702" s="336">
        <f>F702/E702*100</f>
        <v>209.27296257556685</v>
      </c>
      <c r="H702" s="8"/>
    </row>
    <row r="703" spans="1:8" ht="23.25" x14ac:dyDescent="0.25">
      <c r="A703" s="121" t="s">
        <v>335</v>
      </c>
      <c r="B703" s="119" t="s">
        <v>342</v>
      </c>
      <c r="C703" s="93"/>
      <c r="D703" s="126">
        <f>D704</f>
        <v>11281.4</v>
      </c>
      <c r="E703" s="234">
        <f t="shared" ref="E703:E712" si="63">D703/2</f>
        <v>5640.7</v>
      </c>
      <c r="F703" s="126">
        <f>F704</f>
        <v>10804.46</v>
      </c>
      <c r="G703" s="321">
        <f t="shared" ref="G703:G707" si="64">F703/E703*100</f>
        <v>191.54466644210822</v>
      </c>
      <c r="H703" s="133"/>
    </row>
    <row r="704" spans="1:8" x14ac:dyDescent="0.25">
      <c r="A704" s="12">
        <v>3</v>
      </c>
      <c r="B704" s="12" t="s">
        <v>2</v>
      </c>
      <c r="C704" s="271"/>
      <c r="D704" s="186">
        <f>D705</f>
        <v>11281.4</v>
      </c>
      <c r="E704" s="186">
        <f t="shared" si="63"/>
        <v>5640.7</v>
      </c>
      <c r="F704" s="186">
        <f>F705</f>
        <v>10804.46</v>
      </c>
      <c r="G704" s="337">
        <f t="shared" si="64"/>
        <v>191.54466644210822</v>
      </c>
      <c r="H704" s="8"/>
    </row>
    <row r="705" spans="1:8" x14ac:dyDescent="0.25">
      <c r="A705" s="75">
        <v>38</v>
      </c>
      <c r="B705" s="75" t="s">
        <v>216</v>
      </c>
      <c r="C705" s="75"/>
      <c r="D705" s="10">
        <f>D706</f>
        <v>11281.4</v>
      </c>
      <c r="E705" s="177">
        <f t="shared" si="63"/>
        <v>5640.7</v>
      </c>
      <c r="F705" s="10">
        <f>F706</f>
        <v>10804.46</v>
      </c>
      <c r="G705" s="331">
        <f t="shared" si="64"/>
        <v>191.54466644210822</v>
      </c>
      <c r="H705" s="8"/>
    </row>
    <row r="706" spans="1:8" x14ac:dyDescent="0.25">
      <c r="A706" s="251">
        <v>381</v>
      </c>
      <c r="B706" s="251" t="s">
        <v>47</v>
      </c>
      <c r="C706" s="251"/>
      <c r="D706" s="254">
        <f>SUM(D707)</f>
        <v>11281.4</v>
      </c>
      <c r="E706" s="237">
        <f t="shared" si="63"/>
        <v>5640.7</v>
      </c>
      <c r="F706" s="254">
        <f>SUM(F707)</f>
        <v>10804.46</v>
      </c>
      <c r="G706" s="338">
        <f t="shared" si="64"/>
        <v>191.54466644210822</v>
      </c>
      <c r="H706" s="8"/>
    </row>
    <row r="707" spans="1:8" x14ac:dyDescent="0.25">
      <c r="A707" s="73">
        <v>3811</v>
      </c>
      <c r="B707" s="73" t="s">
        <v>110</v>
      </c>
      <c r="C707" s="73"/>
      <c r="D707" s="14">
        <v>11281.4</v>
      </c>
      <c r="E707" s="208">
        <f t="shared" si="63"/>
        <v>5640.7</v>
      </c>
      <c r="F707" s="14">
        <v>10804.46</v>
      </c>
      <c r="G707" s="334">
        <f t="shared" si="64"/>
        <v>191.54466644210822</v>
      </c>
      <c r="H707" s="8"/>
    </row>
    <row r="708" spans="1:8" ht="23.25" x14ac:dyDescent="0.25">
      <c r="A708" s="38" t="s">
        <v>336</v>
      </c>
      <c r="B708" s="94" t="s">
        <v>341</v>
      </c>
      <c r="C708" s="73"/>
      <c r="D708" s="95">
        <f>D709</f>
        <v>0</v>
      </c>
      <c r="E708" s="234">
        <f t="shared" si="63"/>
        <v>0</v>
      </c>
      <c r="F708" s="95">
        <f>F709</f>
        <v>1000</v>
      </c>
      <c r="G708" s="321">
        <v>0</v>
      </c>
      <c r="H708" s="8"/>
    </row>
    <row r="709" spans="1:8" x14ac:dyDescent="0.25">
      <c r="A709" s="12">
        <v>3</v>
      </c>
      <c r="B709" s="12" t="s">
        <v>2</v>
      </c>
      <c r="C709" s="12"/>
      <c r="D709" s="186">
        <f>D710</f>
        <v>0</v>
      </c>
      <c r="E709" s="186">
        <f t="shared" si="63"/>
        <v>0</v>
      </c>
      <c r="F709" s="186">
        <f>F710</f>
        <v>1000</v>
      </c>
      <c r="G709" s="337">
        <v>0</v>
      </c>
      <c r="H709" s="8"/>
    </row>
    <row r="710" spans="1:8" x14ac:dyDescent="0.25">
      <c r="A710" s="75">
        <v>38</v>
      </c>
      <c r="B710" s="75" t="s">
        <v>216</v>
      </c>
      <c r="C710" s="75"/>
      <c r="D710" s="10">
        <f>D711</f>
        <v>0</v>
      </c>
      <c r="E710" s="177">
        <f t="shared" si="63"/>
        <v>0</v>
      </c>
      <c r="F710" s="10">
        <f>F711</f>
        <v>1000</v>
      </c>
      <c r="G710" s="331">
        <v>0</v>
      </c>
      <c r="H710" s="8"/>
    </row>
    <row r="711" spans="1:8" x14ac:dyDescent="0.25">
      <c r="A711" s="251">
        <v>381</v>
      </c>
      <c r="B711" s="251" t="s">
        <v>47</v>
      </c>
      <c r="C711" s="251"/>
      <c r="D711" s="254">
        <f>SUM(D712)</f>
        <v>0</v>
      </c>
      <c r="E711" s="237">
        <f t="shared" si="63"/>
        <v>0</v>
      </c>
      <c r="F711" s="254">
        <f>SUM(F712)</f>
        <v>1000</v>
      </c>
      <c r="G711" s="338">
        <v>0</v>
      </c>
      <c r="H711" s="8"/>
    </row>
    <row r="712" spans="1:8" x14ac:dyDescent="0.25">
      <c r="A712" s="73">
        <v>3811</v>
      </c>
      <c r="B712" s="73" t="s">
        <v>110</v>
      </c>
      <c r="C712" s="73"/>
      <c r="D712" s="14">
        <v>0</v>
      </c>
      <c r="E712" s="208">
        <f t="shared" si="63"/>
        <v>0</v>
      </c>
      <c r="F712" s="14">
        <v>1000</v>
      </c>
      <c r="G712" s="334">
        <v>0</v>
      </c>
      <c r="H712" s="8"/>
    </row>
    <row r="713" spans="1:8" x14ac:dyDescent="0.25">
      <c r="A713" s="394"/>
      <c r="B713" s="395"/>
      <c r="C713" s="395"/>
      <c r="D713" s="395"/>
      <c r="E713" s="395"/>
      <c r="F713" s="395"/>
      <c r="G713" s="396"/>
      <c r="H713" s="8"/>
    </row>
    <row r="714" spans="1:8" x14ac:dyDescent="0.25">
      <c r="A714" s="128" t="s">
        <v>5</v>
      </c>
      <c r="B714" s="129" t="s">
        <v>261</v>
      </c>
      <c r="C714" s="130" t="s">
        <v>260</v>
      </c>
      <c r="D714" s="131">
        <f>D715</f>
        <v>39153.1</v>
      </c>
      <c r="E714" s="131">
        <f>D714/2</f>
        <v>19576.55</v>
      </c>
      <c r="F714" s="131">
        <f>F715</f>
        <v>17107.419999999998</v>
      </c>
      <c r="G714" s="329">
        <f>F714/E714*100</f>
        <v>87.387307773841655</v>
      </c>
      <c r="H714" s="8"/>
    </row>
    <row r="715" spans="1:8" ht="23.25" x14ac:dyDescent="0.25">
      <c r="A715" s="38" t="s">
        <v>336</v>
      </c>
      <c r="B715" s="94" t="s">
        <v>341</v>
      </c>
      <c r="C715" s="73"/>
      <c r="D715" s="95">
        <f>D716</f>
        <v>39153.1</v>
      </c>
      <c r="E715" s="234">
        <f t="shared" ref="E715:E719" si="65">D715/2</f>
        <v>19576.55</v>
      </c>
      <c r="F715" s="95">
        <f>F716</f>
        <v>17107.419999999998</v>
      </c>
      <c r="G715" s="321">
        <f t="shared" ref="G715:G719" si="66">F715/E715*100</f>
        <v>87.387307773841655</v>
      </c>
      <c r="H715" s="133"/>
    </row>
    <row r="716" spans="1:8" x14ac:dyDescent="0.25">
      <c r="A716" s="12">
        <v>3</v>
      </c>
      <c r="B716" s="12" t="s">
        <v>2</v>
      </c>
      <c r="C716" s="12"/>
      <c r="D716" s="186">
        <f>D717</f>
        <v>39153.1</v>
      </c>
      <c r="E716" s="186">
        <f t="shared" si="65"/>
        <v>19576.55</v>
      </c>
      <c r="F716" s="186">
        <f>F717</f>
        <v>17107.419999999998</v>
      </c>
      <c r="G716" s="337">
        <f t="shared" si="66"/>
        <v>87.387307773841655</v>
      </c>
      <c r="H716" s="8"/>
    </row>
    <row r="717" spans="1:8" x14ac:dyDescent="0.25">
      <c r="A717" s="75">
        <v>38</v>
      </c>
      <c r="B717" s="75" t="s">
        <v>216</v>
      </c>
      <c r="C717" s="75"/>
      <c r="D717" s="177">
        <f>D718</f>
        <v>39153.1</v>
      </c>
      <c r="E717" s="177">
        <f t="shared" si="65"/>
        <v>19576.55</v>
      </c>
      <c r="F717" s="177">
        <f>F718</f>
        <v>17107.419999999998</v>
      </c>
      <c r="G717" s="331">
        <f t="shared" si="66"/>
        <v>87.387307773841655</v>
      </c>
      <c r="H717" s="8"/>
    </row>
    <row r="718" spans="1:8" x14ac:dyDescent="0.25">
      <c r="A718" s="251">
        <v>381</v>
      </c>
      <c r="B718" s="251" t="s">
        <v>47</v>
      </c>
      <c r="C718" s="251"/>
      <c r="D718" s="254">
        <f>SUM(D719)</f>
        <v>39153.1</v>
      </c>
      <c r="E718" s="237">
        <f t="shared" si="65"/>
        <v>19576.55</v>
      </c>
      <c r="F718" s="254">
        <f>SUM(F719)</f>
        <v>17107.419999999998</v>
      </c>
      <c r="G718" s="338">
        <f t="shared" si="66"/>
        <v>87.387307773841655</v>
      </c>
      <c r="H718" s="8"/>
    </row>
    <row r="719" spans="1:8" x14ac:dyDescent="0.25">
      <c r="A719" s="73">
        <v>3811</v>
      </c>
      <c r="B719" s="73" t="s">
        <v>110</v>
      </c>
      <c r="C719" s="73"/>
      <c r="D719" s="14">
        <v>39153.1</v>
      </c>
      <c r="E719" s="208">
        <f t="shared" si="65"/>
        <v>19576.55</v>
      </c>
      <c r="F719" s="14">
        <v>17107.419999999998</v>
      </c>
      <c r="G719" s="334">
        <f t="shared" si="66"/>
        <v>87.387307773841655</v>
      </c>
      <c r="H719" s="8"/>
    </row>
    <row r="720" spans="1:8" x14ac:dyDescent="0.25">
      <c r="A720" s="394"/>
      <c r="B720" s="395"/>
      <c r="C720" s="395"/>
      <c r="D720" s="395"/>
      <c r="E720" s="395"/>
      <c r="F720" s="395"/>
      <c r="G720" s="396"/>
      <c r="H720" s="8"/>
    </row>
    <row r="721" spans="1:8" x14ac:dyDescent="0.25">
      <c r="A721" s="128" t="s">
        <v>5</v>
      </c>
      <c r="B721" s="129" t="s">
        <v>263</v>
      </c>
      <c r="C721" s="130" t="s">
        <v>262</v>
      </c>
      <c r="D721" s="131">
        <f>D722+D731</f>
        <v>18713.599999999999</v>
      </c>
      <c r="E721" s="131">
        <f>D721/2</f>
        <v>9356.7999999999993</v>
      </c>
      <c r="F721" s="131">
        <f>F722+F731</f>
        <v>18982.73</v>
      </c>
      <c r="G721" s="329">
        <f>F721/E721*100</f>
        <v>202.87630386456908</v>
      </c>
      <c r="H721" s="8"/>
    </row>
    <row r="722" spans="1:8" ht="23.25" x14ac:dyDescent="0.25">
      <c r="A722" s="121" t="s">
        <v>335</v>
      </c>
      <c r="B722" s="119" t="s">
        <v>342</v>
      </c>
      <c r="C722" s="93"/>
      <c r="D722" s="126">
        <f>D723+D727</f>
        <v>5308.9</v>
      </c>
      <c r="E722" s="234">
        <f t="shared" ref="E722:E735" si="67">D722/2</f>
        <v>2654.45</v>
      </c>
      <c r="F722" s="126">
        <f>F723+F727</f>
        <v>11730.06</v>
      </c>
      <c r="G722" s="321">
        <f t="shared" ref="G722:G735" si="68">F722/E722*100</f>
        <v>441.90171221910379</v>
      </c>
      <c r="H722" s="133"/>
    </row>
    <row r="723" spans="1:8" x14ac:dyDescent="0.25">
      <c r="A723" s="12">
        <v>3</v>
      </c>
      <c r="B723" s="12" t="s">
        <v>2</v>
      </c>
      <c r="C723" s="12"/>
      <c r="D723" s="186">
        <f>D724</f>
        <v>0</v>
      </c>
      <c r="E723" s="186">
        <f t="shared" si="67"/>
        <v>0</v>
      </c>
      <c r="F723" s="186">
        <f>F724</f>
        <v>11730.06</v>
      </c>
      <c r="G723" s="337">
        <v>0</v>
      </c>
      <c r="H723" s="8"/>
    </row>
    <row r="724" spans="1:8" x14ac:dyDescent="0.25">
      <c r="A724" s="75">
        <v>32</v>
      </c>
      <c r="B724" s="75" t="s">
        <v>212</v>
      </c>
      <c r="C724" s="75"/>
      <c r="D724" s="177">
        <f>D725</f>
        <v>0</v>
      </c>
      <c r="E724" s="177">
        <f t="shared" si="67"/>
        <v>0</v>
      </c>
      <c r="F724" s="177">
        <f>F725</f>
        <v>11730.06</v>
      </c>
      <c r="G724" s="331">
        <v>0</v>
      </c>
      <c r="H724" s="8"/>
    </row>
    <row r="725" spans="1:8" x14ac:dyDescent="0.25">
      <c r="A725" s="251">
        <v>329</v>
      </c>
      <c r="B725" s="251" t="s">
        <v>87</v>
      </c>
      <c r="C725" s="251"/>
      <c r="D725" s="254">
        <f>SUM(D726)</f>
        <v>0</v>
      </c>
      <c r="E725" s="237">
        <f t="shared" si="67"/>
        <v>0</v>
      </c>
      <c r="F725" s="254">
        <f>SUM(F726)</f>
        <v>11730.06</v>
      </c>
      <c r="G725" s="338">
        <v>0</v>
      </c>
      <c r="H725" s="8"/>
    </row>
    <row r="726" spans="1:8" x14ac:dyDescent="0.25">
      <c r="A726" s="19">
        <v>3296</v>
      </c>
      <c r="B726" s="19" t="s">
        <v>93</v>
      </c>
      <c r="C726" s="19"/>
      <c r="D726" s="20">
        <v>0</v>
      </c>
      <c r="E726" s="208">
        <f t="shared" si="67"/>
        <v>0</v>
      </c>
      <c r="F726" s="20">
        <v>11730.06</v>
      </c>
      <c r="G726" s="334">
        <v>0</v>
      </c>
      <c r="H726" s="8"/>
    </row>
    <row r="727" spans="1:8" x14ac:dyDescent="0.25">
      <c r="A727" s="12">
        <v>4</v>
      </c>
      <c r="B727" s="12" t="s">
        <v>217</v>
      </c>
      <c r="C727" s="12"/>
      <c r="D727" s="186">
        <f>D728</f>
        <v>5308.9</v>
      </c>
      <c r="E727" s="186">
        <f t="shared" si="67"/>
        <v>2654.45</v>
      </c>
      <c r="F727" s="186">
        <f>F728</f>
        <v>0</v>
      </c>
      <c r="G727" s="337">
        <f t="shared" si="68"/>
        <v>0</v>
      </c>
      <c r="H727" s="8"/>
    </row>
    <row r="728" spans="1:8" ht="19.5" x14ac:dyDescent="0.25">
      <c r="A728" s="75">
        <v>42</v>
      </c>
      <c r="B728" s="50" t="s">
        <v>222</v>
      </c>
      <c r="C728" s="75"/>
      <c r="D728" s="177">
        <f>SUM(D729)</f>
        <v>5308.9</v>
      </c>
      <c r="E728" s="177">
        <f t="shared" si="67"/>
        <v>2654.45</v>
      </c>
      <c r="F728" s="177">
        <f>SUM(F729)</f>
        <v>0</v>
      </c>
      <c r="G728" s="331">
        <f t="shared" si="68"/>
        <v>0</v>
      </c>
      <c r="H728" s="8"/>
    </row>
    <row r="729" spans="1:8" x14ac:dyDescent="0.25">
      <c r="A729" s="251">
        <v>422</v>
      </c>
      <c r="B729" s="251" t="s">
        <v>118</v>
      </c>
      <c r="C729" s="251"/>
      <c r="D729" s="254">
        <f>SUM(D730)</f>
        <v>5308.9</v>
      </c>
      <c r="E729" s="237">
        <f t="shared" si="67"/>
        <v>2654.45</v>
      </c>
      <c r="F729" s="254">
        <f>SUM(F730)</f>
        <v>0</v>
      </c>
      <c r="G729" s="338">
        <f t="shared" si="68"/>
        <v>0</v>
      </c>
      <c r="H729" s="8"/>
    </row>
    <row r="730" spans="1:8" x14ac:dyDescent="0.25">
      <c r="A730" s="73">
        <v>4224</v>
      </c>
      <c r="B730" s="73" t="s">
        <v>350</v>
      </c>
      <c r="C730" s="73"/>
      <c r="D730" s="14">
        <v>5308.9</v>
      </c>
      <c r="E730" s="208">
        <f t="shared" si="67"/>
        <v>2654.45</v>
      </c>
      <c r="F730" s="14">
        <v>0</v>
      </c>
      <c r="G730" s="334">
        <f t="shared" si="68"/>
        <v>0</v>
      </c>
      <c r="H730" s="8"/>
    </row>
    <row r="731" spans="1:8" ht="23.25" x14ac:dyDescent="0.25">
      <c r="A731" s="38" t="s">
        <v>336</v>
      </c>
      <c r="B731" s="94" t="s">
        <v>341</v>
      </c>
      <c r="C731" s="73"/>
      <c r="D731" s="95">
        <f>D732</f>
        <v>13404.7</v>
      </c>
      <c r="E731" s="234">
        <f t="shared" si="67"/>
        <v>6702.35</v>
      </c>
      <c r="F731" s="95">
        <f>F732</f>
        <v>7252.67</v>
      </c>
      <c r="G731" s="321">
        <f t="shared" si="68"/>
        <v>108.2108514177863</v>
      </c>
      <c r="H731" s="8"/>
    </row>
    <row r="732" spans="1:8" x14ac:dyDescent="0.25">
      <c r="A732" s="12">
        <v>3</v>
      </c>
      <c r="B732" s="12" t="s">
        <v>2</v>
      </c>
      <c r="C732" s="12"/>
      <c r="D732" s="186">
        <f>D733</f>
        <v>13404.7</v>
      </c>
      <c r="E732" s="186">
        <f t="shared" si="67"/>
        <v>6702.35</v>
      </c>
      <c r="F732" s="186">
        <f>F733</f>
        <v>7252.67</v>
      </c>
      <c r="G732" s="337">
        <f t="shared" si="68"/>
        <v>108.2108514177863</v>
      </c>
      <c r="H732" s="8"/>
    </row>
    <row r="733" spans="1:8" x14ac:dyDescent="0.25">
      <c r="A733" s="75">
        <v>38</v>
      </c>
      <c r="B733" s="75" t="s">
        <v>216</v>
      </c>
      <c r="C733" s="75"/>
      <c r="D733" s="177">
        <f>D734</f>
        <v>13404.7</v>
      </c>
      <c r="E733" s="177">
        <f t="shared" si="67"/>
        <v>6702.35</v>
      </c>
      <c r="F733" s="177">
        <f>F734</f>
        <v>7252.67</v>
      </c>
      <c r="G733" s="331">
        <f t="shared" si="68"/>
        <v>108.2108514177863</v>
      </c>
      <c r="H733" s="8"/>
    </row>
    <row r="734" spans="1:8" x14ac:dyDescent="0.25">
      <c r="A734" s="251">
        <v>381</v>
      </c>
      <c r="B734" s="251" t="s">
        <v>47</v>
      </c>
      <c r="C734" s="251"/>
      <c r="D734" s="254">
        <f>SUM(D735)</f>
        <v>13404.7</v>
      </c>
      <c r="E734" s="237">
        <f t="shared" si="67"/>
        <v>6702.35</v>
      </c>
      <c r="F734" s="254">
        <f>SUM(F735)</f>
        <v>7252.67</v>
      </c>
      <c r="G734" s="338">
        <f t="shared" si="68"/>
        <v>108.2108514177863</v>
      </c>
      <c r="H734" s="8"/>
    </row>
    <row r="735" spans="1:8" x14ac:dyDescent="0.25">
      <c r="A735" s="73">
        <v>3811</v>
      </c>
      <c r="B735" s="73" t="s">
        <v>110</v>
      </c>
      <c r="C735" s="73"/>
      <c r="D735" s="14">
        <v>13404.7</v>
      </c>
      <c r="E735" s="208">
        <f t="shared" si="67"/>
        <v>6702.35</v>
      </c>
      <c r="F735" s="14">
        <v>7252.67</v>
      </c>
      <c r="G735" s="334">
        <f t="shared" si="68"/>
        <v>108.2108514177863</v>
      </c>
      <c r="H735" s="8"/>
    </row>
    <row r="736" spans="1:8" x14ac:dyDescent="0.25">
      <c r="A736" s="394"/>
      <c r="B736" s="395"/>
      <c r="C736" s="395"/>
      <c r="D736" s="395"/>
      <c r="E736" s="395"/>
      <c r="F736" s="395"/>
      <c r="G736" s="396"/>
      <c r="H736" s="8"/>
    </row>
    <row r="737" spans="1:8" x14ac:dyDescent="0.25">
      <c r="A737" s="136" t="s">
        <v>5</v>
      </c>
      <c r="B737" s="137" t="s">
        <v>265</v>
      </c>
      <c r="C737" s="138" t="s">
        <v>264</v>
      </c>
      <c r="D737" s="139">
        <f>D738</f>
        <v>3981.6</v>
      </c>
      <c r="E737" s="139">
        <f>D737/2</f>
        <v>1990.8</v>
      </c>
      <c r="F737" s="139">
        <f>F738</f>
        <v>2213.4499999999998</v>
      </c>
      <c r="G737" s="340">
        <f>F737/E737*100</f>
        <v>111.18394615230058</v>
      </c>
      <c r="H737" s="8"/>
    </row>
    <row r="738" spans="1:8" ht="23.25" x14ac:dyDescent="0.25">
      <c r="A738" s="38" t="s">
        <v>336</v>
      </c>
      <c r="B738" s="94" t="s">
        <v>341</v>
      </c>
      <c r="C738" s="93"/>
      <c r="D738" s="126">
        <f>D739</f>
        <v>3981.6</v>
      </c>
      <c r="E738" s="260">
        <f t="shared" ref="E738:E742" si="69">D738/2</f>
        <v>1990.8</v>
      </c>
      <c r="F738" s="126">
        <f>F739</f>
        <v>2213.4499999999998</v>
      </c>
      <c r="G738" s="347">
        <f t="shared" ref="G738:G742" si="70">F738/E738*100</f>
        <v>111.18394615230058</v>
      </c>
      <c r="H738" s="133"/>
    </row>
    <row r="739" spans="1:8" x14ac:dyDescent="0.25">
      <c r="A739" s="140">
        <v>3</v>
      </c>
      <c r="B739" s="140" t="s">
        <v>2</v>
      </c>
      <c r="C739" s="140"/>
      <c r="D739" s="266">
        <f>D740</f>
        <v>3981.6</v>
      </c>
      <c r="E739" s="261">
        <f t="shared" si="69"/>
        <v>1990.8</v>
      </c>
      <c r="F739" s="266">
        <f>F740</f>
        <v>2213.4499999999998</v>
      </c>
      <c r="G739" s="348">
        <f t="shared" si="70"/>
        <v>111.18394615230058</v>
      </c>
      <c r="H739" s="8"/>
    </row>
    <row r="740" spans="1:8" x14ac:dyDescent="0.25">
      <c r="A740" s="75">
        <v>35</v>
      </c>
      <c r="B740" s="75" t="s">
        <v>214</v>
      </c>
      <c r="C740" s="75"/>
      <c r="D740" s="177">
        <f>D741</f>
        <v>3981.6</v>
      </c>
      <c r="E740" s="267">
        <f t="shared" si="69"/>
        <v>1990.8</v>
      </c>
      <c r="F740" s="177">
        <f>F741</f>
        <v>2213.4499999999998</v>
      </c>
      <c r="G740" s="351">
        <f t="shared" si="70"/>
        <v>111.18394615230058</v>
      </c>
      <c r="H740" s="8"/>
    </row>
    <row r="741" spans="1:8" ht="19.5" x14ac:dyDescent="0.25">
      <c r="A741" s="251">
        <v>352</v>
      </c>
      <c r="B741" s="269" t="s">
        <v>101</v>
      </c>
      <c r="C741" s="251"/>
      <c r="D741" s="254">
        <f>SUM(D742)</f>
        <v>3981.6</v>
      </c>
      <c r="E741" s="264">
        <f t="shared" si="69"/>
        <v>1990.8</v>
      </c>
      <c r="F741" s="254">
        <f>SUM(F742)</f>
        <v>2213.4499999999998</v>
      </c>
      <c r="G741" s="353">
        <f t="shared" si="70"/>
        <v>111.18394615230058</v>
      </c>
      <c r="H741" s="8"/>
    </row>
    <row r="742" spans="1:8" x14ac:dyDescent="0.25">
      <c r="A742" s="73">
        <v>3522</v>
      </c>
      <c r="B742" s="74" t="s">
        <v>303</v>
      </c>
      <c r="C742" s="73"/>
      <c r="D742" s="14">
        <v>3981.6</v>
      </c>
      <c r="E742" s="265">
        <f t="shared" si="69"/>
        <v>1990.8</v>
      </c>
      <c r="F742" s="14">
        <v>2213.4499999999998</v>
      </c>
      <c r="G742" s="354">
        <f t="shared" si="70"/>
        <v>111.18394615230058</v>
      </c>
      <c r="H742" s="8"/>
    </row>
    <row r="743" spans="1:8" x14ac:dyDescent="0.25">
      <c r="A743" s="394"/>
      <c r="B743" s="395"/>
      <c r="C743" s="395"/>
      <c r="D743" s="395"/>
      <c r="E743" s="395"/>
      <c r="F743" s="395"/>
      <c r="G743" s="396"/>
      <c r="H743" s="8"/>
    </row>
    <row r="744" spans="1:8" ht="23.25" x14ac:dyDescent="0.25">
      <c r="A744" s="128" t="s">
        <v>5</v>
      </c>
      <c r="B744" s="135" t="s">
        <v>267</v>
      </c>
      <c r="C744" s="130" t="s">
        <v>266</v>
      </c>
      <c r="D744" s="131">
        <f>D745+D750</f>
        <v>42471.6</v>
      </c>
      <c r="E744" s="131">
        <f>D744/2</f>
        <v>21235.8</v>
      </c>
      <c r="F744" s="131">
        <f>F745+F750</f>
        <v>2960.04</v>
      </c>
      <c r="G744" s="329">
        <f>F744/E744*100</f>
        <v>13.938914474613625</v>
      </c>
      <c r="H744" s="8"/>
    </row>
    <row r="745" spans="1:8" ht="23.25" x14ac:dyDescent="0.25">
      <c r="A745" s="38" t="s">
        <v>336</v>
      </c>
      <c r="B745" s="94" t="s">
        <v>341</v>
      </c>
      <c r="C745" s="93"/>
      <c r="D745" s="126">
        <f>D746</f>
        <v>33181</v>
      </c>
      <c r="E745" s="234">
        <f t="shared" ref="E745:E754" si="71">D745/2</f>
        <v>16590.5</v>
      </c>
      <c r="F745" s="126">
        <f>F746</f>
        <v>2960.04</v>
      </c>
      <c r="G745" s="321">
        <f t="shared" ref="G745:G754" si="72">F745/E745*100</f>
        <v>17.841776920526808</v>
      </c>
      <c r="H745" s="88" t="s">
        <v>5</v>
      </c>
    </row>
    <row r="746" spans="1:8" x14ac:dyDescent="0.25">
      <c r="A746" s="12">
        <v>3</v>
      </c>
      <c r="B746" s="12" t="s">
        <v>2</v>
      </c>
      <c r="C746" s="12"/>
      <c r="D746" s="186">
        <f>D747</f>
        <v>33181</v>
      </c>
      <c r="E746" s="186">
        <f t="shared" si="71"/>
        <v>16590.5</v>
      </c>
      <c r="F746" s="186">
        <f>F747</f>
        <v>2960.04</v>
      </c>
      <c r="G746" s="337">
        <f t="shared" si="72"/>
        <v>17.841776920526808</v>
      </c>
      <c r="H746" s="8"/>
    </row>
    <row r="747" spans="1:8" x14ac:dyDescent="0.25">
      <c r="A747" s="75">
        <v>38</v>
      </c>
      <c r="B747" s="75" t="s">
        <v>216</v>
      </c>
      <c r="C747" s="75"/>
      <c r="D747" s="177">
        <f>D748</f>
        <v>33181</v>
      </c>
      <c r="E747" s="177">
        <f t="shared" si="71"/>
        <v>16590.5</v>
      </c>
      <c r="F747" s="177">
        <f>F748</f>
        <v>2960.04</v>
      </c>
      <c r="G747" s="331">
        <f t="shared" si="72"/>
        <v>17.841776920526808</v>
      </c>
      <c r="H747" s="8"/>
    </row>
    <row r="748" spans="1:8" x14ac:dyDescent="0.25">
      <c r="A748" s="251">
        <v>381</v>
      </c>
      <c r="B748" s="251" t="s">
        <v>47</v>
      </c>
      <c r="C748" s="251"/>
      <c r="D748" s="254">
        <f>SUM(D749)</f>
        <v>33181</v>
      </c>
      <c r="E748" s="237">
        <f t="shared" si="71"/>
        <v>16590.5</v>
      </c>
      <c r="F748" s="254">
        <f>SUM(F749)</f>
        <v>2960.04</v>
      </c>
      <c r="G748" s="338">
        <f t="shared" si="72"/>
        <v>17.841776920526808</v>
      </c>
      <c r="H748" s="8"/>
    </row>
    <row r="749" spans="1:8" x14ac:dyDescent="0.25">
      <c r="A749" s="73">
        <v>3811</v>
      </c>
      <c r="B749" s="73" t="s">
        <v>110</v>
      </c>
      <c r="C749" s="73"/>
      <c r="D749" s="14">
        <v>33181</v>
      </c>
      <c r="E749" s="208">
        <f t="shared" si="71"/>
        <v>16590.5</v>
      </c>
      <c r="F749" s="14">
        <v>2960.04</v>
      </c>
      <c r="G749" s="334">
        <f t="shared" si="72"/>
        <v>17.841776920526808</v>
      </c>
      <c r="H749" s="8"/>
    </row>
    <row r="750" spans="1:8" ht="23.25" x14ac:dyDescent="0.25">
      <c r="A750" s="38" t="s">
        <v>343</v>
      </c>
      <c r="B750" s="94" t="s">
        <v>344</v>
      </c>
      <c r="C750" s="160"/>
      <c r="D750" s="95">
        <f>D751</f>
        <v>9290.6</v>
      </c>
      <c r="E750" s="234">
        <f t="shared" si="71"/>
        <v>4645.3</v>
      </c>
      <c r="F750" s="95">
        <f>F751</f>
        <v>0</v>
      </c>
      <c r="G750" s="321">
        <f t="shared" si="72"/>
        <v>0</v>
      </c>
      <c r="H750" s="8"/>
    </row>
    <row r="751" spans="1:8" x14ac:dyDescent="0.25">
      <c r="A751" s="12">
        <v>4</v>
      </c>
      <c r="B751" s="12" t="s">
        <v>217</v>
      </c>
      <c r="C751" s="12"/>
      <c r="D751" s="186">
        <f>D752</f>
        <v>9290.6</v>
      </c>
      <c r="E751" s="186">
        <f t="shared" si="71"/>
        <v>4645.3</v>
      </c>
      <c r="F751" s="186">
        <f>F752</f>
        <v>0</v>
      </c>
      <c r="G751" s="337">
        <f t="shared" si="72"/>
        <v>0</v>
      </c>
      <c r="H751" s="8"/>
    </row>
    <row r="752" spans="1:8" ht="19.5" x14ac:dyDescent="0.25">
      <c r="A752" s="75">
        <v>42</v>
      </c>
      <c r="B752" s="50" t="s">
        <v>222</v>
      </c>
      <c r="C752" s="75"/>
      <c r="D752" s="177">
        <f>SUM(D753)</f>
        <v>9290.6</v>
      </c>
      <c r="E752" s="177">
        <f t="shared" si="71"/>
        <v>4645.3</v>
      </c>
      <c r="F752" s="177">
        <f>SUM(F753)</f>
        <v>0</v>
      </c>
      <c r="G752" s="331">
        <f t="shared" si="72"/>
        <v>0</v>
      </c>
      <c r="H752" s="8"/>
    </row>
    <row r="753" spans="1:8" x14ac:dyDescent="0.25">
      <c r="A753" s="251">
        <v>421</v>
      </c>
      <c r="B753" s="270" t="s">
        <v>372</v>
      </c>
      <c r="C753" s="251"/>
      <c r="D753" s="254">
        <f>SUM(D754)</f>
        <v>9290.6</v>
      </c>
      <c r="E753" s="237">
        <f t="shared" si="71"/>
        <v>4645.3</v>
      </c>
      <c r="F753" s="254">
        <f>SUM(F754)</f>
        <v>0</v>
      </c>
      <c r="G753" s="338">
        <f t="shared" si="72"/>
        <v>0</v>
      </c>
      <c r="H753" s="8"/>
    </row>
    <row r="754" spans="1:8" x14ac:dyDescent="0.25">
      <c r="A754" s="73">
        <v>4212</v>
      </c>
      <c r="B754" s="77" t="s">
        <v>115</v>
      </c>
      <c r="C754" s="73"/>
      <c r="D754" s="14">
        <v>9290.6</v>
      </c>
      <c r="E754" s="208">
        <f t="shared" si="71"/>
        <v>4645.3</v>
      </c>
      <c r="F754" s="14">
        <v>0</v>
      </c>
      <c r="G754" s="334">
        <f t="shared" si="72"/>
        <v>0</v>
      </c>
      <c r="H754" s="8"/>
    </row>
    <row r="755" spans="1:8" x14ac:dyDescent="0.25">
      <c r="A755" s="394"/>
      <c r="B755" s="395"/>
      <c r="C755" s="395"/>
      <c r="D755" s="395"/>
      <c r="E755" s="395"/>
      <c r="F755" s="395"/>
      <c r="G755" s="396"/>
      <c r="H755" s="8"/>
    </row>
    <row r="756" spans="1:8" x14ac:dyDescent="0.25">
      <c r="A756" s="128" t="s">
        <v>5</v>
      </c>
      <c r="B756" s="129" t="s">
        <v>269</v>
      </c>
      <c r="C756" s="130" t="s">
        <v>268</v>
      </c>
      <c r="D756" s="131">
        <f>D757</f>
        <v>3318.1</v>
      </c>
      <c r="E756" s="131">
        <f>D756/2</f>
        <v>1659.05</v>
      </c>
      <c r="F756" s="131">
        <f>F757</f>
        <v>2645.63</v>
      </c>
      <c r="G756" s="329">
        <f>F756/E756*100</f>
        <v>159.46656218920467</v>
      </c>
      <c r="H756" s="8"/>
    </row>
    <row r="757" spans="1:8" ht="23.25" x14ac:dyDescent="0.25">
      <c r="A757" s="38" t="s">
        <v>336</v>
      </c>
      <c r="B757" s="94" t="s">
        <v>341</v>
      </c>
      <c r="C757" s="93"/>
      <c r="D757" s="126">
        <f>D758</f>
        <v>3318.1</v>
      </c>
      <c r="E757" s="234">
        <f t="shared" ref="E757:E764" si="73">D757/2</f>
        <v>1659.05</v>
      </c>
      <c r="F757" s="126">
        <f>F758</f>
        <v>2645.63</v>
      </c>
      <c r="G757" s="321">
        <f t="shared" ref="G757:G764" si="74">F757/E757*100</f>
        <v>159.46656218920467</v>
      </c>
      <c r="H757" s="133"/>
    </row>
    <row r="758" spans="1:8" x14ac:dyDescent="0.25">
      <c r="A758" s="12">
        <v>3</v>
      </c>
      <c r="B758" s="12" t="s">
        <v>2</v>
      </c>
      <c r="C758" s="12"/>
      <c r="D758" s="186">
        <f>D759+D762</f>
        <v>3318.1</v>
      </c>
      <c r="E758" s="186">
        <f t="shared" si="73"/>
        <v>1659.05</v>
      </c>
      <c r="F758" s="186">
        <f>F759+F762</f>
        <v>2645.63</v>
      </c>
      <c r="G758" s="337">
        <f t="shared" si="74"/>
        <v>159.46656218920467</v>
      </c>
      <c r="H758" s="8"/>
    </row>
    <row r="759" spans="1:8" x14ac:dyDescent="0.25">
      <c r="A759" s="75">
        <v>36</v>
      </c>
      <c r="B759" s="75" t="s">
        <v>103</v>
      </c>
      <c r="C759" s="75"/>
      <c r="D759" s="177">
        <f>D760</f>
        <v>0</v>
      </c>
      <c r="E759" s="177">
        <f t="shared" si="73"/>
        <v>0</v>
      </c>
      <c r="F759" s="177">
        <f>F760</f>
        <v>845.63</v>
      </c>
      <c r="G759" s="331">
        <v>0</v>
      </c>
      <c r="H759" s="8"/>
    </row>
    <row r="760" spans="1:8" x14ac:dyDescent="0.25">
      <c r="A760" s="251">
        <v>363</v>
      </c>
      <c r="B760" s="251" t="s">
        <v>103</v>
      </c>
      <c r="C760" s="251"/>
      <c r="D760" s="254">
        <f>SUM(D761)</f>
        <v>0</v>
      </c>
      <c r="E760" s="237">
        <f t="shared" si="73"/>
        <v>0</v>
      </c>
      <c r="F760" s="254">
        <f>SUM(F761)</f>
        <v>845.63</v>
      </c>
      <c r="G760" s="338">
        <v>0</v>
      </c>
      <c r="H760" s="8"/>
    </row>
    <row r="761" spans="1:8" x14ac:dyDescent="0.25">
      <c r="A761" s="73">
        <v>3631</v>
      </c>
      <c r="B761" s="73" t="s">
        <v>104</v>
      </c>
      <c r="C761" s="73"/>
      <c r="D761" s="14">
        <v>0</v>
      </c>
      <c r="E761" s="208">
        <f t="shared" si="73"/>
        <v>0</v>
      </c>
      <c r="F761" s="14">
        <v>845.63</v>
      </c>
      <c r="G761" s="334">
        <v>0</v>
      </c>
      <c r="H761" s="8"/>
    </row>
    <row r="762" spans="1:8" x14ac:dyDescent="0.25">
      <c r="A762" s="75">
        <v>38</v>
      </c>
      <c r="B762" s="75" t="s">
        <v>216</v>
      </c>
      <c r="C762" s="75"/>
      <c r="D762" s="177">
        <f>D763</f>
        <v>3318.1</v>
      </c>
      <c r="E762" s="177">
        <f t="shared" si="73"/>
        <v>1659.05</v>
      </c>
      <c r="F762" s="177">
        <f>F763</f>
        <v>1800</v>
      </c>
      <c r="G762" s="331">
        <f t="shared" si="74"/>
        <v>108.49582592447484</v>
      </c>
      <c r="H762" s="8"/>
    </row>
    <row r="763" spans="1:8" x14ac:dyDescent="0.25">
      <c r="A763" s="251">
        <v>381</v>
      </c>
      <c r="B763" s="251" t="s">
        <v>47</v>
      </c>
      <c r="C763" s="251"/>
      <c r="D763" s="254">
        <f>SUM(D764)</f>
        <v>3318.1</v>
      </c>
      <c r="E763" s="237">
        <f t="shared" si="73"/>
        <v>1659.05</v>
      </c>
      <c r="F763" s="254">
        <f>SUM(F764)</f>
        <v>1800</v>
      </c>
      <c r="G763" s="338">
        <f t="shared" si="74"/>
        <v>108.49582592447484</v>
      </c>
      <c r="H763" s="8"/>
    </row>
    <row r="764" spans="1:8" x14ac:dyDescent="0.25">
      <c r="A764" s="73">
        <v>3811</v>
      </c>
      <c r="B764" s="73" t="s">
        <v>110</v>
      </c>
      <c r="C764" s="73"/>
      <c r="D764" s="14">
        <v>3318.1</v>
      </c>
      <c r="E764" s="208">
        <f t="shared" si="73"/>
        <v>1659.05</v>
      </c>
      <c r="F764" s="14">
        <v>1800</v>
      </c>
      <c r="G764" s="334">
        <f t="shared" si="74"/>
        <v>108.49582592447484</v>
      </c>
      <c r="H764" s="8"/>
    </row>
    <row r="765" spans="1:8" x14ac:dyDescent="0.25">
      <c r="A765" s="394"/>
      <c r="B765" s="395"/>
      <c r="C765" s="395"/>
      <c r="D765" s="395"/>
      <c r="E765" s="395"/>
      <c r="F765" s="395"/>
      <c r="G765" s="396"/>
      <c r="H765" s="8"/>
    </row>
    <row r="766" spans="1:8" ht="23.25" x14ac:dyDescent="0.25">
      <c r="A766" s="128" t="s">
        <v>5</v>
      </c>
      <c r="B766" s="135" t="s">
        <v>271</v>
      </c>
      <c r="C766" s="130" t="s">
        <v>270</v>
      </c>
      <c r="D766" s="131">
        <f>D767</f>
        <v>16590.3</v>
      </c>
      <c r="E766" s="131">
        <f>D766/2</f>
        <v>8295.15</v>
      </c>
      <c r="F766" s="131">
        <f>F767</f>
        <v>10198.08</v>
      </c>
      <c r="G766" s="329">
        <f>F766/E766*100</f>
        <v>122.94027232780603</v>
      </c>
      <c r="H766" s="8"/>
    </row>
    <row r="767" spans="1:8" ht="23.25" x14ac:dyDescent="0.25">
      <c r="A767" s="121" t="s">
        <v>335</v>
      </c>
      <c r="B767" s="119" t="s">
        <v>342</v>
      </c>
      <c r="C767" s="93"/>
      <c r="D767" s="126">
        <f>D768</f>
        <v>16590.3</v>
      </c>
      <c r="E767" s="234">
        <f t="shared" ref="E767:E771" si="75">D767/2</f>
        <v>8295.15</v>
      </c>
      <c r="F767" s="126">
        <f>F768</f>
        <v>10198.08</v>
      </c>
      <c r="G767" s="321">
        <f t="shared" ref="G767:G771" si="76">F767/E767*100</f>
        <v>122.94027232780603</v>
      </c>
      <c r="H767" s="89" t="s">
        <v>5</v>
      </c>
    </row>
    <row r="768" spans="1:8" x14ac:dyDescent="0.25">
      <c r="A768" s="12">
        <v>3</v>
      </c>
      <c r="B768" s="12" t="s">
        <v>2</v>
      </c>
      <c r="C768" s="12"/>
      <c r="D768" s="186">
        <f>D769</f>
        <v>16590.3</v>
      </c>
      <c r="E768" s="186">
        <f t="shared" si="75"/>
        <v>8295.15</v>
      </c>
      <c r="F768" s="186">
        <f>F769</f>
        <v>10198.08</v>
      </c>
      <c r="G768" s="337">
        <f t="shared" si="76"/>
        <v>122.94027232780603</v>
      </c>
      <c r="H768" s="8"/>
    </row>
    <row r="769" spans="1:12" x14ac:dyDescent="0.25">
      <c r="A769" s="75">
        <v>37</v>
      </c>
      <c r="B769" s="183" t="s">
        <v>305</v>
      </c>
      <c r="C769" s="75"/>
      <c r="D769" s="177">
        <f>D770</f>
        <v>16590.3</v>
      </c>
      <c r="E769" s="177">
        <f t="shared" si="75"/>
        <v>8295.15</v>
      </c>
      <c r="F769" s="177">
        <f>F770</f>
        <v>10198.08</v>
      </c>
      <c r="G769" s="331">
        <f t="shared" si="76"/>
        <v>122.94027232780603</v>
      </c>
      <c r="H769" s="8"/>
    </row>
    <row r="770" spans="1:12" ht="19.5" x14ac:dyDescent="0.25">
      <c r="A770" s="251">
        <v>372</v>
      </c>
      <c r="B770" s="269" t="s">
        <v>106</v>
      </c>
      <c r="C770" s="251"/>
      <c r="D770" s="254">
        <f>SUM(D771)</f>
        <v>16590.3</v>
      </c>
      <c r="E770" s="237">
        <f t="shared" si="75"/>
        <v>8295.15</v>
      </c>
      <c r="F770" s="254">
        <f>SUM(F771)</f>
        <v>10198.08</v>
      </c>
      <c r="G770" s="338">
        <f t="shared" si="76"/>
        <v>122.94027232780603</v>
      </c>
      <c r="H770" s="8"/>
    </row>
    <row r="771" spans="1:12" x14ac:dyDescent="0.25">
      <c r="A771" s="73">
        <v>3721</v>
      </c>
      <c r="B771" s="73" t="s">
        <v>107</v>
      </c>
      <c r="C771" s="73"/>
      <c r="D771" s="14">
        <v>16590.3</v>
      </c>
      <c r="E771" s="208">
        <f t="shared" si="75"/>
        <v>8295.15</v>
      </c>
      <c r="F771" s="14">
        <v>10198.08</v>
      </c>
      <c r="G771" s="334">
        <f t="shared" si="76"/>
        <v>122.94027232780603</v>
      </c>
      <c r="H771" s="8"/>
    </row>
    <row r="772" spans="1:12" x14ac:dyDescent="0.25">
      <c r="A772" s="394"/>
      <c r="B772" s="395"/>
      <c r="C772" s="395"/>
      <c r="D772" s="395"/>
      <c r="E772" s="395"/>
      <c r="F772" s="395"/>
      <c r="G772" s="396"/>
      <c r="H772" s="8"/>
    </row>
    <row r="773" spans="1:12" x14ac:dyDescent="0.25">
      <c r="A773" s="98"/>
      <c r="B773" s="129" t="s">
        <v>306</v>
      </c>
      <c r="C773" s="130" t="s">
        <v>272</v>
      </c>
      <c r="D773" s="131">
        <f>D774</f>
        <v>22563.4</v>
      </c>
      <c r="E773" s="131">
        <f>D773/2</f>
        <v>11281.7</v>
      </c>
      <c r="F773" s="131">
        <f>F774</f>
        <v>10657.630000000001</v>
      </c>
      <c r="G773" s="329">
        <f>F773/E773*100</f>
        <v>94.468298217467222</v>
      </c>
      <c r="H773" s="8"/>
      <c r="L773" s="105"/>
    </row>
    <row r="774" spans="1:12" ht="23.25" x14ac:dyDescent="0.25">
      <c r="A774" s="121" t="s">
        <v>335</v>
      </c>
      <c r="B774" s="119" t="s">
        <v>342</v>
      </c>
      <c r="C774" s="119"/>
      <c r="D774" s="120">
        <f>D775</f>
        <v>22563.4</v>
      </c>
      <c r="E774" s="234">
        <f t="shared" ref="E774:E779" si="77">D774/2</f>
        <v>11281.7</v>
      </c>
      <c r="F774" s="120">
        <f>F775</f>
        <v>10657.630000000001</v>
      </c>
      <c r="G774" s="321">
        <f t="shared" ref="G774:G779" si="78">F774/E774*100</f>
        <v>94.468298217467222</v>
      </c>
      <c r="H774" s="89" t="s">
        <v>5</v>
      </c>
    </row>
    <row r="775" spans="1:12" x14ac:dyDescent="0.25">
      <c r="A775" s="12">
        <v>3</v>
      </c>
      <c r="B775" s="12" t="s">
        <v>2</v>
      </c>
      <c r="C775" s="12"/>
      <c r="D775" s="186">
        <f t="shared" ref="D775:F775" si="79">D776</f>
        <v>22563.4</v>
      </c>
      <c r="E775" s="186">
        <f t="shared" si="77"/>
        <v>11281.7</v>
      </c>
      <c r="F775" s="186">
        <f t="shared" si="79"/>
        <v>10657.630000000001</v>
      </c>
      <c r="G775" s="337">
        <f t="shared" si="78"/>
        <v>94.468298217467222</v>
      </c>
      <c r="H775" s="8"/>
    </row>
    <row r="776" spans="1:12" x14ac:dyDescent="0.25">
      <c r="A776" s="180">
        <v>37</v>
      </c>
      <c r="B776" s="183" t="s">
        <v>305</v>
      </c>
      <c r="C776" s="75"/>
      <c r="D776" s="177">
        <f>D777</f>
        <v>22563.4</v>
      </c>
      <c r="E776" s="177">
        <f t="shared" si="77"/>
        <v>11281.7</v>
      </c>
      <c r="F776" s="177">
        <f>F777</f>
        <v>10657.630000000001</v>
      </c>
      <c r="G776" s="332">
        <f t="shared" si="78"/>
        <v>94.468298217467222</v>
      </c>
      <c r="H776" s="8"/>
    </row>
    <row r="777" spans="1:12" ht="19.5" x14ac:dyDescent="0.25">
      <c r="A777" s="251">
        <v>372</v>
      </c>
      <c r="B777" s="269" t="s">
        <v>106</v>
      </c>
      <c r="C777" s="251"/>
      <c r="D777" s="254">
        <f>SUM(D778:D779)</f>
        <v>22563.4</v>
      </c>
      <c r="E777" s="237">
        <f t="shared" si="77"/>
        <v>11281.7</v>
      </c>
      <c r="F777" s="254">
        <f>SUM(F778:F779)</f>
        <v>10657.630000000001</v>
      </c>
      <c r="G777" s="338">
        <f t="shared" si="78"/>
        <v>94.468298217467222</v>
      </c>
      <c r="H777" s="8"/>
    </row>
    <row r="778" spans="1:12" x14ac:dyDescent="0.25">
      <c r="A778" s="73">
        <v>3721</v>
      </c>
      <c r="B778" s="73" t="s">
        <v>107</v>
      </c>
      <c r="C778" s="73"/>
      <c r="D778" s="14">
        <v>14600</v>
      </c>
      <c r="E778" s="208">
        <f t="shared" si="77"/>
        <v>7300</v>
      </c>
      <c r="F778" s="14">
        <v>8666.7900000000009</v>
      </c>
      <c r="G778" s="334">
        <f t="shared" si="78"/>
        <v>118.72315068493151</v>
      </c>
      <c r="H778" s="8"/>
    </row>
    <row r="779" spans="1:12" x14ac:dyDescent="0.25">
      <c r="A779" s="73">
        <v>3722</v>
      </c>
      <c r="B779" s="73" t="s">
        <v>307</v>
      </c>
      <c r="C779" s="73"/>
      <c r="D779" s="14">
        <v>7963.4</v>
      </c>
      <c r="E779" s="208">
        <f t="shared" si="77"/>
        <v>3981.7</v>
      </c>
      <c r="F779" s="14">
        <v>1990.84</v>
      </c>
      <c r="G779" s="334">
        <f t="shared" si="78"/>
        <v>49.999748850993292</v>
      </c>
      <c r="H779" s="8"/>
    </row>
    <row r="780" spans="1:12" x14ac:dyDescent="0.25">
      <c r="A780" s="437"/>
      <c r="B780" s="438"/>
      <c r="C780" s="438"/>
      <c r="D780" s="438"/>
      <c r="E780" s="438"/>
      <c r="F780" s="438"/>
      <c r="G780" s="439"/>
      <c r="H780" s="8"/>
    </row>
    <row r="781" spans="1:12" x14ac:dyDescent="0.25">
      <c r="A781" s="47" t="s">
        <v>204</v>
      </c>
      <c r="B781" s="106" t="s">
        <v>208</v>
      </c>
      <c r="C781" s="47" t="s">
        <v>207</v>
      </c>
      <c r="D781" s="48">
        <f>D783</f>
        <v>289143.56999999995</v>
      </c>
      <c r="E781" s="48">
        <f>D781/2</f>
        <v>144571.78499999997</v>
      </c>
      <c r="F781" s="48">
        <f>F783</f>
        <v>161592.29</v>
      </c>
      <c r="G781" s="332">
        <f>F781/E781*100</f>
        <v>111.77304755557942</v>
      </c>
      <c r="H781" s="8"/>
    </row>
    <row r="782" spans="1:12" x14ac:dyDescent="0.25">
      <c r="A782" s="408"/>
      <c r="B782" s="409"/>
      <c r="C782" s="409"/>
      <c r="D782" s="409"/>
      <c r="E782" s="409"/>
      <c r="F782" s="409"/>
      <c r="G782" s="410"/>
      <c r="H782" s="8"/>
    </row>
    <row r="783" spans="1:12" x14ac:dyDescent="0.25">
      <c r="A783" s="102" t="s">
        <v>218</v>
      </c>
      <c r="B783" s="103" t="s">
        <v>273</v>
      </c>
      <c r="C783" s="102">
        <v>201</v>
      </c>
      <c r="D783" s="104">
        <f>D785+D826+D845</f>
        <v>289143.56999999995</v>
      </c>
      <c r="E783" s="104">
        <f>D783/2</f>
        <v>144571.78499999997</v>
      </c>
      <c r="F783" s="104">
        <f>F785+F826+F845</f>
        <v>161592.29</v>
      </c>
      <c r="G783" s="358">
        <f>F783/E783*100</f>
        <v>111.77304755557942</v>
      </c>
      <c r="H783" s="8"/>
    </row>
    <row r="784" spans="1:12" x14ac:dyDescent="0.25">
      <c r="A784" s="408"/>
      <c r="B784" s="409"/>
      <c r="C784" s="409"/>
      <c r="D784" s="409"/>
      <c r="E784" s="409"/>
      <c r="F784" s="409"/>
      <c r="G784" s="410"/>
      <c r="H784" s="8"/>
    </row>
    <row r="785" spans="1:8" x14ac:dyDescent="0.25">
      <c r="A785" s="128" t="s">
        <v>5</v>
      </c>
      <c r="B785" s="129" t="s">
        <v>275</v>
      </c>
      <c r="C785" s="130" t="s">
        <v>274</v>
      </c>
      <c r="D785" s="131">
        <f>D786+D798+D802</f>
        <v>229444.09999999998</v>
      </c>
      <c r="E785" s="131">
        <f>D785/2</f>
        <v>114722.04999999999</v>
      </c>
      <c r="F785" s="131">
        <f>F786+F798+F802</f>
        <v>132535.22</v>
      </c>
      <c r="G785" s="336">
        <f>F785/E785*100</f>
        <v>115.52724171159774</v>
      </c>
      <c r="H785" s="8"/>
    </row>
    <row r="786" spans="1:8" ht="23.25" x14ac:dyDescent="0.25">
      <c r="A786" s="121" t="s">
        <v>335</v>
      </c>
      <c r="B786" s="119" t="s">
        <v>342</v>
      </c>
      <c r="C786" s="199"/>
      <c r="D786" s="204">
        <f>D787</f>
        <v>209834.74999999997</v>
      </c>
      <c r="E786" s="234">
        <f t="shared" ref="E786:E824" si="80">D786/2</f>
        <v>104917.37499999999</v>
      </c>
      <c r="F786" s="204">
        <f>F787</f>
        <v>122682.98</v>
      </c>
      <c r="G786" s="321">
        <f t="shared" ref="G786:G823" si="81">F786/E786*100</f>
        <v>116.93294842727433</v>
      </c>
      <c r="H786" s="133"/>
    </row>
    <row r="787" spans="1:8" x14ac:dyDescent="0.25">
      <c r="A787" s="12">
        <v>3</v>
      </c>
      <c r="B787" s="12" t="s">
        <v>2</v>
      </c>
      <c r="C787" s="12"/>
      <c r="D787" s="186">
        <f>D788+D795</f>
        <v>209834.74999999997</v>
      </c>
      <c r="E787" s="186">
        <f t="shared" si="80"/>
        <v>104917.37499999999</v>
      </c>
      <c r="F787" s="186">
        <f>F788+F795</f>
        <v>122682.98</v>
      </c>
      <c r="G787" s="337">
        <f t="shared" si="81"/>
        <v>116.93294842727433</v>
      </c>
      <c r="H787" s="8"/>
    </row>
    <row r="788" spans="1:8" x14ac:dyDescent="0.25">
      <c r="A788" s="75">
        <v>31</v>
      </c>
      <c r="B788" s="75" t="s">
        <v>211</v>
      </c>
      <c r="C788" s="75"/>
      <c r="D788" s="177">
        <f>D789+D791+D793</f>
        <v>205056.72999999998</v>
      </c>
      <c r="E788" s="177">
        <f t="shared" si="80"/>
        <v>102528.36499999999</v>
      </c>
      <c r="F788" s="177">
        <f>F789+F791+F793</f>
        <v>120292.58</v>
      </c>
      <c r="G788" s="331">
        <f t="shared" si="81"/>
        <v>117.32614676923797</v>
      </c>
      <c r="H788" s="8"/>
    </row>
    <row r="789" spans="1:8" x14ac:dyDescent="0.25">
      <c r="A789" s="251">
        <v>311</v>
      </c>
      <c r="B789" s="251" t="s">
        <v>59</v>
      </c>
      <c r="C789" s="251"/>
      <c r="D789" s="254">
        <f>SUM(D790)</f>
        <v>172539.65</v>
      </c>
      <c r="E789" s="237">
        <f t="shared" si="80"/>
        <v>86269.824999999997</v>
      </c>
      <c r="F789" s="254">
        <f>SUM(F790)</f>
        <v>103613.55</v>
      </c>
      <c r="G789" s="338">
        <f t="shared" si="81"/>
        <v>120.10404564979702</v>
      </c>
      <c r="H789" s="8"/>
    </row>
    <row r="790" spans="1:8" x14ac:dyDescent="0.25">
      <c r="A790" s="73">
        <v>3111</v>
      </c>
      <c r="B790" s="73" t="s">
        <v>60</v>
      </c>
      <c r="C790" s="73"/>
      <c r="D790" s="14">
        <v>172539.65</v>
      </c>
      <c r="E790" s="208">
        <f t="shared" si="80"/>
        <v>86269.824999999997</v>
      </c>
      <c r="F790" s="14">
        <v>103613.55</v>
      </c>
      <c r="G790" s="334">
        <f t="shared" si="81"/>
        <v>120.10404564979702</v>
      </c>
      <c r="H790" s="8"/>
    </row>
    <row r="791" spans="1:8" x14ac:dyDescent="0.25">
      <c r="A791" s="251">
        <v>312</v>
      </c>
      <c r="B791" s="251" t="s">
        <v>61</v>
      </c>
      <c r="C791" s="251"/>
      <c r="D791" s="254">
        <f>SUM(D792)</f>
        <v>3052.62</v>
      </c>
      <c r="E791" s="237">
        <f t="shared" si="80"/>
        <v>1526.31</v>
      </c>
      <c r="F791" s="254">
        <f>SUM(F792)</f>
        <v>0</v>
      </c>
      <c r="G791" s="338">
        <f t="shared" si="81"/>
        <v>0</v>
      </c>
      <c r="H791" s="8"/>
    </row>
    <row r="792" spans="1:8" x14ac:dyDescent="0.25">
      <c r="A792" s="73">
        <v>3121</v>
      </c>
      <c r="B792" s="73" t="s">
        <v>61</v>
      </c>
      <c r="C792" s="73"/>
      <c r="D792" s="14">
        <v>3052.62</v>
      </c>
      <c r="E792" s="208">
        <f t="shared" si="80"/>
        <v>1526.31</v>
      </c>
      <c r="F792" s="14">
        <v>0</v>
      </c>
      <c r="G792" s="334">
        <f t="shared" si="81"/>
        <v>0</v>
      </c>
      <c r="H792" s="8"/>
    </row>
    <row r="793" spans="1:8" x14ac:dyDescent="0.25">
      <c r="A793" s="251">
        <v>313</v>
      </c>
      <c r="B793" s="251" t="s">
        <v>62</v>
      </c>
      <c r="C793" s="251"/>
      <c r="D793" s="254">
        <f>SUM(D794)</f>
        <v>29464.46</v>
      </c>
      <c r="E793" s="237">
        <f t="shared" si="80"/>
        <v>14732.23</v>
      </c>
      <c r="F793" s="254">
        <f>SUM(F794)</f>
        <v>16679.03</v>
      </c>
      <c r="G793" s="338">
        <f t="shared" si="81"/>
        <v>113.21456425809262</v>
      </c>
      <c r="H793" s="8"/>
    </row>
    <row r="794" spans="1:8" x14ac:dyDescent="0.25">
      <c r="A794" s="73">
        <v>3132</v>
      </c>
      <c r="B794" s="73" t="s">
        <v>63</v>
      </c>
      <c r="C794" s="73"/>
      <c r="D794" s="14">
        <v>29464.46</v>
      </c>
      <c r="E794" s="208">
        <f t="shared" si="80"/>
        <v>14732.23</v>
      </c>
      <c r="F794" s="14">
        <v>16679.03</v>
      </c>
      <c r="G794" s="334">
        <f t="shared" si="81"/>
        <v>113.21456425809262</v>
      </c>
      <c r="H794" s="8"/>
    </row>
    <row r="795" spans="1:8" x14ac:dyDescent="0.25">
      <c r="A795" s="75">
        <v>32</v>
      </c>
      <c r="B795" s="75" t="s">
        <v>212</v>
      </c>
      <c r="C795" s="75"/>
      <c r="D795" s="177">
        <f>SUM(D796)</f>
        <v>4778.0200000000004</v>
      </c>
      <c r="E795" s="177">
        <f t="shared" si="80"/>
        <v>2389.0100000000002</v>
      </c>
      <c r="F795" s="177">
        <f>SUM(F796)</f>
        <v>2390.4</v>
      </c>
      <c r="G795" s="331">
        <f t="shared" si="81"/>
        <v>100.05818309676393</v>
      </c>
      <c r="H795" s="8"/>
    </row>
    <row r="796" spans="1:8" x14ac:dyDescent="0.25">
      <c r="A796" s="251">
        <v>323</v>
      </c>
      <c r="B796" s="251" t="s">
        <v>77</v>
      </c>
      <c r="C796" s="251"/>
      <c r="D796" s="254">
        <f>SUM(D797)</f>
        <v>4778.0200000000004</v>
      </c>
      <c r="E796" s="237">
        <f t="shared" si="80"/>
        <v>2389.0100000000002</v>
      </c>
      <c r="F796" s="254">
        <f>SUM(F797)</f>
        <v>2390.4</v>
      </c>
      <c r="G796" s="338">
        <f t="shared" si="81"/>
        <v>100.05818309676393</v>
      </c>
      <c r="H796" s="8"/>
    </row>
    <row r="797" spans="1:8" x14ac:dyDescent="0.25">
      <c r="A797" s="73">
        <v>3238</v>
      </c>
      <c r="B797" s="73" t="s">
        <v>85</v>
      </c>
      <c r="C797" s="73"/>
      <c r="D797" s="14">
        <v>4778.0200000000004</v>
      </c>
      <c r="E797" s="208">
        <f t="shared" si="80"/>
        <v>2389.0100000000002</v>
      </c>
      <c r="F797" s="14">
        <v>2390.4</v>
      </c>
      <c r="G797" s="334">
        <f t="shared" si="81"/>
        <v>100.05818309676393</v>
      </c>
      <c r="H797" s="8"/>
    </row>
    <row r="798" spans="1:8" ht="23.25" x14ac:dyDescent="0.25">
      <c r="A798" s="38" t="s">
        <v>345</v>
      </c>
      <c r="B798" s="94" t="s">
        <v>346</v>
      </c>
      <c r="C798" s="93"/>
      <c r="D798" s="126">
        <f>D799</f>
        <v>796.37</v>
      </c>
      <c r="E798" s="234">
        <f t="shared" si="80"/>
        <v>398.185</v>
      </c>
      <c r="F798" s="126">
        <f>F799</f>
        <v>201.96</v>
      </c>
      <c r="G798" s="321">
        <f t="shared" si="81"/>
        <v>50.720142647261959</v>
      </c>
      <c r="H798" s="8"/>
    </row>
    <row r="799" spans="1:8" x14ac:dyDescent="0.25">
      <c r="A799" s="75">
        <v>32</v>
      </c>
      <c r="B799" s="75" t="s">
        <v>212</v>
      </c>
      <c r="C799" s="75"/>
      <c r="D799" s="177">
        <f>D800</f>
        <v>796.37</v>
      </c>
      <c r="E799" s="177">
        <f t="shared" si="80"/>
        <v>398.185</v>
      </c>
      <c r="F799" s="177">
        <f>F800</f>
        <v>201.96</v>
      </c>
      <c r="G799" s="325">
        <f t="shared" si="81"/>
        <v>50.720142647261959</v>
      </c>
      <c r="H799" s="8"/>
    </row>
    <row r="800" spans="1:8" x14ac:dyDescent="0.25">
      <c r="A800" s="251">
        <v>329</v>
      </c>
      <c r="B800" s="251" t="s">
        <v>87</v>
      </c>
      <c r="C800" s="251"/>
      <c r="D800" s="254">
        <f>SUM(D801)</f>
        <v>796.37</v>
      </c>
      <c r="E800" s="237">
        <f t="shared" si="80"/>
        <v>398.185</v>
      </c>
      <c r="F800" s="254">
        <f>SUM(F801)</f>
        <v>201.96</v>
      </c>
      <c r="G800" s="338">
        <f t="shared" si="81"/>
        <v>50.720142647261959</v>
      </c>
      <c r="H800" s="8"/>
    </row>
    <row r="801" spans="1:8" x14ac:dyDescent="0.25">
      <c r="A801" s="73">
        <v>3292</v>
      </c>
      <c r="B801" s="73" t="s">
        <v>89</v>
      </c>
      <c r="C801" s="73"/>
      <c r="D801" s="14">
        <v>796.37</v>
      </c>
      <c r="E801" s="208">
        <f t="shared" si="80"/>
        <v>398.185</v>
      </c>
      <c r="F801" s="14">
        <v>201.96</v>
      </c>
      <c r="G801" s="334">
        <f t="shared" si="81"/>
        <v>50.720142647261959</v>
      </c>
      <c r="H801" s="8"/>
    </row>
    <row r="802" spans="1:8" ht="23.25" x14ac:dyDescent="0.25">
      <c r="A802" s="38" t="s">
        <v>336</v>
      </c>
      <c r="B802" s="94" t="s">
        <v>341</v>
      </c>
      <c r="C802" s="93"/>
      <c r="D802" s="126">
        <f>D803</f>
        <v>18812.98</v>
      </c>
      <c r="E802" s="234">
        <f t="shared" si="80"/>
        <v>9406.49</v>
      </c>
      <c r="F802" s="126">
        <f>F803</f>
        <v>9650.2799999999988</v>
      </c>
      <c r="G802" s="321">
        <f t="shared" si="81"/>
        <v>102.5917212477768</v>
      </c>
      <c r="H802" s="8"/>
    </row>
    <row r="803" spans="1:8" x14ac:dyDescent="0.25">
      <c r="A803" s="12">
        <v>3</v>
      </c>
      <c r="B803" s="12" t="s">
        <v>2</v>
      </c>
      <c r="C803" s="185"/>
      <c r="D803" s="186">
        <f>D804+D821</f>
        <v>18812.98</v>
      </c>
      <c r="E803" s="186">
        <f t="shared" si="80"/>
        <v>9406.49</v>
      </c>
      <c r="F803" s="186">
        <f>F804+F821</f>
        <v>9650.2799999999988</v>
      </c>
      <c r="G803" s="337">
        <f t="shared" si="81"/>
        <v>102.5917212477768</v>
      </c>
      <c r="H803" s="8"/>
    </row>
    <row r="804" spans="1:8" x14ac:dyDescent="0.25">
      <c r="A804" s="75">
        <v>32</v>
      </c>
      <c r="B804" s="75" t="s">
        <v>212</v>
      </c>
      <c r="C804" s="75"/>
      <c r="D804" s="177">
        <f>D805+D810+D813+D819</f>
        <v>18242.27</v>
      </c>
      <c r="E804" s="177">
        <f t="shared" si="80"/>
        <v>9121.1350000000002</v>
      </c>
      <c r="F804" s="177">
        <f>F805+F810+F813+F819</f>
        <v>9347.4199999999983</v>
      </c>
      <c r="G804" s="331">
        <f t="shared" si="81"/>
        <v>102.48088642477057</v>
      </c>
      <c r="H804" s="8"/>
    </row>
    <row r="805" spans="1:8" x14ac:dyDescent="0.25">
      <c r="A805" s="251">
        <v>321</v>
      </c>
      <c r="B805" s="251" t="s">
        <v>65</v>
      </c>
      <c r="C805" s="251"/>
      <c r="D805" s="254">
        <f>SUM(D806:D809)</f>
        <v>7896.9999999999991</v>
      </c>
      <c r="E805" s="237">
        <f t="shared" si="80"/>
        <v>3948.4999999999995</v>
      </c>
      <c r="F805" s="254">
        <f>SUM(F806:F809)</f>
        <v>3498.08</v>
      </c>
      <c r="G805" s="338">
        <f t="shared" si="81"/>
        <v>88.59263011270103</v>
      </c>
      <c r="H805" s="8"/>
    </row>
    <row r="806" spans="1:8" x14ac:dyDescent="0.25">
      <c r="A806" s="73">
        <v>3211</v>
      </c>
      <c r="B806" s="73" t="s">
        <v>66</v>
      </c>
      <c r="C806" s="73"/>
      <c r="D806" s="14">
        <v>331.8</v>
      </c>
      <c r="E806" s="208">
        <f t="shared" si="80"/>
        <v>165.9</v>
      </c>
      <c r="F806" s="14">
        <v>553.22</v>
      </c>
      <c r="G806" s="334">
        <f t="shared" si="81"/>
        <v>333.46594333936105</v>
      </c>
      <c r="H806" s="8"/>
    </row>
    <row r="807" spans="1:8" ht="19.5" x14ac:dyDescent="0.25">
      <c r="A807" s="73">
        <v>3212</v>
      </c>
      <c r="B807" s="74" t="s">
        <v>304</v>
      </c>
      <c r="C807" s="73"/>
      <c r="D807" s="14">
        <v>5972.53</v>
      </c>
      <c r="E807" s="208">
        <f t="shared" si="80"/>
        <v>2986.2649999999999</v>
      </c>
      <c r="F807" s="14">
        <v>1719.28</v>
      </c>
      <c r="G807" s="334">
        <f t="shared" si="81"/>
        <v>57.572921358285356</v>
      </c>
      <c r="H807" s="8"/>
    </row>
    <row r="808" spans="1:8" x14ac:dyDescent="0.25">
      <c r="A808" s="73">
        <v>3213</v>
      </c>
      <c r="B808" s="73" t="s">
        <v>68</v>
      </c>
      <c r="C808" s="73"/>
      <c r="D808" s="14">
        <v>1327.23</v>
      </c>
      <c r="E808" s="208">
        <f t="shared" si="80"/>
        <v>663.61500000000001</v>
      </c>
      <c r="F808" s="14">
        <v>949.58</v>
      </c>
      <c r="G808" s="334">
        <f t="shared" si="81"/>
        <v>143.09200364669275</v>
      </c>
      <c r="H808" s="8"/>
    </row>
    <row r="809" spans="1:8" x14ac:dyDescent="0.25">
      <c r="A809" s="73">
        <v>3214</v>
      </c>
      <c r="B809" s="73" t="s">
        <v>69</v>
      </c>
      <c r="C809" s="73"/>
      <c r="D809" s="14">
        <v>265.44</v>
      </c>
      <c r="E809" s="208">
        <f t="shared" si="80"/>
        <v>132.72</v>
      </c>
      <c r="F809" s="14">
        <v>276</v>
      </c>
      <c r="G809" s="334">
        <f t="shared" si="81"/>
        <v>207.95660036166365</v>
      </c>
      <c r="H809" s="8"/>
    </row>
    <row r="810" spans="1:8" x14ac:dyDescent="0.25">
      <c r="A810" s="251">
        <v>322</v>
      </c>
      <c r="B810" s="251" t="s">
        <v>70</v>
      </c>
      <c r="C810" s="251"/>
      <c r="D810" s="254">
        <f>SUM(D811:D812)</f>
        <v>3450.79</v>
      </c>
      <c r="E810" s="237">
        <f t="shared" si="80"/>
        <v>1725.395</v>
      </c>
      <c r="F810" s="254">
        <f>SUM(F811:F812)</f>
        <v>1389.73</v>
      </c>
      <c r="G810" s="338">
        <f t="shared" si="81"/>
        <v>80.545614192692099</v>
      </c>
      <c r="H810" s="8"/>
    </row>
    <row r="811" spans="1:8" x14ac:dyDescent="0.25">
      <c r="A811" s="73">
        <v>3221</v>
      </c>
      <c r="B811" s="73" t="s">
        <v>71</v>
      </c>
      <c r="C811" s="73"/>
      <c r="D811" s="14">
        <v>3052.62</v>
      </c>
      <c r="E811" s="208">
        <f t="shared" si="80"/>
        <v>1526.31</v>
      </c>
      <c r="F811" s="14">
        <v>857.73</v>
      </c>
      <c r="G811" s="334">
        <f t="shared" si="81"/>
        <v>56.196316606718163</v>
      </c>
      <c r="H811" s="8"/>
    </row>
    <row r="812" spans="1:8" x14ac:dyDescent="0.25">
      <c r="A812" s="73">
        <v>3227</v>
      </c>
      <c r="B812" s="73" t="s">
        <v>76</v>
      </c>
      <c r="C812" s="73"/>
      <c r="D812" s="14">
        <v>398.17</v>
      </c>
      <c r="E812" s="208">
        <f t="shared" si="80"/>
        <v>199.08500000000001</v>
      </c>
      <c r="F812" s="14">
        <v>532</v>
      </c>
      <c r="G812" s="334">
        <f t="shared" si="81"/>
        <v>267.22254313484189</v>
      </c>
      <c r="H812" s="8"/>
    </row>
    <row r="813" spans="1:8" x14ac:dyDescent="0.25">
      <c r="A813" s="251">
        <v>323</v>
      </c>
      <c r="B813" s="251" t="s">
        <v>77</v>
      </c>
      <c r="C813" s="251"/>
      <c r="D813" s="254">
        <f>SUM(D814:D818)</f>
        <v>6761.7599999999993</v>
      </c>
      <c r="E813" s="237">
        <f t="shared" si="80"/>
        <v>3380.8799999999997</v>
      </c>
      <c r="F813" s="254">
        <f>SUM(F814:F818)</f>
        <v>4227.7</v>
      </c>
      <c r="G813" s="338">
        <f t="shared" si="81"/>
        <v>125.04732495681598</v>
      </c>
      <c r="H813" s="8"/>
    </row>
    <row r="814" spans="1:8" x14ac:dyDescent="0.25">
      <c r="A814" s="73">
        <v>3231</v>
      </c>
      <c r="B814" s="73" t="s">
        <v>78</v>
      </c>
      <c r="C814" s="73"/>
      <c r="D814" s="14">
        <v>862.25</v>
      </c>
      <c r="E814" s="208">
        <f t="shared" si="80"/>
        <v>431.125</v>
      </c>
      <c r="F814" s="14">
        <v>970.38</v>
      </c>
      <c r="G814" s="334">
        <f t="shared" si="81"/>
        <v>225.08089301246739</v>
      </c>
      <c r="H814" s="8"/>
    </row>
    <row r="815" spans="1:8" x14ac:dyDescent="0.25">
      <c r="A815" s="73">
        <v>3236</v>
      </c>
      <c r="B815" s="73" t="s">
        <v>83</v>
      </c>
      <c r="C815" s="73"/>
      <c r="D815" s="14">
        <v>1393.57</v>
      </c>
      <c r="E815" s="208">
        <f t="shared" si="80"/>
        <v>696.78499999999997</v>
      </c>
      <c r="F815" s="14">
        <v>385.95</v>
      </c>
      <c r="G815" s="334">
        <f t="shared" si="81"/>
        <v>55.390113162596791</v>
      </c>
      <c r="H815" s="8"/>
    </row>
    <row r="816" spans="1:8" x14ac:dyDescent="0.25">
      <c r="A816" s="73">
        <v>3237</v>
      </c>
      <c r="B816" s="73" t="s">
        <v>84</v>
      </c>
      <c r="C816" s="73"/>
      <c r="D816" s="14">
        <v>530.89</v>
      </c>
      <c r="E816" s="208">
        <f t="shared" si="80"/>
        <v>265.44499999999999</v>
      </c>
      <c r="F816" s="14">
        <v>422.91</v>
      </c>
      <c r="G816" s="334">
        <f t="shared" si="81"/>
        <v>159.32113997249903</v>
      </c>
      <c r="H816" s="8"/>
    </row>
    <row r="817" spans="1:8" x14ac:dyDescent="0.25">
      <c r="A817" s="73">
        <v>3238</v>
      </c>
      <c r="B817" s="73" t="s">
        <v>85</v>
      </c>
      <c r="C817" s="73"/>
      <c r="D817" s="14">
        <v>3842.33</v>
      </c>
      <c r="E817" s="208">
        <f t="shared" si="80"/>
        <v>1921.165</v>
      </c>
      <c r="F817" s="14">
        <v>2257.96</v>
      </c>
      <c r="G817" s="334">
        <f t="shared" si="81"/>
        <v>117.53076909062992</v>
      </c>
      <c r="H817" s="8"/>
    </row>
    <row r="818" spans="1:8" x14ac:dyDescent="0.25">
      <c r="A818" s="73">
        <v>3239</v>
      </c>
      <c r="B818" s="73" t="s">
        <v>86</v>
      </c>
      <c r="C818" s="73"/>
      <c r="D818" s="14">
        <v>132.72</v>
      </c>
      <c r="E818" s="208">
        <f t="shared" si="80"/>
        <v>66.36</v>
      </c>
      <c r="F818" s="14">
        <v>190.5</v>
      </c>
      <c r="G818" s="334">
        <f t="shared" si="81"/>
        <v>287.07052441229655</v>
      </c>
      <c r="H818" s="8"/>
    </row>
    <row r="819" spans="1:8" x14ac:dyDescent="0.25">
      <c r="A819" s="251">
        <v>329</v>
      </c>
      <c r="B819" s="251" t="s">
        <v>87</v>
      </c>
      <c r="C819" s="251"/>
      <c r="D819" s="254">
        <f>SUM(D820)</f>
        <v>132.72</v>
      </c>
      <c r="E819" s="237">
        <f t="shared" si="80"/>
        <v>66.36</v>
      </c>
      <c r="F819" s="254">
        <f>SUM(F820)</f>
        <v>231.91</v>
      </c>
      <c r="G819" s="338">
        <f t="shared" si="81"/>
        <v>349.47257383966246</v>
      </c>
      <c r="H819" s="8"/>
    </row>
    <row r="820" spans="1:8" x14ac:dyDescent="0.25">
      <c r="A820" s="73">
        <v>3293</v>
      </c>
      <c r="B820" s="73" t="s">
        <v>90</v>
      </c>
      <c r="C820" s="73"/>
      <c r="D820" s="14">
        <v>132.72</v>
      </c>
      <c r="E820" s="208">
        <f t="shared" si="80"/>
        <v>66.36</v>
      </c>
      <c r="F820" s="14">
        <v>231.91</v>
      </c>
      <c r="G820" s="334">
        <f t="shared" si="81"/>
        <v>349.47257383966246</v>
      </c>
      <c r="H820" s="8"/>
    </row>
    <row r="821" spans="1:8" x14ac:dyDescent="0.25">
      <c r="A821" s="75">
        <v>34</v>
      </c>
      <c r="B821" s="75" t="s">
        <v>213</v>
      </c>
      <c r="C821" s="75"/>
      <c r="D821" s="177">
        <f>D822</f>
        <v>570.71</v>
      </c>
      <c r="E821" s="177">
        <f t="shared" si="80"/>
        <v>285.35500000000002</v>
      </c>
      <c r="F821" s="177">
        <f>F822</f>
        <v>302.86</v>
      </c>
      <c r="G821" s="331">
        <f t="shared" si="81"/>
        <v>106.1344640885914</v>
      </c>
      <c r="H821" s="8"/>
    </row>
    <row r="822" spans="1:8" x14ac:dyDescent="0.25">
      <c r="A822" s="251">
        <v>343</v>
      </c>
      <c r="B822" s="251" t="s">
        <v>95</v>
      </c>
      <c r="C822" s="251"/>
      <c r="D822" s="254">
        <f>SUM(D823:D824)</f>
        <v>570.71</v>
      </c>
      <c r="E822" s="237">
        <f t="shared" si="80"/>
        <v>285.35500000000002</v>
      </c>
      <c r="F822" s="254">
        <f>SUM(F823:F824)</f>
        <v>302.86</v>
      </c>
      <c r="G822" s="338">
        <f t="shared" si="81"/>
        <v>106.1344640885914</v>
      </c>
      <c r="H822" s="8"/>
    </row>
    <row r="823" spans="1:8" x14ac:dyDescent="0.25">
      <c r="A823" s="73">
        <v>3431</v>
      </c>
      <c r="B823" s="73" t="s">
        <v>96</v>
      </c>
      <c r="C823" s="73"/>
      <c r="D823" s="14">
        <v>570.71</v>
      </c>
      <c r="E823" s="208">
        <f t="shared" si="80"/>
        <v>285.35500000000002</v>
      </c>
      <c r="F823" s="14">
        <v>302.86</v>
      </c>
      <c r="G823" s="334">
        <f t="shared" si="81"/>
        <v>106.1344640885914</v>
      </c>
      <c r="H823" s="8"/>
    </row>
    <row r="824" spans="1:8" x14ac:dyDescent="0.25">
      <c r="A824" s="73">
        <v>3432</v>
      </c>
      <c r="B824" s="73" t="s">
        <v>97</v>
      </c>
      <c r="C824" s="73"/>
      <c r="D824" s="14">
        <v>0</v>
      </c>
      <c r="E824" s="208">
        <f t="shared" si="80"/>
        <v>0</v>
      </c>
      <c r="F824" s="14">
        <v>0</v>
      </c>
      <c r="G824" s="334">
        <v>0</v>
      </c>
      <c r="H824" s="8"/>
    </row>
    <row r="825" spans="1:8" x14ac:dyDescent="0.25">
      <c r="A825" s="394"/>
      <c r="B825" s="395"/>
      <c r="C825" s="395"/>
      <c r="D825" s="395"/>
      <c r="E825" s="395"/>
      <c r="F825" s="395"/>
      <c r="G825" s="396"/>
      <c r="H825" s="8"/>
    </row>
    <row r="826" spans="1:8" x14ac:dyDescent="0.25">
      <c r="A826" s="97" t="s">
        <v>5</v>
      </c>
      <c r="B826" s="134" t="s">
        <v>277</v>
      </c>
      <c r="C826" s="130" t="s">
        <v>276</v>
      </c>
      <c r="D826" s="131">
        <f>D827+D833</f>
        <v>37070.239999999998</v>
      </c>
      <c r="E826" s="131">
        <f>D826/2</f>
        <v>18535.12</v>
      </c>
      <c r="F826" s="131">
        <f>F827+F833</f>
        <v>19129.29</v>
      </c>
      <c r="G826" s="336">
        <f>F826/E826*100</f>
        <v>103.20564420408394</v>
      </c>
      <c r="H826" s="8"/>
    </row>
    <row r="827" spans="1:8" ht="23.25" x14ac:dyDescent="0.25">
      <c r="A827" s="121" t="s">
        <v>335</v>
      </c>
      <c r="B827" s="119" t="s">
        <v>342</v>
      </c>
      <c r="C827" s="199"/>
      <c r="D827" s="204">
        <f>D828</f>
        <v>10485.11</v>
      </c>
      <c r="E827" s="234">
        <f t="shared" ref="E827:E843" si="82">D827/2</f>
        <v>5242.5550000000003</v>
      </c>
      <c r="F827" s="204">
        <f>F828</f>
        <v>13708.3</v>
      </c>
      <c r="G827" s="321">
        <f t="shared" ref="G827:G843" si="83">F827/E827*100</f>
        <v>261.48128155069423</v>
      </c>
      <c r="H827" s="89"/>
    </row>
    <row r="828" spans="1:8" x14ac:dyDescent="0.25">
      <c r="A828" s="12">
        <v>3</v>
      </c>
      <c r="B828" s="12" t="s">
        <v>2</v>
      </c>
      <c r="C828" s="185"/>
      <c r="D828" s="186">
        <f>D829</f>
        <v>10485.11</v>
      </c>
      <c r="E828" s="186">
        <f t="shared" si="82"/>
        <v>5242.5550000000003</v>
      </c>
      <c r="F828" s="186">
        <f>F829</f>
        <v>13708.3</v>
      </c>
      <c r="G828" s="337">
        <f t="shared" si="83"/>
        <v>261.48128155069423</v>
      </c>
      <c r="H828" s="89"/>
    </row>
    <row r="829" spans="1:8" x14ac:dyDescent="0.25">
      <c r="A829" s="75">
        <v>32</v>
      </c>
      <c r="B829" s="75" t="s">
        <v>212</v>
      </c>
      <c r="C829" s="75"/>
      <c r="D829" s="177">
        <f>SUM(D831:D832)</f>
        <v>10485.11</v>
      </c>
      <c r="E829" s="177">
        <f t="shared" si="82"/>
        <v>5242.5550000000003</v>
      </c>
      <c r="F829" s="177">
        <f>SUM(F831:F832)</f>
        <v>13708.3</v>
      </c>
      <c r="G829" s="331">
        <f t="shared" si="83"/>
        <v>261.48128155069423</v>
      </c>
      <c r="H829" s="89"/>
    </row>
    <row r="830" spans="1:8" x14ac:dyDescent="0.25">
      <c r="A830" s="251">
        <v>322</v>
      </c>
      <c r="B830" s="251" t="s">
        <v>70</v>
      </c>
      <c r="C830" s="251"/>
      <c r="D830" s="254">
        <f>SUM(D831:D832)</f>
        <v>10485.11</v>
      </c>
      <c r="E830" s="255">
        <f>SUM(E831:E832)</f>
        <v>5242.5550000000003</v>
      </c>
      <c r="F830" s="254">
        <f>SUM(F831:F832)</f>
        <v>13708.3</v>
      </c>
      <c r="G830" s="338">
        <f t="shared" si="83"/>
        <v>261.48128155069423</v>
      </c>
      <c r="H830" s="89"/>
    </row>
    <row r="831" spans="1:8" x14ac:dyDescent="0.25">
      <c r="A831" s="73">
        <v>3221</v>
      </c>
      <c r="B831" s="73" t="s">
        <v>71</v>
      </c>
      <c r="C831" s="82"/>
      <c r="D831" s="82">
        <v>2654.46</v>
      </c>
      <c r="E831" s="208">
        <f t="shared" si="82"/>
        <v>1327.23</v>
      </c>
      <c r="F831" s="116">
        <v>1016.04</v>
      </c>
      <c r="G831" s="334">
        <f t="shared" si="83"/>
        <v>76.55342329513347</v>
      </c>
      <c r="H831" s="89"/>
    </row>
    <row r="832" spans="1:8" x14ac:dyDescent="0.25">
      <c r="A832" s="73">
        <v>3222</v>
      </c>
      <c r="B832" s="73" t="s">
        <v>72</v>
      </c>
      <c r="C832" s="82"/>
      <c r="D832" s="82">
        <v>7830.65</v>
      </c>
      <c r="E832" s="208">
        <f t="shared" si="82"/>
        <v>3915.3249999999998</v>
      </c>
      <c r="F832" s="82">
        <v>12692.26</v>
      </c>
      <c r="G832" s="334">
        <f t="shared" si="83"/>
        <v>324.16874716658259</v>
      </c>
      <c r="H832" s="89"/>
    </row>
    <row r="833" spans="1:11" ht="23.25" x14ac:dyDescent="0.25">
      <c r="A833" s="38" t="s">
        <v>336</v>
      </c>
      <c r="B833" s="94" t="s">
        <v>341</v>
      </c>
      <c r="C833" s="93"/>
      <c r="D833" s="126">
        <f>D834</f>
        <v>26585.129999999997</v>
      </c>
      <c r="E833" s="234">
        <f t="shared" si="82"/>
        <v>13292.564999999999</v>
      </c>
      <c r="F833" s="126">
        <f>F834</f>
        <v>5420.99</v>
      </c>
      <c r="G833" s="321">
        <f t="shared" si="83"/>
        <v>40.782121434049792</v>
      </c>
      <c r="H833" s="89"/>
    </row>
    <row r="834" spans="1:11" x14ac:dyDescent="0.25">
      <c r="A834" s="12">
        <v>3</v>
      </c>
      <c r="B834" s="12" t="s">
        <v>2</v>
      </c>
      <c r="C834" s="185"/>
      <c r="D834" s="186">
        <f>D835</f>
        <v>26585.129999999997</v>
      </c>
      <c r="E834" s="186">
        <f t="shared" si="82"/>
        <v>13292.564999999999</v>
      </c>
      <c r="F834" s="186">
        <f>F835</f>
        <v>5420.99</v>
      </c>
      <c r="G834" s="337">
        <f t="shared" si="83"/>
        <v>40.782121434049792</v>
      </c>
      <c r="H834" s="8"/>
    </row>
    <row r="835" spans="1:11" x14ac:dyDescent="0.25">
      <c r="A835" s="75">
        <v>32</v>
      </c>
      <c r="B835" s="75" t="s">
        <v>212</v>
      </c>
      <c r="C835" s="75"/>
      <c r="D835" s="177">
        <f>D836+D839+D842</f>
        <v>26585.129999999997</v>
      </c>
      <c r="E835" s="177">
        <f t="shared" si="82"/>
        <v>13292.564999999999</v>
      </c>
      <c r="F835" s="177">
        <f>F836+F839+F842</f>
        <v>5420.99</v>
      </c>
      <c r="G835" s="331">
        <f t="shared" si="83"/>
        <v>40.782121434049792</v>
      </c>
      <c r="H835" s="8"/>
    </row>
    <row r="836" spans="1:11" x14ac:dyDescent="0.25">
      <c r="A836" s="251">
        <v>322</v>
      </c>
      <c r="B836" s="251" t="s">
        <v>70</v>
      </c>
      <c r="C836" s="251"/>
      <c r="D836" s="254">
        <f>SUM(D837:D838)</f>
        <v>25563.159999999996</v>
      </c>
      <c r="E836" s="237">
        <f t="shared" si="82"/>
        <v>12781.579999999998</v>
      </c>
      <c r="F836" s="254">
        <f>SUM(F837:F838)</f>
        <v>4300.05</v>
      </c>
      <c r="G836" s="338">
        <f t="shared" si="83"/>
        <v>33.64255436338857</v>
      </c>
      <c r="H836" s="8"/>
    </row>
    <row r="837" spans="1:11" x14ac:dyDescent="0.25">
      <c r="A837" s="73">
        <v>3221</v>
      </c>
      <c r="B837" s="73" t="s">
        <v>71</v>
      </c>
      <c r="C837" s="73"/>
      <c r="D837" s="14">
        <v>8626.9699999999993</v>
      </c>
      <c r="E837" s="208">
        <f t="shared" si="82"/>
        <v>4313.4849999999997</v>
      </c>
      <c r="F837" s="14">
        <v>4300.05</v>
      </c>
      <c r="G837" s="334">
        <f t="shared" si="83"/>
        <v>99.688534908548434</v>
      </c>
      <c r="H837" s="8"/>
      <c r="K837" s="203"/>
    </row>
    <row r="838" spans="1:11" x14ac:dyDescent="0.25">
      <c r="A838" s="73">
        <v>3222</v>
      </c>
      <c r="B838" s="73" t="s">
        <v>72</v>
      </c>
      <c r="C838" s="73"/>
      <c r="D838" s="14">
        <v>16936.189999999999</v>
      </c>
      <c r="E838" s="208">
        <f t="shared" si="82"/>
        <v>8468.0949999999993</v>
      </c>
      <c r="F838" s="14">
        <v>0</v>
      </c>
      <c r="G838" s="334">
        <f t="shared" si="83"/>
        <v>0</v>
      </c>
      <c r="H838" s="8"/>
    </row>
    <row r="839" spans="1:11" x14ac:dyDescent="0.25">
      <c r="A839" s="251">
        <v>323</v>
      </c>
      <c r="B839" s="251" t="s">
        <v>77</v>
      </c>
      <c r="C839" s="251"/>
      <c r="D839" s="254">
        <f>SUM(D840:D841)</f>
        <v>358.36</v>
      </c>
      <c r="E839" s="237">
        <f t="shared" si="82"/>
        <v>179.18</v>
      </c>
      <c r="F839" s="254">
        <f>SUM(F840:F841)</f>
        <v>0</v>
      </c>
      <c r="G839" s="338">
        <f t="shared" si="83"/>
        <v>0</v>
      </c>
      <c r="H839" s="8"/>
    </row>
    <row r="840" spans="1:11" x14ac:dyDescent="0.25">
      <c r="A840" s="73">
        <v>3231</v>
      </c>
      <c r="B840" s="73" t="s">
        <v>78</v>
      </c>
      <c r="C840" s="73"/>
      <c r="D840" s="14">
        <v>92.91</v>
      </c>
      <c r="E840" s="208">
        <f t="shared" si="82"/>
        <v>46.454999999999998</v>
      </c>
      <c r="F840" s="14">
        <v>0</v>
      </c>
      <c r="G840" s="334">
        <f t="shared" si="83"/>
        <v>0</v>
      </c>
      <c r="H840" s="8"/>
    </row>
    <row r="841" spans="1:11" x14ac:dyDescent="0.25">
      <c r="A841" s="73">
        <v>3239</v>
      </c>
      <c r="B841" s="73" t="s">
        <v>86</v>
      </c>
      <c r="C841" s="73"/>
      <c r="D841" s="14">
        <v>265.45</v>
      </c>
      <c r="E841" s="208">
        <f t="shared" si="82"/>
        <v>132.72499999999999</v>
      </c>
      <c r="F841" s="52">
        <v>0</v>
      </c>
      <c r="G841" s="334">
        <f t="shared" si="83"/>
        <v>0</v>
      </c>
      <c r="H841" s="8"/>
    </row>
    <row r="842" spans="1:11" x14ac:dyDescent="0.25">
      <c r="A842" s="251">
        <v>329</v>
      </c>
      <c r="B842" s="251" t="s">
        <v>87</v>
      </c>
      <c r="C842" s="251"/>
      <c r="D842" s="254">
        <f>SUM(D843)</f>
        <v>663.61</v>
      </c>
      <c r="E842" s="237">
        <f t="shared" si="82"/>
        <v>331.80500000000001</v>
      </c>
      <c r="F842" s="258">
        <f>SUM(F843)</f>
        <v>1120.94</v>
      </c>
      <c r="G842" s="338">
        <f t="shared" si="83"/>
        <v>337.8309549283465</v>
      </c>
      <c r="H842" s="8"/>
    </row>
    <row r="843" spans="1:11" x14ac:dyDescent="0.25">
      <c r="A843" s="73">
        <v>3299</v>
      </c>
      <c r="B843" s="73" t="s">
        <v>87</v>
      </c>
      <c r="C843" s="73"/>
      <c r="D843" s="14">
        <v>663.61</v>
      </c>
      <c r="E843" s="208">
        <f t="shared" si="82"/>
        <v>331.80500000000001</v>
      </c>
      <c r="F843" s="53">
        <v>1120.94</v>
      </c>
      <c r="G843" s="334">
        <f t="shared" si="83"/>
        <v>337.8309549283465</v>
      </c>
      <c r="H843" s="8"/>
    </row>
    <row r="844" spans="1:11" x14ac:dyDescent="0.25">
      <c r="A844" s="394"/>
      <c r="B844" s="395"/>
      <c r="C844" s="395"/>
      <c r="D844" s="395"/>
      <c r="E844" s="395"/>
      <c r="F844" s="395"/>
      <c r="G844" s="396"/>
      <c r="H844" s="8"/>
    </row>
    <row r="845" spans="1:11" x14ac:dyDescent="0.25">
      <c r="A845" s="130" t="s">
        <v>5</v>
      </c>
      <c r="B845" s="134" t="s">
        <v>279</v>
      </c>
      <c r="C845" s="130" t="s">
        <v>278</v>
      </c>
      <c r="D845" s="131">
        <f>D846+D851+D857</f>
        <v>22629.23</v>
      </c>
      <c r="E845" s="131">
        <f>D845/2</f>
        <v>11314.615</v>
      </c>
      <c r="F845" s="131">
        <f>F857+F851+F846</f>
        <v>9927.7800000000007</v>
      </c>
      <c r="G845" s="359">
        <f>F845/E845*100</f>
        <v>87.742976672206709</v>
      </c>
      <c r="H845" s="8"/>
    </row>
    <row r="846" spans="1:11" ht="23.25" x14ac:dyDescent="0.25">
      <c r="A846" s="121" t="s">
        <v>335</v>
      </c>
      <c r="B846" s="119" t="s">
        <v>342</v>
      </c>
      <c r="C846" s="199"/>
      <c r="D846" s="204">
        <f>D847</f>
        <v>6636.14</v>
      </c>
      <c r="E846" s="234">
        <f t="shared" ref="E846:E872" si="84">D846/2</f>
        <v>3318.07</v>
      </c>
      <c r="F846" s="204">
        <f>F847</f>
        <v>3307.75</v>
      </c>
      <c r="G846" s="95">
        <f t="shared" ref="G846:G872" si="85">F846/E846*100</f>
        <v>99.688975820281073</v>
      </c>
      <c r="H846" s="90"/>
    </row>
    <row r="847" spans="1:11" x14ac:dyDescent="0.25">
      <c r="A847" s="12">
        <v>3</v>
      </c>
      <c r="B847" s="12" t="s">
        <v>2</v>
      </c>
      <c r="C847" s="185"/>
      <c r="D847" s="186">
        <f>D848</f>
        <v>6636.14</v>
      </c>
      <c r="E847" s="186">
        <f t="shared" si="84"/>
        <v>3318.07</v>
      </c>
      <c r="F847" s="186">
        <f>F848</f>
        <v>3307.75</v>
      </c>
      <c r="G847" s="186">
        <f t="shared" si="85"/>
        <v>99.688975820281073</v>
      </c>
      <c r="H847" s="90"/>
    </row>
    <row r="848" spans="1:11" x14ac:dyDescent="0.25">
      <c r="A848" s="75">
        <v>32</v>
      </c>
      <c r="B848" s="75" t="s">
        <v>212</v>
      </c>
      <c r="C848" s="75"/>
      <c r="D848" s="177">
        <f>SUM(D849)</f>
        <v>6636.14</v>
      </c>
      <c r="E848" s="177">
        <f t="shared" si="84"/>
        <v>3318.07</v>
      </c>
      <c r="F848" s="177">
        <f>SUM(F849)</f>
        <v>3307.75</v>
      </c>
      <c r="G848" s="177">
        <f t="shared" si="85"/>
        <v>99.688975820281073</v>
      </c>
      <c r="H848" s="90"/>
    </row>
    <row r="849" spans="1:10" x14ac:dyDescent="0.25">
      <c r="A849" s="251">
        <v>322</v>
      </c>
      <c r="B849" s="251" t="s">
        <v>70</v>
      </c>
      <c r="C849" s="272"/>
      <c r="D849" s="273">
        <f>SUM(D850)</f>
        <v>6636.14</v>
      </c>
      <c r="E849" s="237">
        <f t="shared" si="84"/>
        <v>3318.07</v>
      </c>
      <c r="F849" s="273">
        <f>SUM(F850)</f>
        <v>3307.75</v>
      </c>
      <c r="G849" s="237">
        <f t="shared" si="85"/>
        <v>99.688975820281073</v>
      </c>
      <c r="H849" s="90"/>
    </row>
    <row r="850" spans="1:10" x14ac:dyDescent="0.25">
      <c r="A850" s="73">
        <v>3223</v>
      </c>
      <c r="B850" s="73" t="s">
        <v>73</v>
      </c>
      <c r="C850" s="73"/>
      <c r="D850" s="14">
        <v>6636.14</v>
      </c>
      <c r="E850" s="208">
        <f t="shared" si="84"/>
        <v>3318.07</v>
      </c>
      <c r="F850" s="52">
        <v>3307.75</v>
      </c>
      <c r="G850" s="52">
        <f t="shared" si="85"/>
        <v>99.688975820281073</v>
      </c>
      <c r="H850" s="90"/>
    </row>
    <row r="851" spans="1:10" ht="23.25" x14ac:dyDescent="0.25">
      <c r="A851" s="38" t="s">
        <v>345</v>
      </c>
      <c r="B851" s="94" t="s">
        <v>346</v>
      </c>
      <c r="C851" s="93"/>
      <c r="D851" s="126">
        <f>D852</f>
        <v>1592.68</v>
      </c>
      <c r="E851" s="234">
        <f t="shared" si="84"/>
        <v>796.34</v>
      </c>
      <c r="F851" s="126">
        <f>F852</f>
        <v>348.17</v>
      </c>
      <c r="G851" s="95">
        <f t="shared" si="85"/>
        <v>43.721274832358034</v>
      </c>
      <c r="H851" s="90"/>
    </row>
    <row r="852" spans="1:10" x14ac:dyDescent="0.25">
      <c r="A852" s="12">
        <v>3</v>
      </c>
      <c r="B852" s="12" t="s">
        <v>2</v>
      </c>
      <c r="C852" s="185"/>
      <c r="D852" s="186">
        <f>D853</f>
        <v>1592.68</v>
      </c>
      <c r="E852" s="186">
        <f t="shared" si="84"/>
        <v>796.34</v>
      </c>
      <c r="F852" s="186">
        <f>F853</f>
        <v>348.17</v>
      </c>
      <c r="G852" s="186">
        <f t="shared" si="85"/>
        <v>43.721274832358034</v>
      </c>
      <c r="H852" s="90"/>
    </row>
    <row r="853" spans="1:10" x14ac:dyDescent="0.25">
      <c r="A853" s="75">
        <v>32</v>
      </c>
      <c r="B853" s="75" t="s">
        <v>212</v>
      </c>
      <c r="C853" s="75"/>
      <c r="D853" s="177">
        <f>D854</f>
        <v>1592.68</v>
      </c>
      <c r="E853" s="177">
        <f t="shared" si="84"/>
        <v>796.34</v>
      </c>
      <c r="F853" s="177">
        <f>F854</f>
        <v>348.17</v>
      </c>
      <c r="G853" s="48">
        <f t="shared" si="85"/>
        <v>43.721274832358034</v>
      </c>
      <c r="H853" s="90"/>
    </row>
    <row r="854" spans="1:10" x14ac:dyDescent="0.25">
      <c r="A854" s="251">
        <v>322</v>
      </c>
      <c r="B854" s="251" t="s">
        <v>70</v>
      </c>
      <c r="C854" s="262"/>
      <c r="D854" s="273">
        <f>SUM(D855:D856)</f>
        <v>1592.68</v>
      </c>
      <c r="E854" s="237">
        <f t="shared" si="84"/>
        <v>796.34</v>
      </c>
      <c r="F854" s="273">
        <f>SUM(F855:F856)</f>
        <v>348.17</v>
      </c>
      <c r="G854" s="237">
        <f t="shared" si="85"/>
        <v>43.721274832358034</v>
      </c>
      <c r="H854" s="90"/>
    </row>
    <row r="855" spans="1:10" x14ac:dyDescent="0.25">
      <c r="A855" s="73">
        <v>3223</v>
      </c>
      <c r="B855" s="73" t="s">
        <v>73</v>
      </c>
      <c r="C855" s="73"/>
      <c r="D855" s="14">
        <v>1327.23</v>
      </c>
      <c r="E855" s="208">
        <f t="shared" si="84"/>
        <v>663.61500000000001</v>
      </c>
      <c r="F855" s="52">
        <v>290.61</v>
      </c>
      <c r="G855" s="52">
        <f t="shared" si="85"/>
        <v>43.791957686309082</v>
      </c>
      <c r="H855" s="90"/>
    </row>
    <row r="856" spans="1:10" x14ac:dyDescent="0.25">
      <c r="A856" s="73">
        <v>3224</v>
      </c>
      <c r="B856" s="73" t="s">
        <v>374</v>
      </c>
      <c r="C856" s="73"/>
      <c r="D856" s="14">
        <v>265.45</v>
      </c>
      <c r="E856" s="208">
        <f t="shared" si="84"/>
        <v>132.72499999999999</v>
      </c>
      <c r="F856" s="52">
        <v>57.56</v>
      </c>
      <c r="G856" s="52">
        <f t="shared" si="85"/>
        <v>43.36786588811453</v>
      </c>
      <c r="H856" s="90"/>
    </row>
    <row r="857" spans="1:10" ht="23.25" x14ac:dyDescent="0.25">
      <c r="A857" s="38" t="s">
        <v>336</v>
      </c>
      <c r="B857" s="94" t="s">
        <v>341</v>
      </c>
      <c r="C857" s="93"/>
      <c r="D857" s="126">
        <f>D858+D869</f>
        <v>14400.41</v>
      </c>
      <c r="E857" s="234">
        <f t="shared" si="84"/>
        <v>7200.2049999999999</v>
      </c>
      <c r="F857" s="126">
        <f>F869+F858</f>
        <v>6271.8600000000006</v>
      </c>
      <c r="G857" s="95">
        <f t="shared" si="85"/>
        <v>87.106686545730298</v>
      </c>
      <c r="H857" s="90"/>
    </row>
    <row r="858" spans="1:10" x14ac:dyDescent="0.25">
      <c r="A858" s="12">
        <v>3</v>
      </c>
      <c r="B858" s="12" t="s">
        <v>2</v>
      </c>
      <c r="C858" s="185"/>
      <c r="D858" s="186">
        <f>D859</f>
        <v>12409.57</v>
      </c>
      <c r="E858" s="186">
        <f t="shared" si="84"/>
        <v>6204.7849999999999</v>
      </c>
      <c r="F858" s="186">
        <f>F859</f>
        <v>6271.8600000000006</v>
      </c>
      <c r="G858" s="186">
        <f t="shared" si="85"/>
        <v>101.08102053495811</v>
      </c>
      <c r="H858" s="8"/>
    </row>
    <row r="859" spans="1:10" x14ac:dyDescent="0.25">
      <c r="A859" s="75">
        <v>32</v>
      </c>
      <c r="B859" s="75" t="s">
        <v>212</v>
      </c>
      <c r="C859" s="75"/>
      <c r="D859" s="177">
        <f>D860+D865</f>
        <v>12409.57</v>
      </c>
      <c r="E859" s="177">
        <f t="shared" si="84"/>
        <v>6204.7849999999999</v>
      </c>
      <c r="F859" s="177">
        <f>F860+F865</f>
        <v>6271.8600000000006</v>
      </c>
      <c r="G859" s="177">
        <f t="shared" si="85"/>
        <v>101.08102053495811</v>
      </c>
      <c r="H859" s="8"/>
    </row>
    <row r="860" spans="1:10" x14ac:dyDescent="0.25">
      <c r="A860" s="251">
        <v>322</v>
      </c>
      <c r="B860" s="251" t="s">
        <v>70</v>
      </c>
      <c r="C860" s="251"/>
      <c r="D860" s="254">
        <f>SUM(D861:D864)</f>
        <v>9954.2099999999991</v>
      </c>
      <c r="E860" s="237">
        <f t="shared" si="84"/>
        <v>4977.1049999999996</v>
      </c>
      <c r="F860" s="254">
        <f>SUM(F861:F864)</f>
        <v>3196.63</v>
      </c>
      <c r="G860" s="237">
        <f t="shared" si="85"/>
        <v>64.226694031972414</v>
      </c>
      <c r="H860" s="8"/>
    </row>
    <row r="861" spans="1:10" x14ac:dyDescent="0.25">
      <c r="A861" s="73">
        <v>3221</v>
      </c>
      <c r="B861" s="73" t="s">
        <v>71</v>
      </c>
      <c r="C861" s="73"/>
      <c r="D861" s="14">
        <v>1327.23</v>
      </c>
      <c r="E861" s="208">
        <f t="shared" si="84"/>
        <v>663.61500000000001</v>
      </c>
      <c r="F861" s="14">
        <v>745.13</v>
      </c>
      <c r="G861" s="52">
        <f t="shared" si="85"/>
        <v>112.28347761880006</v>
      </c>
      <c r="H861" s="8"/>
      <c r="J861" s="203"/>
    </row>
    <row r="862" spans="1:10" x14ac:dyDescent="0.25">
      <c r="A862" s="73">
        <v>3223</v>
      </c>
      <c r="B862" s="73" t="s">
        <v>73</v>
      </c>
      <c r="C862" s="73"/>
      <c r="D862" s="14">
        <v>2654.46</v>
      </c>
      <c r="E862" s="208">
        <f t="shared" si="84"/>
        <v>1327.23</v>
      </c>
      <c r="F862" s="14">
        <v>0</v>
      </c>
      <c r="G862" s="52">
        <f t="shared" si="85"/>
        <v>0</v>
      </c>
      <c r="H862" s="8"/>
      <c r="J862" s="203"/>
    </row>
    <row r="863" spans="1:10" x14ac:dyDescent="0.25">
      <c r="A863" s="73">
        <v>3224</v>
      </c>
      <c r="B863" s="74" t="s">
        <v>308</v>
      </c>
      <c r="C863" s="73"/>
      <c r="D863" s="14">
        <v>1990.84</v>
      </c>
      <c r="E863" s="208">
        <f t="shared" si="84"/>
        <v>995.42</v>
      </c>
      <c r="F863" s="14">
        <v>2219.63</v>
      </c>
      <c r="G863" s="52">
        <f t="shared" si="85"/>
        <v>222.98426794719819</v>
      </c>
      <c r="H863" s="8"/>
    </row>
    <row r="864" spans="1:10" x14ac:dyDescent="0.25">
      <c r="A864" s="73">
        <v>3225</v>
      </c>
      <c r="B864" s="74" t="s">
        <v>373</v>
      </c>
      <c r="C864" s="73"/>
      <c r="D864" s="14">
        <v>3981.68</v>
      </c>
      <c r="E864" s="208">
        <f t="shared" si="84"/>
        <v>1990.84</v>
      </c>
      <c r="F864" s="14">
        <v>231.87</v>
      </c>
      <c r="G864" s="52">
        <f t="shared" si="85"/>
        <v>11.646842538827833</v>
      </c>
      <c r="H864" s="8"/>
    </row>
    <row r="865" spans="1:8" x14ac:dyDescent="0.25">
      <c r="A865" s="251">
        <v>323</v>
      </c>
      <c r="B865" s="251" t="s">
        <v>77</v>
      </c>
      <c r="C865" s="251"/>
      <c r="D865" s="254">
        <f>SUM(D866:D868)</f>
        <v>2455.36</v>
      </c>
      <c r="E865" s="237">
        <f t="shared" si="84"/>
        <v>1227.68</v>
      </c>
      <c r="F865" s="254">
        <f>SUM(F866:F868)</f>
        <v>3075.2300000000005</v>
      </c>
      <c r="G865" s="237">
        <f t="shared" si="85"/>
        <v>250.49117033754729</v>
      </c>
      <c r="H865" s="8"/>
    </row>
    <row r="866" spans="1:8" x14ac:dyDescent="0.25">
      <c r="A866" s="73">
        <v>3232</v>
      </c>
      <c r="B866" s="73" t="s">
        <v>79</v>
      </c>
      <c r="C866" s="73"/>
      <c r="D866" s="14">
        <v>1128.1400000000001</v>
      </c>
      <c r="E866" s="208">
        <f t="shared" si="84"/>
        <v>564.07000000000005</v>
      </c>
      <c r="F866" s="14">
        <v>2590.5500000000002</v>
      </c>
      <c r="G866" s="52">
        <f t="shared" si="85"/>
        <v>459.26037548531207</v>
      </c>
      <c r="H866" s="8"/>
    </row>
    <row r="867" spans="1:8" x14ac:dyDescent="0.25">
      <c r="A867" s="73">
        <v>3234</v>
      </c>
      <c r="B867" s="73" t="s">
        <v>81</v>
      </c>
      <c r="C867" s="73"/>
      <c r="D867" s="14">
        <v>464.53</v>
      </c>
      <c r="E867" s="208">
        <f t="shared" si="84"/>
        <v>232.26499999999999</v>
      </c>
      <c r="F867" s="14">
        <v>142.78</v>
      </c>
      <c r="G867" s="52">
        <f t="shared" si="85"/>
        <v>61.472886573525933</v>
      </c>
      <c r="H867" s="8"/>
    </row>
    <row r="868" spans="1:8" x14ac:dyDescent="0.25">
      <c r="A868" s="73">
        <v>3239</v>
      </c>
      <c r="B868" s="73" t="s">
        <v>86</v>
      </c>
      <c r="C868" s="73"/>
      <c r="D868" s="14">
        <v>862.69</v>
      </c>
      <c r="E868" s="208">
        <f t="shared" si="84"/>
        <v>431.34500000000003</v>
      </c>
      <c r="F868" s="14">
        <v>341.9</v>
      </c>
      <c r="G868" s="52">
        <f t="shared" si="85"/>
        <v>79.263698431649829</v>
      </c>
      <c r="H868" s="8"/>
    </row>
    <row r="869" spans="1:8" x14ac:dyDescent="0.25">
      <c r="A869" s="12">
        <v>4</v>
      </c>
      <c r="B869" s="12" t="s">
        <v>217</v>
      </c>
      <c r="C869" s="185"/>
      <c r="D869" s="186">
        <f>SUM(D870)</f>
        <v>1990.84</v>
      </c>
      <c r="E869" s="186">
        <f t="shared" si="84"/>
        <v>995.42</v>
      </c>
      <c r="F869" s="186">
        <f>SUM(F870)</f>
        <v>0</v>
      </c>
      <c r="G869" s="186">
        <f t="shared" si="85"/>
        <v>0</v>
      </c>
      <c r="H869" s="8"/>
    </row>
    <row r="870" spans="1:8" ht="19.5" x14ac:dyDescent="0.25">
      <c r="A870" s="75">
        <v>42</v>
      </c>
      <c r="B870" s="50" t="s">
        <v>222</v>
      </c>
      <c r="C870" s="75"/>
      <c r="D870" s="177">
        <f>SUM(D871)</f>
        <v>1990.84</v>
      </c>
      <c r="E870" s="177">
        <f t="shared" si="84"/>
        <v>995.42</v>
      </c>
      <c r="F870" s="177">
        <f>SUM(F871)</f>
        <v>0</v>
      </c>
      <c r="G870" s="177">
        <f t="shared" si="85"/>
        <v>0</v>
      </c>
      <c r="H870" s="8"/>
    </row>
    <row r="871" spans="1:8" x14ac:dyDescent="0.25">
      <c r="A871" s="251">
        <v>422</v>
      </c>
      <c r="B871" s="251" t="s">
        <v>118</v>
      </c>
      <c r="C871" s="251"/>
      <c r="D871" s="254">
        <f>SUM(D872)</f>
        <v>1990.84</v>
      </c>
      <c r="E871" s="237">
        <f t="shared" si="84"/>
        <v>995.42</v>
      </c>
      <c r="F871" s="254">
        <f>SUM(F872)</f>
        <v>0</v>
      </c>
      <c r="G871" s="237">
        <f t="shared" si="85"/>
        <v>0</v>
      </c>
      <c r="H871" s="8"/>
    </row>
    <row r="872" spans="1:8" x14ac:dyDescent="0.25">
      <c r="A872" s="73">
        <v>4227</v>
      </c>
      <c r="B872" s="73" t="s">
        <v>123</v>
      </c>
      <c r="C872" s="73"/>
      <c r="D872" s="14">
        <v>1990.84</v>
      </c>
      <c r="E872" s="208">
        <f t="shared" si="84"/>
        <v>995.42</v>
      </c>
      <c r="F872" s="52">
        <v>0</v>
      </c>
      <c r="G872" s="52">
        <f t="shared" si="85"/>
        <v>0</v>
      </c>
      <c r="H872" s="8"/>
    </row>
    <row r="873" spans="1:8" x14ac:dyDescent="0.25">
      <c r="A873" s="437"/>
      <c r="B873" s="438"/>
      <c r="C873" s="438"/>
      <c r="D873" s="438"/>
      <c r="E873" s="438"/>
      <c r="F873" s="438"/>
      <c r="G873" s="439"/>
      <c r="H873" s="8"/>
    </row>
    <row r="874" spans="1:8" x14ac:dyDescent="0.25">
      <c r="A874" s="47" t="s">
        <v>204</v>
      </c>
      <c r="B874" s="107" t="s">
        <v>210</v>
      </c>
      <c r="C874" s="47" t="s">
        <v>209</v>
      </c>
      <c r="D874" s="48">
        <f>D876</f>
        <v>16520.000000000004</v>
      </c>
      <c r="E874" s="48">
        <f>D874/2</f>
        <v>8260.0000000000018</v>
      </c>
      <c r="F874" s="48">
        <f>F876</f>
        <v>6036.8200000000006</v>
      </c>
      <c r="G874" s="332">
        <f>F874/E874*100</f>
        <v>73.084987893462454</v>
      </c>
      <c r="H874" s="8"/>
    </row>
    <row r="875" spans="1:8" x14ac:dyDescent="0.25">
      <c r="A875" s="408"/>
      <c r="B875" s="409"/>
      <c r="C875" s="409"/>
      <c r="D875" s="409"/>
      <c r="E875" s="409"/>
      <c r="F875" s="409"/>
      <c r="G875" s="410"/>
      <c r="H875" s="8"/>
    </row>
    <row r="876" spans="1:8" x14ac:dyDescent="0.25">
      <c r="A876" s="102" t="s">
        <v>218</v>
      </c>
      <c r="B876" s="108" t="s">
        <v>280</v>
      </c>
      <c r="C876" s="102">
        <v>301</v>
      </c>
      <c r="D876" s="104">
        <f>D878+D915</f>
        <v>16520.000000000004</v>
      </c>
      <c r="E876" s="104">
        <f>D876/2</f>
        <v>8260.0000000000018</v>
      </c>
      <c r="F876" s="104">
        <f>F878+F908+F915</f>
        <v>6036.8200000000006</v>
      </c>
      <c r="G876" s="358">
        <f>F876/E876*100</f>
        <v>73.084987893462454</v>
      </c>
      <c r="H876" s="80"/>
    </row>
    <row r="877" spans="1:8" x14ac:dyDescent="0.25">
      <c r="A877" s="408"/>
      <c r="B877" s="409"/>
      <c r="C877" s="409"/>
      <c r="D877" s="409"/>
      <c r="E877" s="409"/>
      <c r="F877" s="409"/>
      <c r="G877" s="410"/>
      <c r="H877" s="80"/>
    </row>
    <row r="878" spans="1:8" x14ac:dyDescent="0.25">
      <c r="A878" s="128" t="s">
        <v>5</v>
      </c>
      <c r="B878" s="134" t="s">
        <v>282</v>
      </c>
      <c r="C878" s="130" t="s">
        <v>281</v>
      </c>
      <c r="D878" s="131">
        <f>D879+D897+D902</f>
        <v>11874.700000000003</v>
      </c>
      <c r="E878" s="131">
        <f>D878/2</f>
        <v>5937.3500000000013</v>
      </c>
      <c r="F878" s="131">
        <f>F879+F897+F902</f>
        <v>4703.3600000000006</v>
      </c>
      <c r="G878" s="329">
        <f>F878/E878*100</f>
        <v>79.216485469106573</v>
      </c>
      <c r="H878" s="8"/>
    </row>
    <row r="879" spans="1:8" ht="23.25" x14ac:dyDescent="0.25">
      <c r="A879" s="121" t="s">
        <v>335</v>
      </c>
      <c r="B879" s="119" t="s">
        <v>342</v>
      </c>
      <c r="C879" s="199"/>
      <c r="D879" s="204">
        <f>D880</f>
        <v>11740.650000000003</v>
      </c>
      <c r="E879" s="234">
        <f t="shared" ref="E879:E906" si="86">D879/2</f>
        <v>5870.3250000000016</v>
      </c>
      <c r="F879" s="204">
        <f>F880</f>
        <v>4703.3600000000006</v>
      </c>
      <c r="G879" s="321">
        <f t="shared" ref="G879:G906" si="87">F879/E879*100</f>
        <v>80.120947307005991</v>
      </c>
      <c r="H879" s="91"/>
    </row>
    <row r="880" spans="1:8" x14ac:dyDescent="0.25">
      <c r="A880" s="12">
        <v>3</v>
      </c>
      <c r="B880" s="12" t="s">
        <v>2</v>
      </c>
      <c r="C880" s="185"/>
      <c r="D880" s="186">
        <f>D881+D893</f>
        <v>11740.650000000003</v>
      </c>
      <c r="E880" s="186">
        <f t="shared" si="86"/>
        <v>5870.3250000000016</v>
      </c>
      <c r="F880" s="186">
        <f>F881+F893</f>
        <v>4703.3600000000006</v>
      </c>
      <c r="G880" s="337">
        <f t="shared" si="87"/>
        <v>80.120947307005991</v>
      </c>
      <c r="H880" s="8"/>
    </row>
    <row r="881" spans="1:8" x14ac:dyDescent="0.25">
      <c r="A881" s="75">
        <v>32</v>
      </c>
      <c r="B881" s="75" t="s">
        <v>212</v>
      </c>
      <c r="C881" s="75"/>
      <c r="D881" s="177">
        <f>D882+D885+D890</f>
        <v>11342.450000000003</v>
      </c>
      <c r="E881" s="177">
        <f t="shared" si="86"/>
        <v>5671.2250000000013</v>
      </c>
      <c r="F881" s="177">
        <f>F882+F885+F890</f>
        <v>4606.630000000001</v>
      </c>
      <c r="G881" s="331">
        <f t="shared" si="87"/>
        <v>81.228129725059404</v>
      </c>
      <c r="H881" s="81"/>
    </row>
    <row r="882" spans="1:8" x14ac:dyDescent="0.25">
      <c r="A882" s="251">
        <v>322</v>
      </c>
      <c r="B882" s="251" t="s">
        <v>70</v>
      </c>
      <c r="C882" s="251"/>
      <c r="D882" s="254">
        <f>SUM(D883:D884)</f>
        <v>566.70000000000005</v>
      </c>
      <c r="E882" s="237">
        <f t="shared" si="86"/>
        <v>283.35000000000002</v>
      </c>
      <c r="F882" s="254">
        <f>SUM(F883:F884)</f>
        <v>94.06</v>
      </c>
      <c r="G882" s="338">
        <f t="shared" si="87"/>
        <v>33.195694370919355</v>
      </c>
      <c r="H882" s="8"/>
    </row>
    <row r="883" spans="1:8" x14ac:dyDescent="0.25">
      <c r="A883" s="73">
        <v>3221</v>
      </c>
      <c r="B883" s="73" t="s">
        <v>71</v>
      </c>
      <c r="C883" s="73"/>
      <c r="D883" s="14">
        <v>504.05</v>
      </c>
      <c r="E883" s="208">
        <f t="shared" si="86"/>
        <v>252.02500000000001</v>
      </c>
      <c r="F883" s="14">
        <v>94.06</v>
      </c>
      <c r="G883" s="334">
        <f t="shared" si="87"/>
        <v>37.32169427636147</v>
      </c>
      <c r="H883" s="8"/>
    </row>
    <row r="884" spans="1:8" x14ac:dyDescent="0.25">
      <c r="A884" s="73">
        <v>3225</v>
      </c>
      <c r="B884" s="73" t="s">
        <v>373</v>
      </c>
      <c r="C884" s="73"/>
      <c r="D884" s="14">
        <v>62.65</v>
      </c>
      <c r="E884" s="208">
        <f t="shared" si="86"/>
        <v>31.324999999999999</v>
      </c>
      <c r="F884" s="14">
        <v>0</v>
      </c>
      <c r="G884" s="334">
        <f t="shared" si="87"/>
        <v>0</v>
      </c>
      <c r="H884" s="8"/>
    </row>
    <row r="885" spans="1:8" x14ac:dyDescent="0.25">
      <c r="A885" s="251">
        <v>323</v>
      </c>
      <c r="B885" s="251" t="s">
        <v>77</v>
      </c>
      <c r="C885" s="251"/>
      <c r="D885" s="254">
        <f>SUM(D886:D889)</f>
        <v>10477.130000000001</v>
      </c>
      <c r="E885" s="237">
        <f t="shared" si="86"/>
        <v>5238.5650000000005</v>
      </c>
      <c r="F885" s="254">
        <f>SUM(F886:F889)</f>
        <v>4512.5700000000006</v>
      </c>
      <c r="G885" s="338">
        <f t="shared" si="87"/>
        <v>86.141338324522081</v>
      </c>
      <c r="H885" s="8"/>
    </row>
    <row r="886" spans="1:8" x14ac:dyDescent="0.25">
      <c r="A886" s="73">
        <v>3231</v>
      </c>
      <c r="B886" s="73" t="s">
        <v>78</v>
      </c>
      <c r="C886" s="73"/>
      <c r="D886" s="14">
        <v>715.37</v>
      </c>
      <c r="E886" s="208">
        <f t="shared" si="86"/>
        <v>357.685</v>
      </c>
      <c r="F886" s="14">
        <v>272.01</v>
      </c>
      <c r="G886" s="334">
        <f t="shared" si="87"/>
        <v>76.047360107357036</v>
      </c>
      <c r="H886" s="8"/>
    </row>
    <row r="887" spans="1:8" x14ac:dyDescent="0.25">
      <c r="A887" s="73">
        <v>3237</v>
      </c>
      <c r="B887" s="73" t="s">
        <v>84</v>
      </c>
      <c r="C887" s="73"/>
      <c r="D887" s="14">
        <v>9529.5</v>
      </c>
      <c r="E887" s="208">
        <f t="shared" si="86"/>
        <v>4764.75</v>
      </c>
      <c r="F887" s="14">
        <v>4240.5600000000004</v>
      </c>
      <c r="G887" s="334">
        <f t="shared" si="87"/>
        <v>88.998583346450502</v>
      </c>
      <c r="H887" s="8"/>
    </row>
    <row r="888" spans="1:8" x14ac:dyDescent="0.25">
      <c r="A888" s="73">
        <v>3238</v>
      </c>
      <c r="B888" s="73" t="s">
        <v>85</v>
      </c>
      <c r="C888" s="73"/>
      <c r="D888" s="14">
        <v>99.54</v>
      </c>
      <c r="E888" s="208">
        <f t="shared" si="86"/>
        <v>49.77</v>
      </c>
      <c r="F888" s="14">
        <v>0</v>
      </c>
      <c r="G888" s="334">
        <f t="shared" si="87"/>
        <v>0</v>
      </c>
      <c r="H888" s="8"/>
    </row>
    <row r="889" spans="1:8" x14ac:dyDescent="0.25">
      <c r="A889" s="73">
        <v>3239</v>
      </c>
      <c r="B889" s="73" t="s">
        <v>86</v>
      </c>
      <c r="C889" s="73"/>
      <c r="D889" s="14">
        <v>132.72</v>
      </c>
      <c r="E889" s="208">
        <f t="shared" si="86"/>
        <v>66.36</v>
      </c>
      <c r="F889" s="14">
        <v>0</v>
      </c>
      <c r="G889" s="334">
        <f t="shared" si="87"/>
        <v>0</v>
      </c>
      <c r="H889" s="8"/>
    </row>
    <row r="890" spans="1:8" x14ac:dyDescent="0.25">
      <c r="A890" s="251">
        <v>329</v>
      </c>
      <c r="B890" s="251" t="s">
        <v>87</v>
      </c>
      <c r="C890" s="251"/>
      <c r="D890" s="254">
        <f>SUM(D891:D892)</f>
        <v>298.62</v>
      </c>
      <c r="E890" s="237">
        <f t="shared" si="86"/>
        <v>149.31</v>
      </c>
      <c r="F890" s="254">
        <f>SUM(F891:F892)</f>
        <v>0</v>
      </c>
      <c r="G890" s="338">
        <f t="shared" si="87"/>
        <v>0</v>
      </c>
      <c r="H890" s="8"/>
    </row>
    <row r="891" spans="1:8" x14ac:dyDescent="0.25">
      <c r="A891" s="73">
        <v>3293</v>
      </c>
      <c r="B891" s="73" t="s">
        <v>90</v>
      </c>
      <c r="C891" s="73"/>
      <c r="D891" s="14">
        <v>132.72</v>
      </c>
      <c r="E891" s="208">
        <f t="shared" si="86"/>
        <v>66.36</v>
      </c>
      <c r="F891" s="14">
        <v>0</v>
      </c>
      <c r="G891" s="334">
        <f t="shared" si="87"/>
        <v>0</v>
      </c>
      <c r="H891" s="8"/>
    </row>
    <row r="892" spans="1:8" x14ac:dyDescent="0.25">
      <c r="A892" s="73">
        <v>3299</v>
      </c>
      <c r="B892" s="73" t="s">
        <v>87</v>
      </c>
      <c r="C892" s="73"/>
      <c r="D892" s="14">
        <v>165.9</v>
      </c>
      <c r="E892" s="208">
        <f t="shared" si="86"/>
        <v>82.95</v>
      </c>
      <c r="F892" s="14">
        <v>0</v>
      </c>
      <c r="G892" s="334">
        <f t="shared" si="87"/>
        <v>0</v>
      </c>
      <c r="H892" s="8"/>
    </row>
    <row r="893" spans="1:8" x14ac:dyDescent="0.25">
      <c r="A893" s="75">
        <v>34</v>
      </c>
      <c r="B893" s="75" t="s">
        <v>213</v>
      </c>
      <c r="C893" s="75"/>
      <c r="D893" s="177">
        <f>D894</f>
        <v>398.2</v>
      </c>
      <c r="E893" s="177">
        <f t="shared" si="86"/>
        <v>199.1</v>
      </c>
      <c r="F893" s="177">
        <f>F894</f>
        <v>96.73</v>
      </c>
      <c r="G893" s="331">
        <f t="shared" si="87"/>
        <v>48.583626318432955</v>
      </c>
      <c r="H893" s="8"/>
    </row>
    <row r="894" spans="1:8" x14ac:dyDescent="0.25">
      <c r="A894" s="251">
        <v>343</v>
      </c>
      <c r="B894" s="251" t="s">
        <v>95</v>
      </c>
      <c r="C894" s="251"/>
      <c r="D894" s="254">
        <f>SUM(D895:D896)</f>
        <v>398.2</v>
      </c>
      <c r="E894" s="237">
        <f t="shared" si="86"/>
        <v>199.1</v>
      </c>
      <c r="F894" s="254">
        <f>SUM(F895:F896)</f>
        <v>96.73</v>
      </c>
      <c r="G894" s="338">
        <f t="shared" si="87"/>
        <v>48.583626318432955</v>
      </c>
      <c r="H894" s="8"/>
    </row>
    <row r="895" spans="1:8" x14ac:dyDescent="0.25">
      <c r="A895" s="73">
        <v>3431</v>
      </c>
      <c r="B895" s="73" t="s">
        <v>96</v>
      </c>
      <c r="C895" s="73"/>
      <c r="D895" s="14">
        <v>265.45999999999998</v>
      </c>
      <c r="E895" s="208">
        <f t="shared" si="86"/>
        <v>132.72999999999999</v>
      </c>
      <c r="F895" s="14">
        <v>96.73</v>
      </c>
      <c r="G895" s="334">
        <f t="shared" si="87"/>
        <v>72.877269645144281</v>
      </c>
      <c r="H895" s="8"/>
    </row>
    <row r="896" spans="1:8" x14ac:dyDescent="0.25">
      <c r="A896" s="73">
        <v>3434</v>
      </c>
      <c r="B896" s="21" t="s">
        <v>376</v>
      </c>
      <c r="C896" s="21"/>
      <c r="D896" s="82">
        <v>132.74</v>
      </c>
      <c r="E896" s="208">
        <f t="shared" si="86"/>
        <v>66.37</v>
      </c>
      <c r="F896" s="116">
        <v>0</v>
      </c>
      <c r="G896" s="334">
        <f t="shared" si="87"/>
        <v>0</v>
      </c>
      <c r="H896" s="8"/>
    </row>
    <row r="897" spans="1:8" ht="23.25" x14ac:dyDescent="0.25">
      <c r="A897" s="38" t="s">
        <v>345</v>
      </c>
      <c r="B897" s="94" t="s">
        <v>346</v>
      </c>
      <c r="C897" s="93"/>
      <c r="D897" s="126">
        <f>D898</f>
        <v>1.05</v>
      </c>
      <c r="E897" s="234">
        <f t="shared" si="86"/>
        <v>0.52500000000000002</v>
      </c>
      <c r="F897" s="126">
        <f>F898</f>
        <v>0</v>
      </c>
      <c r="G897" s="250">
        <f t="shared" si="87"/>
        <v>0</v>
      </c>
      <c r="H897" s="8"/>
    </row>
    <row r="898" spans="1:8" x14ac:dyDescent="0.25">
      <c r="A898" s="12">
        <v>3</v>
      </c>
      <c r="B898" s="12" t="s">
        <v>2</v>
      </c>
      <c r="C898" s="185"/>
      <c r="D898" s="186">
        <f>SUM(D899)</f>
        <v>1.05</v>
      </c>
      <c r="E898" s="186">
        <f t="shared" si="86"/>
        <v>0.52500000000000002</v>
      </c>
      <c r="F898" s="186">
        <f>SUM(F899)</f>
        <v>0</v>
      </c>
      <c r="G898" s="337">
        <f t="shared" si="87"/>
        <v>0</v>
      </c>
      <c r="H898" s="8"/>
    </row>
    <row r="899" spans="1:8" x14ac:dyDescent="0.25">
      <c r="A899" s="75">
        <v>32</v>
      </c>
      <c r="B899" s="75" t="s">
        <v>212</v>
      </c>
      <c r="C899" s="75"/>
      <c r="D899" s="177">
        <f>SUM(D900)</f>
        <v>1.05</v>
      </c>
      <c r="E899" s="177">
        <f t="shared" si="86"/>
        <v>0.52500000000000002</v>
      </c>
      <c r="F899" s="177">
        <f>SUM(F900)</f>
        <v>0</v>
      </c>
      <c r="G899" s="331">
        <f t="shared" si="87"/>
        <v>0</v>
      </c>
      <c r="H899" s="8"/>
    </row>
    <row r="900" spans="1:8" x14ac:dyDescent="0.25">
      <c r="A900" s="251">
        <v>322</v>
      </c>
      <c r="B900" s="251" t="s">
        <v>70</v>
      </c>
      <c r="C900" s="274"/>
      <c r="D900" s="272">
        <f>SUM(D901)</f>
        <v>1.05</v>
      </c>
      <c r="E900" s="237">
        <f t="shared" si="86"/>
        <v>0.52500000000000002</v>
      </c>
      <c r="F900" s="273">
        <f>SUM(F901)</f>
        <v>0</v>
      </c>
      <c r="G900" s="338">
        <f t="shared" si="87"/>
        <v>0</v>
      </c>
      <c r="H900" s="8"/>
    </row>
    <row r="901" spans="1:8" x14ac:dyDescent="0.25">
      <c r="A901" s="73">
        <v>3225</v>
      </c>
      <c r="B901" s="73" t="s">
        <v>373</v>
      </c>
      <c r="C901" s="21"/>
      <c r="D901" s="82">
        <v>1.05</v>
      </c>
      <c r="E901" s="208">
        <f t="shared" si="86"/>
        <v>0.52500000000000002</v>
      </c>
      <c r="F901" s="116">
        <v>0</v>
      </c>
      <c r="G901" s="334">
        <f t="shared" si="87"/>
        <v>0</v>
      </c>
      <c r="H901" s="8"/>
    </row>
    <row r="902" spans="1:8" ht="23.25" x14ac:dyDescent="0.25">
      <c r="A902" s="205" t="s">
        <v>377</v>
      </c>
      <c r="B902" s="206" t="s">
        <v>378</v>
      </c>
      <c r="C902" s="119"/>
      <c r="D902" s="126">
        <f>D903</f>
        <v>133</v>
      </c>
      <c r="E902" s="234">
        <f t="shared" si="86"/>
        <v>66.5</v>
      </c>
      <c r="F902" s="126">
        <f>F903</f>
        <v>0</v>
      </c>
      <c r="G902" s="321">
        <f t="shared" si="87"/>
        <v>0</v>
      </c>
      <c r="H902" s="8"/>
    </row>
    <row r="903" spans="1:8" x14ac:dyDescent="0.25">
      <c r="A903" s="12">
        <v>3</v>
      </c>
      <c r="B903" s="12" t="s">
        <v>2</v>
      </c>
      <c r="C903" s="185"/>
      <c r="D903" s="186">
        <f>SUM(D904)</f>
        <v>133</v>
      </c>
      <c r="E903" s="186">
        <f t="shared" si="86"/>
        <v>66.5</v>
      </c>
      <c r="F903" s="186">
        <f>SUM(F904)</f>
        <v>0</v>
      </c>
      <c r="G903" s="337">
        <f t="shared" si="87"/>
        <v>0</v>
      </c>
      <c r="H903" s="8"/>
    </row>
    <row r="904" spans="1:8" x14ac:dyDescent="0.25">
      <c r="A904" s="75">
        <v>32</v>
      </c>
      <c r="B904" s="75" t="s">
        <v>212</v>
      </c>
      <c r="C904" s="75"/>
      <c r="D904" s="177">
        <f>SUM(D905)</f>
        <v>133</v>
      </c>
      <c r="E904" s="177">
        <f t="shared" si="86"/>
        <v>66.5</v>
      </c>
      <c r="F904" s="177">
        <f>SUM(F905)</f>
        <v>0</v>
      </c>
      <c r="G904" s="331">
        <f t="shared" si="87"/>
        <v>0</v>
      </c>
      <c r="H904" s="8"/>
    </row>
    <row r="905" spans="1:8" x14ac:dyDescent="0.25">
      <c r="A905" s="251">
        <v>322</v>
      </c>
      <c r="B905" s="251" t="s">
        <v>70</v>
      </c>
      <c r="C905" s="274"/>
      <c r="D905" s="273">
        <f>SUM(D906)</f>
        <v>133</v>
      </c>
      <c r="E905" s="237">
        <f t="shared" si="86"/>
        <v>66.5</v>
      </c>
      <c r="F905" s="273">
        <f>SUM(F906)</f>
        <v>0</v>
      </c>
      <c r="G905" s="338">
        <f t="shared" si="87"/>
        <v>0</v>
      </c>
      <c r="H905" s="8"/>
    </row>
    <row r="906" spans="1:8" x14ac:dyDescent="0.25">
      <c r="A906" s="73">
        <v>3221</v>
      </c>
      <c r="B906" s="73" t="s">
        <v>71</v>
      </c>
      <c r="C906" s="21"/>
      <c r="D906" s="116">
        <v>133</v>
      </c>
      <c r="E906" s="208">
        <f t="shared" si="86"/>
        <v>66.5</v>
      </c>
      <c r="F906" s="116">
        <v>0</v>
      </c>
      <c r="G906" s="334">
        <f t="shared" si="87"/>
        <v>0</v>
      </c>
      <c r="H906" s="8"/>
    </row>
    <row r="907" spans="1:8" x14ac:dyDescent="0.25">
      <c r="A907" s="394"/>
      <c r="B907" s="395"/>
      <c r="C907" s="395"/>
      <c r="D907" s="395"/>
      <c r="E907" s="395"/>
      <c r="F907" s="395"/>
      <c r="G907" s="396"/>
      <c r="H907" s="8"/>
    </row>
    <row r="908" spans="1:8" x14ac:dyDescent="0.25">
      <c r="A908" s="200" t="s">
        <v>5</v>
      </c>
      <c r="B908" s="134" t="s">
        <v>381</v>
      </c>
      <c r="C908" s="130" t="s">
        <v>380</v>
      </c>
      <c r="D908" s="131">
        <f>D909+D915</f>
        <v>4645.3</v>
      </c>
      <c r="E908" s="131">
        <f>D908/2</f>
        <v>2322.65</v>
      </c>
      <c r="F908" s="131">
        <f>F909</f>
        <v>237.35</v>
      </c>
      <c r="G908" s="329">
        <f>F908/E908*100</f>
        <v>10.218930962478204</v>
      </c>
      <c r="H908" s="8"/>
    </row>
    <row r="909" spans="1:8" ht="23.25" x14ac:dyDescent="0.25">
      <c r="A909" s="121" t="s">
        <v>337</v>
      </c>
      <c r="B909" s="119" t="s">
        <v>340</v>
      </c>
      <c r="C909" s="84"/>
      <c r="D909" s="126">
        <f>D910</f>
        <v>0</v>
      </c>
      <c r="E909" s="234">
        <f t="shared" ref="E909:E913" si="88">D909/2</f>
        <v>0</v>
      </c>
      <c r="F909" s="126">
        <f>F910</f>
        <v>237.35</v>
      </c>
      <c r="G909" s="321">
        <v>0</v>
      </c>
      <c r="H909" s="8"/>
    </row>
    <row r="910" spans="1:8" x14ac:dyDescent="0.25">
      <c r="A910" s="12">
        <v>4</v>
      </c>
      <c r="B910" s="12" t="s">
        <v>217</v>
      </c>
      <c r="C910" s="185"/>
      <c r="D910" s="186">
        <f>D911</f>
        <v>0</v>
      </c>
      <c r="E910" s="186">
        <f t="shared" si="88"/>
        <v>0</v>
      </c>
      <c r="F910" s="186">
        <f>F911</f>
        <v>237.35</v>
      </c>
      <c r="G910" s="337">
        <v>0</v>
      </c>
      <c r="H910" s="8"/>
    </row>
    <row r="911" spans="1:8" x14ac:dyDescent="0.25">
      <c r="A911" s="75">
        <v>42</v>
      </c>
      <c r="B911" s="50" t="s">
        <v>379</v>
      </c>
      <c r="C911" s="75"/>
      <c r="D911" s="177">
        <f>D912+D914</f>
        <v>0</v>
      </c>
      <c r="E911" s="177">
        <f t="shared" si="88"/>
        <v>0</v>
      </c>
      <c r="F911" s="177">
        <f>F912+F914</f>
        <v>237.35</v>
      </c>
      <c r="G911" s="331">
        <v>0</v>
      </c>
      <c r="H911" s="8"/>
    </row>
    <row r="912" spans="1:8" x14ac:dyDescent="0.25">
      <c r="A912" s="251">
        <v>422</v>
      </c>
      <c r="B912" s="251" t="s">
        <v>118</v>
      </c>
      <c r="C912" s="251"/>
      <c r="D912" s="237">
        <f>SUM(D913)</f>
        <v>0</v>
      </c>
      <c r="E912" s="237">
        <f t="shared" si="88"/>
        <v>0</v>
      </c>
      <c r="F912" s="237">
        <f>SUM(F913)</f>
        <v>237.35</v>
      </c>
      <c r="G912" s="338">
        <v>0</v>
      </c>
      <c r="H912" s="8"/>
    </row>
    <row r="913" spans="1:15" x14ac:dyDescent="0.25">
      <c r="A913" s="19">
        <v>4221</v>
      </c>
      <c r="B913" s="207" t="s">
        <v>119</v>
      </c>
      <c r="C913" s="19"/>
      <c r="D913" s="208">
        <v>0</v>
      </c>
      <c r="E913" s="208">
        <f t="shared" si="88"/>
        <v>0</v>
      </c>
      <c r="F913" s="208">
        <v>237.35</v>
      </c>
      <c r="G913" s="334">
        <v>0</v>
      </c>
      <c r="H913" s="8"/>
    </row>
    <row r="914" spans="1:15" x14ac:dyDescent="0.25">
      <c r="A914" s="394"/>
      <c r="B914" s="395"/>
      <c r="C914" s="395"/>
      <c r="D914" s="395"/>
      <c r="E914" s="395"/>
      <c r="F914" s="395"/>
      <c r="G914" s="396"/>
      <c r="H914" s="8"/>
    </row>
    <row r="915" spans="1:15" x14ac:dyDescent="0.25">
      <c r="A915" s="200" t="s">
        <v>5</v>
      </c>
      <c r="B915" s="134" t="s">
        <v>284</v>
      </c>
      <c r="C915" s="130" t="s">
        <v>283</v>
      </c>
      <c r="D915" s="131">
        <f>D916+D921</f>
        <v>4645.3</v>
      </c>
      <c r="E915" s="131">
        <f>D915/2</f>
        <v>2322.65</v>
      </c>
      <c r="F915" s="131">
        <f>F922</f>
        <v>1096.1099999999999</v>
      </c>
      <c r="G915" s="329">
        <f>F915/E915*100</f>
        <v>47.192215788000766</v>
      </c>
      <c r="H915" s="8"/>
    </row>
    <row r="916" spans="1:15" ht="23.25" x14ac:dyDescent="0.25">
      <c r="A916" s="121" t="s">
        <v>335</v>
      </c>
      <c r="B916" s="119" t="s">
        <v>342</v>
      </c>
      <c r="C916" s="199"/>
      <c r="D916" s="204">
        <f>D917</f>
        <v>663.6</v>
      </c>
      <c r="E916" s="234">
        <f t="shared" ref="E916:E925" si="89">D916/2</f>
        <v>331.8</v>
      </c>
      <c r="F916" s="204">
        <f>F917</f>
        <v>0</v>
      </c>
      <c r="G916" s="321">
        <f t="shared" ref="G916:G925" si="90">F916/E916*100</f>
        <v>0</v>
      </c>
      <c r="H916" s="8"/>
    </row>
    <row r="917" spans="1:15" x14ac:dyDescent="0.25">
      <c r="A917" s="12">
        <v>4</v>
      </c>
      <c r="B917" s="12" t="s">
        <v>217</v>
      </c>
      <c r="C917" s="185"/>
      <c r="D917" s="186">
        <f>SUM(D918)</f>
        <v>663.6</v>
      </c>
      <c r="E917" s="186">
        <f t="shared" si="89"/>
        <v>331.8</v>
      </c>
      <c r="F917" s="186">
        <f>SUM(F918)</f>
        <v>0</v>
      </c>
      <c r="G917" s="337">
        <f t="shared" si="90"/>
        <v>0</v>
      </c>
      <c r="H917" s="8"/>
    </row>
    <row r="918" spans="1:15" x14ac:dyDescent="0.25">
      <c r="A918" s="75">
        <v>42</v>
      </c>
      <c r="B918" s="50" t="s">
        <v>379</v>
      </c>
      <c r="C918" s="75"/>
      <c r="D918" s="177">
        <f>SUM(D919)</f>
        <v>663.6</v>
      </c>
      <c r="E918" s="177">
        <f t="shared" si="89"/>
        <v>331.8</v>
      </c>
      <c r="F918" s="177">
        <f>SUM(F919)</f>
        <v>0</v>
      </c>
      <c r="G918" s="331">
        <f t="shared" si="90"/>
        <v>0</v>
      </c>
      <c r="H918" s="8"/>
    </row>
    <row r="919" spans="1:15" x14ac:dyDescent="0.25">
      <c r="A919" s="251">
        <v>424</v>
      </c>
      <c r="B919" s="251" t="s">
        <v>285</v>
      </c>
      <c r="C919" s="251"/>
      <c r="D919" s="254">
        <f>SUM(D920)</f>
        <v>663.6</v>
      </c>
      <c r="E919" s="237">
        <f t="shared" si="89"/>
        <v>331.8</v>
      </c>
      <c r="F919" s="254">
        <f>SUM(F920)</f>
        <v>0</v>
      </c>
      <c r="G919" s="338">
        <f t="shared" si="90"/>
        <v>0</v>
      </c>
      <c r="H919" s="8"/>
    </row>
    <row r="920" spans="1:15" x14ac:dyDescent="0.25">
      <c r="A920" s="73">
        <v>4241</v>
      </c>
      <c r="B920" s="73" t="s">
        <v>126</v>
      </c>
      <c r="C920" s="73"/>
      <c r="D920" s="14">
        <v>663.6</v>
      </c>
      <c r="E920" s="208">
        <f t="shared" si="89"/>
        <v>331.8</v>
      </c>
      <c r="F920" s="14">
        <v>0</v>
      </c>
      <c r="G920" s="334">
        <f t="shared" si="90"/>
        <v>0</v>
      </c>
      <c r="H920" s="8"/>
    </row>
    <row r="921" spans="1:15" ht="23.25" x14ac:dyDescent="0.25">
      <c r="A921" s="121" t="s">
        <v>337</v>
      </c>
      <c r="B921" s="119" t="s">
        <v>340</v>
      </c>
      <c r="C921" s="199"/>
      <c r="D921" s="204">
        <f>D922</f>
        <v>3981.7</v>
      </c>
      <c r="E921" s="234">
        <f t="shared" si="89"/>
        <v>1990.85</v>
      </c>
      <c r="F921" s="204">
        <f>F922</f>
        <v>1096.1099999999999</v>
      </c>
      <c r="G921" s="321">
        <f t="shared" si="90"/>
        <v>55.057387548032246</v>
      </c>
      <c r="H921" s="8"/>
    </row>
    <row r="922" spans="1:15" x14ac:dyDescent="0.25">
      <c r="A922" s="12">
        <v>4</v>
      </c>
      <c r="B922" s="12" t="s">
        <v>217</v>
      </c>
      <c r="C922" s="185"/>
      <c r="D922" s="186">
        <f>D923</f>
        <v>3981.7</v>
      </c>
      <c r="E922" s="186">
        <f t="shared" si="89"/>
        <v>1990.85</v>
      </c>
      <c r="F922" s="186">
        <f>F923</f>
        <v>1096.1099999999999</v>
      </c>
      <c r="G922" s="337">
        <f t="shared" si="90"/>
        <v>55.057387548032246</v>
      </c>
      <c r="H922" s="8"/>
    </row>
    <row r="923" spans="1:15" x14ac:dyDescent="0.25">
      <c r="A923" s="75">
        <v>42</v>
      </c>
      <c r="B923" s="50" t="s">
        <v>379</v>
      </c>
      <c r="C923" s="75"/>
      <c r="D923" s="177">
        <f>SUM(D924)</f>
        <v>3981.7</v>
      </c>
      <c r="E923" s="177">
        <f t="shared" si="89"/>
        <v>1990.85</v>
      </c>
      <c r="F923" s="177">
        <f>SUM(F924)</f>
        <v>1096.1099999999999</v>
      </c>
      <c r="G923" s="331">
        <f t="shared" si="90"/>
        <v>55.057387548032246</v>
      </c>
      <c r="H923" s="8"/>
    </row>
    <row r="924" spans="1:15" x14ac:dyDescent="0.25">
      <c r="A924" s="251">
        <v>424</v>
      </c>
      <c r="B924" s="251" t="s">
        <v>285</v>
      </c>
      <c r="C924" s="251"/>
      <c r="D924" s="254">
        <f>SUM(D925)</f>
        <v>3981.7</v>
      </c>
      <c r="E924" s="237">
        <f t="shared" si="89"/>
        <v>1990.85</v>
      </c>
      <c r="F924" s="254">
        <f>SUM(F925)</f>
        <v>1096.1099999999999</v>
      </c>
      <c r="G924" s="338">
        <f t="shared" si="90"/>
        <v>55.057387548032246</v>
      </c>
      <c r="H924" s="90"/>
      <c r="I924" s="79"/>
      <c r="J924" s="79"/>
      <c r="K924" s="79"/>
    </row>
    <row r="925" spans="1:15" x14ac:dyDescent="0.25">
      <c r="A925" s="73">
        <v>4241</v>
      </c>
      <c r="B925" s="73" t="s">
        <v>126</v>
      </c>
      <c r="C925" s="73"/>
      <c r="D925" s="14">
        <v>3981.7</v>
      </c>
      <c r="E925" s="208">
        <f t="shared" si="89"/>
        <v>1990.85</v>
      </c>
      <c r="F925" s="14">
        <v>1096.1099999999999</v>
      </c>
      <c r="G925" s="334">
        <f t="shared" si="90"/>
        <v>55.057387548032246</v>
      </c>
      <c r="H925" s="92"/>
      <c r="I925" s="79"/>
      <c r="J925" s="79"/>
      <c r="K925" s="79"/>
    </row>
    <row r="926" spans="1:15" x14ac:dyDescent="0.25">
      <c r="H926" s="92"/>
      <c r="I926" s="79"/>
      <c r="J926" s="79"/>
      <c r="K926" s="79"/>
    </row>
    <row r="927" spans="1:15" x14ac:dyDescent="0.25">
      <c r="H927" s="209"/>
      <c r="I927" s="275"/>
      <c r="J927" s="291"/>
      <c r="K927" s="275"/>
      <c r="L927" s="214"/>
      <c r="M927" s="277"/>
      <c r="N927" s="214"/>
      <c r="O927" s="277"/>
    </row>
    <row r="928" spans="1:15" x14ac:dyDescent="0.25">
      <c r="A928" s="378" t="s">
        <v>315</v>
      </c>
      <c r="B928" s="378"/>
      <c r="C928" s="378"/>
      <c r="D928" s="378"/>
      <c r="E928" s="378"/>
      <c r="F928" s="378"/>
      <c r="G928" s="378"/>
      <c r="H928" s="209"/>
      <c r="I928" s="275"/>
      <c r="J928" s="291"/>
      <c r="K928" s="275"/>
      <c r="L928" s="214"/>
      <c r="M928" s="276"/>
      <c r="N928" s="214"/>
      <c r="O928" s="276"/>
    </row>
    <row r="929" spans="1:15" x14ac:dyDescent="0.25">
      <c r="A929" s="440"/>
      <c r="B929" s="440"/>
      <c r="C929" s="440"/>
      <c r="D929" s="440"/>
      <c r="E929" s="440"/>
      <c r="F929" s="440"/>
      <c r="G929" s="440"/>
      <c r="I929" s="275"/>
      <c r="J929" s="291"/>
      <c r="K929" s="275"/>
      <c r="L929" s="214"/>
      <c r="M929" s="276"/>
      <c r="N929" s="214"/>
      <c r="O929" s="276"/>
    </row>
    <row r="930" spans="1:15" x14ac:dyDescent="0.25">
      <c r="A930" s="33" t="s">
        <v>424</v>
      </c>
      <c r="E930" s="306"/>
      <c r="F930" s="306"/>
      <c r="I930" s="275"/>
      <c r="J930" s="291"/>
      <c r="K930" s="275"/>
      <c r="L930" s="214"/>
      <c r="M930" s="277"/>
      <c r="N930" s="214"/>
      <c r="O930" s="277"/>
    </row>
    <row r="931" spans="1:15" x14ac:dyDescent="0.25">
      <c r="A931" s="313" t="s">
        <v>425</v>
      </c>
      <c r="B931" s="306"/>
      <c r="C931" s="306"/>
      <c r="D931" s="306"/>
      <c r="E931" s="306"/>
      <c r="I931" s="278"/>
      <c r="J931" s="291"/>
      <c r="K931" s="291"/>
      <c r="L931" s="214"/>
      <c r="M931" s="277"/>
      <c r="N931" s="214"/>
      <c r="O931" s="277"/>
    </row>
    <row r="932" spans="1:15" x14ac:dyDescent="0.25">
      <c r="A932" s="312"/>
      <c r="B932" s="306"/>
      <c r="C932" s="306"/>
      <c r="D932" s="306"/>
      <c r="E932" s="306"/>
      <c r="I932" s="278"/>
      <c r="J932" s="291"/>
      <c r="K932" s="291"/>
      <c r="L932" s="214"/>
      <c r="M932" s="277"/>
      <c r="N932" s="214"/>
      <c r="O932" s="277"/>
    </row>
    <row r="933" spans="1:15" x14ac:dyDescent="0.25">
      <c r="A933" s="312"/>
      <c r="B933" s="306"/>
      <c r="C933" s="306"/>
      <c r="D933" s="306"/>
      <c r="E933" s="306"/>
      <c r="I933" s="278"/>
      <c r="J933" s="291"/>
      <c r="K933" s="291"/>
      <c r="L933" s="214"/>
      <c r="M933" s="277"/>
      <c r="N933" s="214"/>
      <c r="O933" s="277"/>
    </row>
    <row r="934" spans="1:15" x14ac:dyDescent="0.25">
      <c r="A934" s="305" t="s">
        <v>420</v>
      </c>
      <c r="I934" s="278"/>
      <c r="J934" s="291"/>
      <c r="K934" s="291"/>
      <c r="L934" s="214"/>
      <c r="M934" s="277"/>
      <c r="N934" s="214"/>
      <c r="O934" s="277"/>
    </row>
    <row r="935" spans="1:15" x14ac:dyDescent="0.25">
      <c r="A935" s="78"/>
      <c r="I935" s="275"/>
      <c r="J935" s="291"/>
      <c r="K935" s="275"/>
      <c r="L935" s="214"/>
      <c r="M935" s="279"/>
      <c r="N935" s="280"/>
      <c r="O935" s="279"/>
    </row>
    <row r="936" spans="1:15" x14ac:dyDescent="0.25">
      <c r="A936" s="308" t="s">
        <v>429</v>
      </c>
      <c r="B936" s="308"/>
      <c r="C936" s="307"/>
      <c r="D936" s="7"/>
      <c r="E936" s="8"/>
      <c r="I936" s="79"/>
      <c r="J936" s="79"/>
      <c r="K936" s="79"/>
    </row>
    <row r="937" spans="1:15" x14ac:dyDescent="0.25">
      <c r="A937" s="435" t="s">
        <v>421</v>
      </c>
      <c r="B937" s="436"/>
      <c r="C937" s="436"/>
    </row>
    <row r="938" spans="1:15" x14ac:dyDescent="0.25">
      <c r="A938" s="33"/>
      <c r="B938" s="4"/>
      <c r="C938" s="4"/>
    </row>
    <row r="939" spans="1:15" x14ac:dyDescent="0.25">
      <c r="A939" s="33"/>
      <c r="B939" s="4"/>
      <c r="C939" s="305" t="s">
        <v>422</v>
      </c>
      <c r="D939" s="213"/>
      <c r="E939" s="213"/>
    </row>
    <row r="940" spans="1:15" x14ac:dyDescent="0.25">
      <c r="A940" s="308"/>
      <c r="B940" s="309"/>
      <c r="C940" s="310"/>
      <c r="D940" s="310" t="s">
        <v>423</v>
      </c>
      <c r="E940" s="311"/>
      <c r="F940" s="79"/>
    </row>
    <row r="941" spans="1:15" x14ac:dyDescent="0.25">
      <c r="A941" s="11"/>
      <c r="B941" s="79"/>
      <c r="C941" s="11"/>
      <c r="D941" s="80"/>
      <c r="E941" s="80"/>
      <c r="F941" s="80"/>
    </row>
    <row r="942" spans="1:15" x14ac:dyDescent="0.25">
      <c r="A942" s="209"/>
      <c r="B942" s="283"/>
      <c r="C942" s="55"/>
      <c r="D942" s="7"/>
      <c r="E942" s="7"/>
      <c r="F942" s="8"/>
    </row>
    <row r="943" spans="1:15" x14ac:dyDescent="0.25">
      <c r="A943" s="81"/>
      <c r="B943" s="81"/>
      <c r="C943" s="209"/>
      <c r="D943" s="7"/>
      <c r="E943" s="7"/>
      <c r="F943" s="8"/>
    </row>
    <row r="944" spans="1:15" x14ac:dyDescent="0.25">
      <c r="A944" s="81"/>
      <c r="B944" s="81"/>
      <c r="C944" s="209"/>
      <c r="D944" s="7"/>
      <c r="E944" s="7"/>
      <c r="F944" s="8"/>
    </row>
    <row r="945" spans="1:6" x14ac:dyDescent="0.25">
      <c r="A945" s="81"/>
      <c r="B945" s="81"/>
      <c r="C945" s="209"/>
      <c r="D945" s="7"/>
      <c r="E945" s="7"/>
      <c r="F945" s="8"/>
    </row>
    <row r="946" spans="1:6" x14ac:dyDescent="0.25">
      <c r="A946" s="209"/>
      <c r="B946" s="283"/>
      <c r="C946" s="55"/>
      <c r="D946" s="7"/>
      <c r="E946" s="7"/>
      <c r="F946" s="8"/>
    </row>
    <row r="947" spans="1:6" x14ac:dyDescent="0.25">
      <c r="A947" s="81"/>
      <c r="B947" s="81"/>
      <c r="C947" s="209"/>
      <c r="D947" s="7"/>
      <c r="E947" s="7"/>
      <c r="F947" s="8"/>
    </row>
    <row r="948" spans="1:6" x14ac:dyDescent="0.25">
      <c r="A948" s="81"/>
      <c r="B948" s="81"/>
      <c r="C948" s="209"/>
      <c r="D948" s="7"/>
      <c r="E948" s="7"/>
      <c r="F948" s="8"/>
    </row>
    <row r="949" spans="1:6" x14ac:dyDescent="0.25">
      <c r="A949" s="209"/>
      <c r="B949" s="283"/>
      <c r="C949" s="55"/>
      <c r="D949" s="7"/>
      <c r="E949" s="7"/>
      <c r="F949" s="8"/>
    </row>
    <row r="950" spans="1:6" x14ac:dyDescent="0.25">
      <c r="A950" s="81"/>
      <c r="B950" s="81"/>
      <c r="C950" s="209"/>
      <c r="D950" s="7"/>
      <c r="E950" s="7"/>
      <c r="F950" s="8"/>
    </row>
    <row r="951" spans="1:6" x14ac:dyDescent="0.25">
      <c r="A951" s="81"/>
      <c r="B951" s="81"/>
      <c r="C951" s="209"/>
      <c r="D951" s="7"/>
      <c r="E951" s="7"/>
      <c r="F951" s="8"/>
    </row>
    <row r="952" spans="1:6" x14ac:dyDescent="0.25">
      <c r="A952" s="209"/>
      <c r="B952" s="209"/>
      <c r="C952" s="81"/>
      <c r="D952" s="7"/>
      <c r="E952" s="7"/>
      <c r="F952" s="8"/>
    </row>
    <row r="953" spans="1:6" x14ac:dyDescent="0.25">
      <c r="A953" s="81"/>
      <c r="B953" s="81"/>
      <c r="C953" s="209"/>
      <c r="D953" s="7"/>
      <c r="E953" s="7"/>
      <c r="F953" s="8"/>
    </row>
    <row r="954" spans="1:6" x14ac:dyDescent="0.25">
      <c r="A954" s="81"/>
      <c r="B954" s="81"/>
      <c r="C954" s="209"/>
      <c r="D954" s="7"/>
      <c r="E954" s="7"/>
      <c r="F954" s="8"/>
    </row>
    <row r="955" spans="1:6" x14ac:dyDescent="0.25">
      <c r="A955" s="209"/>
      <c r="B955" s="209"/>
      <c r="C955" s="81"/>
      <c r="D955" s="7"/>
      <c r="E955" s="7"/>
      <c r="F955" s="8"/>
    </row>
    <row r="956" spans="1:6" x14ac:dyDescent="0.25">
      <c r="A956" s="81"/>
      <c r="B956" s="81"/>
      <c r="C956" s="209"/>
      <c r="D956" s="7"/>
      <c r="E956" s="7"/>
      <c r="F956" s="8"/>
    </row>
    <row r="957" spans="1:6" x14ac:dyDescent="0.25">
      <c r="A957" s="209"/>
      <c r="B957" s="209"/>
      <c r="C957" s="81"/>
      <c r="D957" s="7"/>
      <c r="E957" s="7"/>
      <c r="F957" s="8"/>
    </row>
    <row r="958" spans="1:6" x14ac:dyDescent="0.25">
      <c r="A958" s="81"/>
      <c r="B958" s="81"/>
      <c r="C958" s="209"/>
      <c r="D958" s="7"/>
      <c r="E958" s="7"/>
      <c r="F958" s="8"/>
    </row>
    <row r="959" spans="1:6" x14ac:dyDescent="0.25">
      <c r="A959" s="209"/>
      <c r="B959" s="209"/>
      <c r="C959" s="81"/>
      <c r="D959" s="7"/>
      <c r="E959" s="7"/>
      <c r="F959" s="8"/>
    </row>
    <row r="960" spans="1:6" x14ac:dyDescent="0.25">
      <c r="A960" s="81"/>
      <c r="B960" s="81"/>
      <c r="C960" s="209"/>
      <c r="D960" s="7"/>
      <c r="E960" s="7"/>
      <c r="F960" s="8"/>
    </row>
    <row r="961" spans="1:6" x14ac:dyDescent="0.25">
      <c r="A961" s="209"/>
      <c r="B961" s="209"/>
      <c r="C961" s="81"/>
      <c r="D961" s="7"/>
      <c r="E961" s="7"/>
      <c r="F961" s="8"/>
    </row>
    <row r="962" spans="1:6" x14ac:dyDescent="0.25">
      <c r="A962" s="81"/>
      <c r="B962" s="81"/>
      <c r="C962" s="209"/>
      <c r="D962" s="7"/>
      <c r="E962" s="7"/>
      <c r="F962" s="8"/>
    </row>
    <row r="963" spans="1:6" x14ac:dyDescent="0.25">
      <c r="A963" s="81"/>
      <c r="B963" s="81"/>
      <c r="C963" s="209"/>
      <c r="D963" s="7"/>
      <c r="E963" s="7"/>
      <c r="F963" s="8"/>
    </row>
    <row r="964" spans="1:6" x14ac:dyDescent="0.25">
      <c r="A964" s="81"/>
      <c r="B964" s="81"/>
      <c r="C964" s="209"/>
      <c r="D964" s="7"/>
      <c r="E964" s="7"/>
      <c r="F964" s="8"/>
    </row>
    <row r="965" spans="1:6" x14ac:dyDescent="0.25">
      <c r="A965" s="81"/>
      <c r="B965" s="81"/>
      <c r="C965" s="209"/>
      <c r="D965" s="7"/>
      <c r="E965" s="7"/>
      <c r="F965" s="8"/>
    </row>
    <row r="966" spans="1:6" x14ac:dyDescent="0.25">
      <c r="A966" s="209"/>
      <c r="B966" s="209"/>
      <c r="C966" s="81"/>
      <c r="D966" s="7"/>
      <c r="E966" s="7"/>
      <c r="F966" s="8"/>
    </row>
    <row r="967" spans="1:6" x14ac:dyDescent="0.25">
      <c r="A967" s="81"/>
      <c r="B967" s="81"/>
      <c r="C967" s="209"/>
      <c r="D967" s="7"/>
      <c r="E967" s="7"/>
      <c r="F967" s="8"/>
    </row>
    <row r="968" spans="1:6" x14ac:dyDescent="0.25">
      <c r="A968" s="209"/>
      <c r="B968" s="209"/>
      <c r="C968" s="81"/>
      <c r="D968" s="7"/>
      <c r="E968" s="7"/>
      <c r="F968" s="8"/>
    </row>
    <row r="969" spans="1:6" x14ac:dyDescent="0.25">
      <c r="A969" s="81"/>
      <c r="B969" s="81"/>
      <c r="C969" s="209"/>
      <c r="D969" s="7"/>
      <c r="E969" s="7"/>
      <c r="F969" s="8"/>
    </row>
    <row r="970" spans="1:6" x14ac:dyDescent="0.25">
      <c r="A970" s="209"/>
      <c r="B970" s="209"/>
      <c r="C970" s="81"/>
      <c r="D970" s="7"/>
      <c r="E970" s="7"/>
      <c r="F970" s="8"/>
    </row>
    <row r="971" spans="1:6" x14ac:dyDescent="0.25">
      <c r="A971" s="81"/>
      <c r="B971" s="81"/>
      <c r="C971" s="209"/>
      <c r="D971" s="7"/>
      <c r="E971" s="7"/>
      <c r="F971" s="8"/>
    </row>
    <row r="972" spans="1:6" x14ac:dyDescent="0.25">
      <c r="A972" s="81"/>
      <c r="B972" s="81"/>
      <c r="C972" s="209"/>
      <c r="D972" s="7"/>
      <c r="E972" s="7"/>
      <c r="F972" s="8"/>
    </row>
    <row r="973" spans="1:6" x14ac:dyDescent="0.25">
      <c r="A973" s="209"/>
      <c r="B973" s="209"/>
      <c r="C973" s="81"/>
      <c r="D973" s="7"/>
      <c r="E973" s="7"/>
      <c r="F973" s="8"/>
    </row>
    <row r="974" spans="1:6" x14ac:dyDescent="0.25">
      <c r="A974" s="81"/>
      <c r="B974" s="81"/>
      <c r="C974" s="209"/>
      <c r="D974" s="7"/>
      <c r="E974" s="7"/>
      <c r="F974" s="8"/>
    </row>
    <row r="975" spans="1:6" x14ac:dyDescent="0.25">
      <c r="A975" s="209"/>
      <c r="B975" s="209"/>
      <c r="C975" s="81"/>
      <c r="D975" s="7"/>
      <c r="E975" s="7"/>
      <c r="F975" s="8"/>
    </row>
    <row r="976" spans="1:6" x14ac:dyDescent="0.25">
      <c r="A976" s="81"/>
      <c r="B976" s="81"/>
      <c r="C976" s="209"/>
      <c r="D976" s="7"/>
      <c r="E976" s="7"/>
      <c r="F976" s="8"/>
    </row>
    <row r="977" spans="1:6" x14ac:dyDescent="0.25">
      <c r="A977" s="209"/>
      <c r="B977" s="209"/>
      <c r="C977" s="81"/>
      <c r="D977" s="7"/>
      <c r="E977" s="7"/>
      <c r="F977" s="8"/>
    </row>
    <row r="978" spans="1:6" x14ac:dyDescent="0.25">
      <c r="A978" s="81"/>
      <c r="B978" s="81"/>
      <c r="C978" s="209"/>
      <c r="D978" s="7"/>
      <c r="E978" s="7"/>
      <c r="F978" s="8"/>
    </row>
    <row r="979" spans="1:6" x14ac:dyDescent="0.25">
      <c r="A979" s="209"/>
      <c r="B979" s="209"/>
      <c r="C979" s="81"/>
      <c r="D979" s="7"/>
      <c r="E979" s="7"/>
      <c r="F979" s="8"/>
    </row>
    <row r="980" spans="1:6" x14ac:dyDescent="0.25">
      <c r="A980" s="81"/>
      <c r="B980" s="81"/>
      <c r="C980" s="209"/>
      <c r="D980" s="7"/>
      <c r="E980" s="7"/>
      <c r="F980" s="8"/>
    </row>
    <row r="981" spans="1:6" x14ac:dyDescent="0.25">
      <c r="A981" s="81"/>
      <c r="B981" s="81"/>
      <c r="C981" s="209"/>
      <c r="D981" s="81"/>
      <c r="E981" s="7"/>
      <c r="F981" s="81"/>
    </row>
    <row r="982" spans="1:6" x14ac:dyDescent="0.25">
      <c r="A982" s="81"/>
      <c r="B982" s="81"/>
      <c r="C982" s="209"/>
      <c r="D982" s="7"/>
      <c r="E982" s="7"/>
      <c r="F982" s="8"/>
    </row>
    <row r="983" spans="1:6" x14ac:dyDescent="0.25">
      <c r="A983" s="81"/>
      <c r="B983" s="81"/>
      <c r="C983" s="209"/>
      <c r="D983" s="81"/>
      <c r="E983" s="7"/>
      <c r="F983" s="81"/>
    </row>
    <row r="984" spans="1:6" x14ac:dyDescent="0.25">
      <c r="A984" s="81"/>
      <c r="B984" s="81"/>
      <c r="C984" s="209"/>
      <c r="D984" s="81"/>
      <c r="E984" s="7"/>
      <c r="F984" s="81"/>
    </row>
    <row r="985" spans="1:6" x14ac:dyDescent="0.25">
      <c r="A985" s="81"/>
      <c r="B985" s="81"/>
      <c r="C985" s="209"/>
      <c r="D985" s="7"/>
      <c r="E985" s="7"/>
      <c r="F985" s="8"/>
    </row>
    <row r="986" spans="1:6" x14ac:dyDescent="0.25">
      <c r="A986" s="81"/>
      <c r="B986" s="81"/>
      <c r="C986" s="209"/>
      <c r="D986" s="7"/>
      <c r="E986" s="7"/>
      <c r="F986" s="8"/>
    </row>
    <row r="987" spans="1:6" x14ac:dyDescent="0.25">
      <c r="A987" s="209"/>
      <c r="B987" s="209"/>
      <c r="C987" s="81"/>
      <c r="D987" s="7"/>
      <c r="E987" s="7"/>
      <c r="F987" s="8"/>
    </row>
    <row r="988" spans="1:6" x14ac:dyDescent="0.25">
      <c r="A988" s="81"/>
      <c r="B988" s="81"/>
      <c r="C988" s="209"/>
      <c r="D988" s="7"/>
      <c r="E988" s="7"/>
      <c r="F988" s="8"/>
    </row>
    <row r="989" spans="1:6" x14ac:dyDescent="0.25">
      <c r="A989" s="81"/>
      <c r="B989" s="81"/>
      <c r="C989" s="209"/>
      <c r="D989" s="7"/>
      <c r="E989" s="7"/>
      <c r="F989" s="8"/>
    </row>
    <row r="990" spans="1:6" x14ac:dyDescent="0.25">
      <c r="A990" s="209"/>
      <c r="B990" s="209"/>
      <c r="C990" s="81"/>
      <c r="D990" s="7"/>
      <c r="E990" s="7"/>
      <c r="F990" s="8"/>
    </row>
    <row r="991" spans="1:6" x14ac:dyDescent="0.25">
      <c r="A991" s="81"/>
      <c r="B991" s="81"/>
      <c r="C991" s="209"/>
      <c r="D991" s="7"/>
      <c r="E991" s="7"/>
      <c r="F991" s="8"/>
    </row>
    <row r="992" spans="1:6" x14ac:dyDescent="0.25">
      <c r="A992" s="81"/>
      <c r="B992" s="81"/>
      <c r="C992" s="209"/>
      <c r="D992" s="7"/>
      <c r="E992" s="7"/>
      <c r="F992" s="8"/>
    </row>
    <row r="993" spans="1:6" x14ac:dyDescent="0.25">
      <c r="A993" s="209"/>
      <c r="B993" s="209"/>
      <c r="C993" s="81"/>
      <c r="D993" s="7"/>
      <c r="E993" s="7"/>
      <c r="F993" s="8"/>
    </row>
    <row r="994" spans="1:6" x14ac:dyDescent="0.25">
      <c r="A994" s="81"/>
      <c r="B994" s="81"/>
      <c r="C994" s="209"/>
      <c r="D994" s="7"/>
      <c r="E994" s="7"/>
      <c r="F994" s="8"/>
    </row>
    <row r="995" spans="1:6" x14ac:dyDescent="0.25">
      <c r="A995" s="209"/>
      <c r="B995" s="209"/>
      <c r="C995" s="81"/>
      <c r="D995" s="7"/>
      <c r="E995" s="7"/>
      <c r="F995" s="8"/>
    </row>
    <row r="996" spans="1:6" x14ac:dyDescent="0.25">
      <c r="A996" s="81"/>
      <c r="B996" s="81"/>
      <c r="C996" s="209"/>
      <c r="D996" s="7"/>
      <c r="E996" s="7"/>
      <c r="F996" s="8"/>
    </row>
    <row r="997" spans="1:6" x14ac:dyDescent="0.25">
      <c r="A997" s="209"/>
      <c r="B997" s="209"/>
      <c r="C997" s="81"/>
      <c r="D997" s="7"/>
      <c r="E997" s="7"/>
      <c r="F997" s="8"/>
    </row>
    <row r="998" spans="1:6" x14ac:dyDescent="0.25">
      <c r="A998" s="81"/>
      <c r="B998" s="81"/>
      <c r="C998" s="209"/>
      <c r="D998" s="7"/>
      <c r="E998" s="7"/>
      <c r="F998" s="8"/>
    </row>
    <row r="999" spans="1:6" x14ac:dyDescent="0.25">
      <c r="A999" s="209"/>
      <c r="B999" s="209"/>
      <c r="C999" s="81"/>
      <c r="D999" s="7"/>
      <c r="E999" s="7"/>
      <c r="F999" s="8"/>
    </row>
    <row r="1000" spans="1:6" x14ac:dyDescent="0.25">
      <c r="A1000" s="81"/>
      <c r="B1000" s="81"/>
      <c r="C1000" s="209"/>
      <c r="D1000" s="7"/>
      <c r="E1000" s="7"/>
      <c r="F1000" s="8"/>
    </row>
    <row r="1001" spans="1:6" x14ac:dyDescent="0.25">
      <c r="A1001" s="209"/>
      <c r="B1001" s="209"/>
      <c r="C1001" s="81"/>
      <c r="D1001" s="7"/>
      <c r="E1001" s="7"/>
      <c r="F1001" s="8"/>
    </row>
    <row r="1002" spans="1:6" x14ac:dyDescent="0.25">
      <c r="A1002" s="81"/>
      <c r="B1002" s="81"/>
      <c r="C1002" s="209"/>
      <c r="D1002" s="7"/>
      <c r="E1002" s="7"/>
      <c r="F1002" s="8"/>
    </row>
    <row r="1003" spans="1:6" x14ac:dyDescent="0.25">
      <c r="A1003" s="81"/>
      <c r="B1003" s="81"/>
      <c r="C1003" s="209"/>
      <c r="D1003" s="7"/>
      <c r="E1003" s="7"/>
      <c r="F1003" s="8"/>
    </row>
    <row r="1004" spans="1:6" x14ac:dyDescent="0.25">
      <c r="A1004" s="209"/>
      <c r="B1004" s="209"/>
      <c r="C1004" s="81"/>
      <c r="D1004" s="7"/>
      <c r="E1004" s="7"/>
      <c r="F1004" s="8"/>
    </row>
    <row r="1005" spans="1:6" x14ac:dyDescent="0.25">
      <c r="A1005" s="81"/>
      <c r="B1005" s="81"/>
      <c r="C1005" s="209"/>
      <c r="D1005" s="7"/>
      <c r="E1005" s="7"/>
      <c r="F1005" s="8"/>
    </row>
    <row r="1006" spans="1:6" x14ac:dyDescent="0.25">
      <c r="A1006" s="81"/>
      <c r="B1006" s="81"/>
      <c r="C1006" s="209"/>
      <c r="D1006" s="7"/>
      <c r="E1006" s="7"/>
      <c r="F1006" s="8"/>
    </row>
    <row r="1007" spans="1:6" x14ac:dyDescent="0.25">
      <c r="A1007" s="209"/>
      <c r="B1007" s="209"/>
      <c r="C1007" s="81"/>
      <c r="D1007" s="7"/>
      <c r="E1007" s="7"/>
      <c r="F1007" s="8"/>
    </row>
    <row r="1008" spans="1:6" x14ac:dyDescent="0.25">
      <c r="A1008" s="81"/>
      <c r="B1008" s="81"/>
      <c r="C1008" s="209"/>
      <c r="D1008" s="7"/>
      <c r="E1008" s="7"/>
      <c r="F1008" s="8"/>
    </row>
    <row r="1009" spans="1:6" x14ac:dyDescent="0.25">
      <c r="A1009" s="209"/>
      <c r="B1009" s="209"/>
      <c r="C1009" s="81"/>
      <c r="D1009" s="7"/>
      <c r="E1009" s="7"/>
      <c r="F1009" s="8"/>
    </row>
    <row r="1010" spans="1:6" x14ac:dyDescent="0.25">
      <c r="A1010" s="81"/>
      <c r="B1010" s="81"/>
      <c r="C1010" s="209"/>
      <c r="D1010" s="7"/>
      <c r="E1010" s="7"/>
      <c r="F1010" s="8"/>
    </row>
    <row r="1011" spans="1:6" x14ac:dyDescent="0.25">
      <c r="A1011" s="81"/>
      <c r="B1011" s="81"/>
      <c r="C1011" s="209"/>
      <c r="D1011" s="81"/>
      <c r="E1011" s="7"/>
      <c r="F1011" s="81"/>
    </row>
    <row r="1012" spans="1:6" x14ac:dyDescent="0.25">
      <c r="A1012" s="209"/>
      <c r="B1012" s="209"/>
      <c r="C1012" s="81"/>
      <c r="D1012" s="7"/>
      <c r="E1012" s="7"/>
      <c r="F1012" s="8"/>
    </row>
    <row r="1013" spans="1:6" x14ac:dyDescent="0.25">
      <c r="A1013" s="81"/>
      <c r="B1013" s="81"/>
      <c r="C1013" s="209"/>
      <c r="D1013" s="7"/>
      <c r="E1013" s="7"/>
      <c r="F1013" s="8"/>
    </row>
    <row r="1014" spans="1:6" x14ac:dyDescent="0.25">
      <c r="A1014" s="81"/>
      <c r="B1014" s="81"/>
      <c r="C1014" s="209"/>
      <c r="D1014" s="7"/>
      <c r="E1014" s="7"/>
      <c r="F1014" s="8"/>
    </row>
    <row r="1015" spans="1:6" x14ac:dyDescent="0.25">
      <c r="A1015" s="209"/>
      <c r="B1015" s="209"/>
      <c r="C1015" s="81"/>
      <c r="D1015" s="7"/>
      <c r="E1015" s="7"/>
      <c r="F1015" s="8"/>
    </row>
    <row r="1016" spans="1:6" x14ac:dyDescent="0.25">
      <c r="A1016" s="81"/>
      <c r="B1016" s="81"/>
      <c r="C1016" s="209"/>
      <c r="D1016" s="7"/>
      <c r="E1016" s="7"/>
      <c r="F1016" s="8"/>
    </row>
    <row r="1017" spans="1:6" x14ac:dyDescent="0.25">
      <c r="A1017" s="209"/>
      <c r="B1017" s="209"/>
      <c r="C1017" s="81"/>
      <c r="D1017" s="7"/>
      <c r="E1017" s="7"/>
      <c r="F1017" s="8"/>
    </row>
    <row r="1018" spans="1:6" x14ac:dyDescent="0.25">
      <c r="A1018" s="81"/>
      <c r="B1018" s="81"/>
      <c r="C1018" s="209"/>
      <c r="D1018" s="7"/>
      <c r="E1018" s="7"/>
      <c r="F1018" s="8"/>
    </row>
    <row r="1019" spans="1:6" x14ac:dyDescent="0.25">
      <c r="A1019" s="81"/>
      <c r="B1019" s="81"/>
      <c r="C1019" s="209"/>
      <c r="D1019" s="7"/>
      <c r="E1019" s="7"/>
      <c r="F1019" s="8"/>
    </row>
    <row r="1020" spans="1:6" x14ac:dyDescent="0.25">
      <c r="A1020" s="81"/>
      <c r="B1020" s="81"/>
      <c r="C1020" s="209"/>
      <c r="D1020" s="7"/>
      <c r="E1020" s="7"/>
      <c r="F1020" s="8"/>
    </row>
    <row r="1021" spans="1:6" x14ac:dyDescent="0.25">
      <c r="A1021" s="81"/>
      <c r="B1021" s="81"/>
      <c r="C1021" s="209"/>
      <c r="D1021" s="7"/>
      <c r="E1021" s="7"/>
      <c r="F1021" s="8"/>
    </row>
    <row r="1022" spans="1:6" x14ac:dyDescent="0.25">
      <c r="A1022" s="81"/>
      <c r="B1022" s="81"/>
      <c r="C1022" s="209"/>
      <c r="D1022" s="7"/>
      <c r="E1022" s="7"/>
      <c r="F1022" s="8"/>
    </row>
    <row r="1023" spans="1:6" x14ac:dyDescent="0.25">
      <c r="A1023" s="81"/>
      <c r="B1023" s="81"/>
      <c r="C1023" s="209"/>
      <c r="D1023" s="7"/>
      <c r="E1023" s="7"/>
      <c r="F1023" s="8"/>
    </row>
    <row r="1024" spans="1:6" x14ac:dyDescent="0.25">
      <c r="A1024" s="81"/>
      <c r="B1024" s="81"/>
      <c r="C1024" s="209"/>
      <c r="D1024" s="7"/>
      <c r="E1024" s="7"/>
      <c r="F1024" s="8"/>
    </row>
    <row r="1025" spans="1:6" x14ac:dyDescent="0.25">
      <c r="A1025" s="81"/>
      <c r="B1025" s="81"/>
      <c r="C1025" s="209"/>
      <c r="D1025" s="7"/>
      <c r="E1025" s="7"/>
      <c r="F1025" s="8"/>
    </row>
    <row r="1026" spans="1:6" x14ac:dyDescent="0.25">
      <c r="A1026" s="81"/>
      <c r="B1026" s="81"/>
      <c r="C1026" s="209"/>
      <c r="D1026" s="7"/>
      <c r="E1026" s="7"/>
      <c r="F1026" s="8"/>
    </row>
    <row r="1027" spans="1:6" x14ac:dyDescent="0.25">
      <c r="A1027" s="81"/>
      <c r="B1027" s="81"/>
      <c r="C1027" s="209"/>
      <c r="D1027" s="7"/>
      <c r="E1027" s="7"/>
      <c r="F1027" s="8"/>
    </row>
    <row r="1028" spans="1:6" x14ac:dyDescent="0.25">
      <c r="A1028" s="81"/>
      <c r="B1028" s="81"/>
      <c r="C1028" s="209"/>
      <c r="D1028" s="7"/>
      <c r="E1028" s="7"/>
      <c r="F1028" s="8"/>
    </row>
    <row r="1029" spans="1:6" x14ac:dyDescent="0.25">
      <c r="A1029" s="81"/>
      <c r="B1029" s="81"/>
      <c r="C1029" s="209"/>
      <c r="D1029" s="7"/>
      <c r="E1029" s="7"/>
      <c r="F1029" s="8"/>
    </row>
    <row r="1030" spans="1:6" x14ac:dyDescent="0.25">
      <c r="A1030" s="209"/>
      <c r="B1030" s="209"/>
      <c r="C1030" s="81"/>
      <c r="D1030" s="7"/>
      <c r="E1030" s="7"/>
      <c r="F1030" s="8"/>
    </row>
    <row r="1031" spans="1:6" x14ac:dyDescent="0.25">
      <c r="A1031" s="81"/>
      <c r="B1031" s="81"/>
      <c r="C1031" s="209"/>
      <c r="D1031" s="7"/>
      <c r="E1031" s="7"/>
      <c r="F1031" s="8"/>
    </row>
    <row r="1032" spans="1:6" x14ac:dyDescent="0.25">
      <c r="A1032" s="209"/>
      <c r="B1032" s="209"/>
      <c r="C1032" s="81"/>
      <c r="D1032" s="7"/>
      <c r="E1032" s="7"/>
      <c r="F1032" s="8"/>
    </row>
    <row r="1033" spans="1:6" x14ac:dyDescent="0.25">
      <c r="A1033" s="81"/>
      <c r="B1033" s="81"/>
      <c r="C1033" s="209"/>
      <c r="D1033" s="7"/>
      <c r="E1033" s="7"/>
      <c r="F1033" s="8"/>
    </row>
    <row r="1034" spans="1:6" x14ac:dyDescent="0.25">
      <c r="A1034" s="81"/>
      <c r="B1034" s="81"/>
      <c r="C1034" s="209"/>
      <c r="D1034" s="7"/>
      <c r="E1034" s="7"/>
      <c r="F1034" s="8"/>
    </row>
    <row r="1035" spans="1:6" x14ac:dyDescent="0.25">
      <c r="A1035" s="209"/>
      <c r="B1035" s="209"/>
      <c r="C1035" s="81"/>
      <c r="D1035" s="7"/>
      <c r="E1035" s="7"/>
      <c r="F1035" s="8"/>
    </row>
    <row r="1036" spans="1:6" x14ac:dyDescent="0.25">
      <c r="A1036" s="81"/>
      <c r="B1036" s="81"/>
      <c r="C1036" s="209"/>
      <c r="D1036" s="7"/>
      <c r="E1036" s="7"/>
      <c r="F1036" s="8"/>
    </row>
    <row r="1037" spans="1:6" x14ac:dyDescent="0.25">
      <c r="A1037" s="81"/>
      <c r="B1037" s="81"/>
      <c r="C1037" s="81"/>
      <c r="D1037" s="284"/>
      <c r="E1037" s="284"/>
      <c r="F1037" s="285"/>
    </row>
    <row r="1038" spans="1:6" x14ac:dyDescent="0.25">
      <c r="A1038" s="281"/>
      <c r="B1038" s="282"/>
      <c r="C1038" s="286"/>
      <c r="D1038" s="79"/>
      <c r="E1038" s="79"/>
      <c r="F1038" s="79"/>
    </row>
    <row r="1039" spans="1:6" x14ac:dyDescent="0.25">
      <c r="A1039" s="11"/>
      <c r="B1039" s="79"/>
      <c r="C1039" s="11"/>
      <c r="D1039" s="80"/>
      <c r="E1039" s="80"/>
      <c r="F1039" s="80"/>
    </row>
    <row r="1040" spans="1:6" x14ac:dyDescent="0.25">
      <c r="A1040" s="209"/>
      <c r="B1040" s="209"/>
      <c r="C1040" s="81"/>
      <c r="D1040" s="7"/>
      <c r="E1040" s="7"/>
      <c r="F1040" s="8"/>
    </row>
    <row r="1041" spans="1:6" x14ac:dyDescent="0.25">
      <c r="A1041" s="81"/>
      <c r="B1041" s="81"/>
      <c r="C1041" s="209"/>
      <c r="D1041" s="7"/>
      <c r="E1041" s="7"/>
      <c r="F1041" s="8"/>
    </row>
    <row r="1042" spans="1:6" x14ac:dyDescent="0.25">
      <c r="A1042" s="209"/>
      <c r="B1042" s="209"/>
      <c r="C1042" s="81"/>
      <c r="D1042" s="7"/>
      <c r="E1042" s="7"/>
      <c r="F1042" s="8"/>
    </row>
    <row r="1043" spans="1:6" x14ac:dyDescent="0.25">
      <c r="A1043" s="81"/>
      <c r="B1043" s="81"/>
      <c r="C1043" s="209"/>
      <c r="D1043" s="7"/>
      <c r="E1043" s="7"/>
      <c r="F1043" s="8"/>
    </row>
    <row r="1044" spans="1:6" x14ac:dyDescent="0.25">
      <c r="A1044" s="209"/>
      <c r="B1044" s="209"/>
      <c r="C1044" s="81"/>
      <c r="D1044" s="7"/>
      <c r="E1044" s="7"/>
      <c r="F1044" s="8"/>
    </row>
    <row r="1045" spans="1:6" x14ac:dyDescent="0.25">
      <c r="A1045" s="81"/>
      <c r="B1045" s="81"/>
      <c r="C1045" s="209"/>
      <c r="D1045" s="7"/>
      <c r="E1045" s="7"/>
      <c r="F1045" s="8"/>
    </row>
    <row r="1046" spans="1:6" x14ac:dyDescent="0.25">
      <c r="A1046" s="81"/>
      <c r="B1046" s="81"/>
      <c r="C1046" s="209"/>
      <c r="D1046" s="7"/>
      <c r="E1046" s="7"/>
      <c r="F1046" s="8"/>
    </row>
    <row r="1047" spans="1:6" x14ac:dyDescent="0.25">
      <c r="A1047" s="209"/>
      <c r="B1047" s="209"/>
      <c r="C1047" s="81"/>
      <c r="D1047" s="7"/>
      <c r="E1047" s="7"/>
      <c r="F1047" s="8"/>
    </row>
    <row r="1048" spans="1:6" x14ac:dyDescent="0.25">
      <c r="A1048" s="81"/>
      <c r="B1048" s="81"/>
      <c r="C1048" s="209"/>
      <c r="D1048" s="7"/>
      <c r="E1048" s="7"/>
      <c r="F1048" s="8"/>
    </row>
    <row r="1049" spans="1:6" x14ac:dyDescent="0.25">
      <c r="A1049" s="209"/>
      <c r="B1049" s="209"/>
      <c r="C1049" s="81"/>
      <c r="D1049" s="7"/>
      <c r="E1049" s="7"/>
      <c r="F1049" s="8"/>
    </row>
    <row r="1050" spans="1:6" x14ac:dyDescent="0.25">
      <c r="A1050" s="81"/>
      <c r="B1050" s="81"/>
      <c r="C1050" s="209"/>
      <c r="D1050" s="7"/>
      <c r="E1050" s="7"/>
      <c r="F1050" s="8"/>
    </row>
    <row r="1051" spans="1:6" x14ac:dyDescent="0.25">
      <c r="A1051" s="81"/>
      <c r="B1051" s="81"/>
      <c r="C1051" s="209"/>
      <c r="D1051" s="7"/>
      <c r="E1051" s="7"/>
      <c r="F1051" s="8"/>
    </row>
    <row r="1052" spans="1:6" x14ac:dyDescent="0.25">
      <c r="A1052" s="209"/>
      <c r="B1052" s="209"/>
      <c r="C1052" s="81"/>
      <c r="D1052" s="7"/>
      <c r="E1052" s="7"/>
      <c r="F1052" s="8"/>
    </row>
    <row r="1053" spans="1:6" x14ac:dyDescent="0.25">
      <c r="A1053" s="81"/>
      <c r="B1053" s="81"/>
      <c r="C1053" s="209"/>
      <c r="D1053" s="7"/>
      <c r="E1053" s="7"/>
      <c r="F1053" s="8"/>
    </row>
    <row r="1054" spans="1:6" x14ac:dyDescent="0.25">
      <c r="A1054" s="209"/>
      <c r="B1054" s="209"/>
      <c r="C1054" s="81"/>
      <c r="D1054" s="7"/>
      <c r="E1054" s="7"/>
      <c r="F1054" s="8"/>
    </row>
    <row r="1055" spans="1:6" x14ac:dyDescent="0.25">
      <c r="A1055" s="81"/>
      <c r="B1055" s="81"/>
      <c r="C1055" s="209"/>
      <c r="D1055" s="7"/>
      <c r="E1055" s="7"/>
      <c r="F1055" s="8"/>
    </row>
    <row r="1056" spans="1:6" x14ac:dyDescent="0.25">
      <c r="A1056" s="209"/>
      <c r="B1056" s="209"/>
      <c r="C1056" s="81"/>
      <c r="D1056" s="7"/>
      <c r="E1056" s="7"/>
      <c r="F1056" s="8"/>
    </row>
    <row r="1057" spans="1:6" x14ac:dyDescent="0.25">
      <c r="A1057" s="81"/>
      <c r="B1057" s="81"/>
      <c r="C1057" s="209"/>
      <c r="D1057" s="7"/>
      <c r="E1057" s="7"/>
      <c r="F1057" s="8"/>
    </row>
    <row r="1058" spans="1:6" x14ac:dyDescent="0.25">
      <c r="A1058" s="209"/>
      <c r="B1058" s="209"/>
      <c r="C1058" s="81"/>
      <c r="D1058" s="7"/>
      <c r="E1058" s="7"/>
      <c r="F1058" s="8"/>
    </row>
    <row r="1059" spans="1:6" x14ac:dyDescent="0.25">
      <c r="A1059" s="81"/>
      <c r="B1059" s="81"/>
      <c r="C1059" s="209"/>
      <c r="D1059" s="7"/>
      <c r="E1059" s="7"/>
      <c r="F1059" s="8"/>
    </row>
    <row r="1060" spans="1:6" x14ac:dyDescent="0.25">
      <c r="A1060" s="81"/>
      <c r="B1060" s="81"/>
      <c r="C1060" s="81"/>
      <c r="D1060" s="284"/>
      <c r="E1060" s="284"/>
      <c r="F1060" s="285"/>
    </row>
    <row r="1061" spans="1:6" x14ac:dyDescent="0.25">
      <c r="A1061" s="281"/>
      <c r="B1061" s="282"/>
      <c r="C1061" s="286"/>
      <c r="D1061" s="79"/>
      <c r="E1061" s="79"/>
      <c r="F1061" s="79"/>
    </row>
    <row r="1062" spans="1:6" x14ac:dyDescent="0.25">
      <c r="A1062" s="11"/>
      <c r="B1062" s="79"/>
      <c r="C1062" s="11"/>
      <c r="D1062" s="80"/>
      <c r="E1062" s="80"/>
      <c r="F1062" s="80"/>
    </row>
    <row r="1063" spans="1:6" x14ac:dyDescent="0.25">
      <c r="A1063" s="209"/>
      <c r="B1063" s="209"/>
      <c r="C1063" s="81"/>
      <c r="D1063" s="7"/>
      <c r="E1063" s="7"/>
      <c r="F1063" s="8"/>
    </row>
    <row r="1064" spans="1:6" x14ac:dyDescent="0.25">
      <c r="A1064" s="81"/>
      <c r="B1064" s="81"/>
      <c r="C1064" s="209"/>
      <c r="D1064" s="7"/>
      <c r="E1064" s="7"/>
      <c r="F1064" s="8"/>
    </row>
    <row r="1065" spans="1:6" x14ac:dyDescent="0.25">
      <c r="A1065" s="209"/>
      <c r="B1065" s="209"/>
      <c r="C1065" s="81"/>
      <c r="D1065" s="7"/>
      <c r="E1065" s="7"/>
      <c r="F1065" s="8"/>
    </row>
    <row r="1066" spans="1:6" x14ac:dyDescent="0.25">
      <c r="A1066" s="81"/>
      <c r="B1066" s="81"/>
      <c r="C1066" s="209"/>
      <c r="D1066" s="7"/>
      <c r="E1066" s="7"/>
      <c r="F1066" s="8"/>
    </row>
    <row r="1067" spans="1:6" x14ac:dyDescent="0.25">
      <c r="A1067" s="209"/>
      <c r="B1067" s="209"/>
      <c r="C1067" s="81"/>
      <c r="D1067" s="7"/>
      <c r="E1067" s="7"/>
      <c r="F1067" s="8"/>
    </row>
    <row r="1068" spans="1:6" x14ac:dyDescent="0.25">
      <c r="A1068" s="81"/>
      <c r="B1068" s="81"/>
      <c r="C1068" s="209"/>
      <c r="D1068" s="7"/>
      <c r="E1068" s="7"/>
      <c r="F1068" s="8"/>
    </row>
    <row r="1069" spans="1:6" x14ac:dyDescent="0.25">
      <c r="A1069" s="209"/>
      <c r="B1069" s="209"/>
      <c r="C1069" s="81"/>
      <c r="D1069" s="7"/>
      <c r="E1069" s="7"/>
      <c r="F1069" s="8"/>
    </row>
    <row r="1070" spans="1:6" x14ac:dyDescent="0.25">
      <c r="A1070" s="81"/>
      <c r="B1070" s="81"/>
      <c r="C1070" s="209"/>
      <c r="D1070" s="7"/>
      <c r="E1070" s="7"/>
      <c r="F1070" s="8"/>
    </row>
    <row r="1071" spans="1:6" x14ac:dyDescent="0.25">
      <c r="A1071" s="209"/>
      <c r="B1071" s="209"/>
      <c r="C1071" s="81"/>
      <c r="D1071" s="7"/>
      <c r="E1071" s="7"/>
      <c r="F1071" s="8"/>
    </row>
    <row r="1072" spans="1:6" x14ac:dyDescent="0.25">
      <c r="A1072" s="81"/>
      <c r="B1072" s="81"/>
      <c r="C1072" s="209"/>
      <c r="D1072" s="7"/>
      <c r="E1072" s="7"/>
      <c r="F1072" s="8"/>
    </row>
    <row r="1073" spans="1:6" x14ac:dyDescent="0.25">
      <c r="A1073" s="209"/>
      <c r="B1073" s="209"/>
      <c r="C1073" s="81"/>
      <c r="D1073" s="7"/>
      <c r="E1073" s="7"/>
      <c r="F1073" s="8"/>
    </row>
    <row r="1074" spans="1:6" x14ac:dyDescent="0.25">
      <c r="A1074" s="81"/>
      <c r="B1074" s="81"/>
      <c r="C1074" s="209"/>
      <c r="D1074" s="7"/>
      <c r="E1074" s="7"/>
      <c r="F1074" s="8"/>
    </row>
    <row r="1075" spans="1:6" x14ac:dyDescent="0.25">
      <c r="A1075" s="209"/>
      <c r="B1075" s="209"/>
      <c r="C1075" s="81"/>
      <c r="D1075" s="7"/>
      <c r="E1075" s="7"/>
      <c r="F1075" s="8"/>
    </row>
    <row r="1076" spans="1:6" x14ac:dyDescent="0.25">
      <c r="A1076" s="81"/>
      <c r="B1076" s="81"/>
      <c r="C1076" s="209"/>
      <c r="D1076" s="7"/>
      <c r="E1076" s="7"/>
      <c r="F1076" s="8"/>
    </row>
    <row r="1077" spans="1:6" x14ac:dyDescent="0.25">
      <c r="A1077" s="81"/>
      <c r="B1077" s="81"/>
      <c r="C1077" s="209"/>
      <c r="D1077" s="7"/>
      <c r="E1077" s="7"/>
      <c r="F1077" s="8"/>
    </row>
    <row r="1078" spans="1:6" x14ac:dyDescent="0.25">
      <c r="A1078" s="81"/>
      <c r="B1078" s="81"/>
      <c r="C1078" s="209"/>
      <c r="D1078" s="7"/>
      <c r="E1078" s="7"/>
      <c r="F1078" s="8"/>
    </row>
    <row r="1079" spans="1:6" x14ac:dyDescent="0.25">
      <c r="A1079" s="209"/>
      <c r="B1079" s="209"/>
      <c r="C1079" s="81"/>
      <c r="D1079" s="7"/>
      <c r="E1079" s="7"/>
      <c r="F1079" s="8"/>
    </row>
    <row r="1080" spans="1:6" x14ac:dyDescent="0.25">
      <c r="A1080" s="81"/>
      <c r="B1080" s="81"/>
      <c r="C1080" s="209"/>
      <c r="D1080" s="7"/>
      <c r="E1080" s="7"/>
      <c r="F1080" s="8"/>
    </row>
    <row r="1081" spans="1:6" x14ac:dyDescent="0.25">
      <c r="A1081" s="209"/>
      <c r="B1081" s="209"/>
      <c r="C1081" s="81"/>
      <c r="D1081" s="7"/>
      <c r="E1081" s="7"/>
      <c r="F1081" s="8"/>
    </row>
    <row r="1082" spans="1:6" x14ac:dyDescent="0.25">
      <c r="A1082" s="81"/>
      <c r="B1082" s="81"/>
      <c r="C1082" s="209"/>
      <c r="D1082" s="7"/>
      <c r="E1082" s="7"/>
      <c r="F1082" s="8"/>
    </row>
    <row r="1083" spans="1:6" x14ac:dyDescent="0.25">
      <c r="A1083" s="81"/>
      <c r="B1083" s="81"/>
      <c r="C1083" s="209"/>
      <c r="D1083" s="81"/>
      <c r="E1083" s="7"/>
      <c r="F1083" s="81"/>
    </row>
    <row r="1084" spans="1:6" x14ac:dyDescent="0.25">
      <c r="A1084" s="81"/>
      <c r="B1084" s="81"/>
      <c r="C1084" s="209"/>
      <c r="D1084" s="7"/>
      <c r="E1084" s="7"/>
      <c r="F1084" s="8"/>
    </row>
    <row r="1085" spans="1:6" x14ac:dyDescent="0.25">
      <c r="A1085" s="81"/>
      <c r="B1085" s="81"/>
      <c r="C1085" s="209"/>
      <c r="D1085" s="7"/>
      <c r="E1085" s="7"/>
      <c r="F1085" s="8"/>
    </row>
    <row r="1086" spans="1:6" x14ac:dyDescent="0.25">
      <c r="A1086" s="81"/>
      <c r="B1086" s="81"/>
      <c r="C1086" s="209"/>
      <c r="D1086" s="7"/>
      <c r="E1086" s="7"/>
      <c r="F1086" s="8"/>
    </row>
    <row r="1087" spans="1:6" x14ac:dyDescent="0.25">
      <c r="A1087" s="209"/>
      <c r="B1087" s="209"/>
      <c r="C1087" s="81"/>
      <c r="D1087" s="7"/>
      <c r="E1087" s="7"/>
      <c r="F1087" s="8"/>
    </row>
    <row r="1088" spans="1:6" x14ac:dyDescent="0.25">
      <c r="A1088" s="81"/>
      <c r="B1088" s="81"/>
      <c r="C1088" s="209"/>
      <c r="D1088" s="7"/>
      <c r="E1088" s="7"/>
      <c r="F1088" s="8"/>
    </row>
    <row r="1089" spans="1:6" x14ac:dyDescent="0.25">
      <c r="A1089" s="81"/>
      <c r="B1089" s="81"/>
      <c r="C1089" s="209"/>
      <c r="D1089" s="7"/>
      <c r="E1089" s="7"/>
      <c r="F1089" s="8"/>
    </row>
    <row r="1090" spans="1:6" x14ac:dyDescent="0.25">
      <c r="A1090" s="81"/>
      <c r="B1090" s="81"/>
      <c r="C1090" s="209"/>
      <c r="D1090" s="7"/>
      <c r="E1090" s="7"/>
      <c r="F1090" s="8"/>
    </row>
    <row r="1091" spans="1:6" x14ac:dyDescent="0.25">
      <c r="A1091" s="81"/>
      <c r="B1091" s="81"/>
      <c r="C1091" s="209"/>
      <c r="D1091" s="7"/>
      <c r="E1091" s="7"/>
      <c r="F1091" s="8"/>
    </row>
    <row r="1092" spans="1:6" x14ac:dyDescent="0.25">
      <c r="A1092" s="81"/>
      <c r="B1092" s="81"/>
      <c r="C1092" s="209"/>
      <c r="D1092" s="7"/>
      <c r="E1092" s="7"/>
      <c r="F1092" s="8"/>
    </row>
    <row r="1093" spans="1:6" x14ac:dyDescent="0.25">
      <c r="A1093" s="81"/>
      <c r="B1093" s="81"/>
      <c r="C1093" s="209"/>
      <c r="D1093" s="7"/>
      <c r="E1093" s="7"/>
      <c r="F1093" s="8"/>
    </row>
    <row r="1094" spans="1:6" x14ac:dyDescent="0.25">
      <c r="A1094" s="209"/>
      <c r="B1094" s="209"/>
      <c r="C1094" s="81"/>
      <c r="D1094" s="7"/>
      <c r="E1094" s="7"/>
      <c r="F1094" s="8"/>
    </row>
    <row r="1095" spans="1:6" x14ac:dyDescent="0.25">
      <c r="A1095" s="81"/>
      <c r="B1095" s="81"/>
      <c r="C1095" s="209"/>
      <c r="D1095" s="81"/>
      <c r="E1095" s="7"/>
      <c r="F1095" s="81"/>
    </row>
    <row r="1096" spans="1:6" x14ac:dyDescent="0.25">
      <c r="A1096" s="81"/>
      <c r="B1096" s="81"/>
      <c r="C1096" s="209"/>
      <c r="D1096" s="7"/>
      <c r="E1096" s="7"/>
      <c r="F1096" s="8"/>
    </row>
    <row r="1097" spans="1:6" x14ac:dyDescent="0.25">
      <c r="A1097" s="81"/>
      <c r="B1097" s="81"/>
      <c r="C1097" s="209"/>
      <c r="D1097" s="7"/>
      <c r="E1097" s="7"/>
      <c r="F1097" s="8"/>
    </row>
    <row r="1098" spans="1:6" x14ac:dyDescent="0.25">
      <c r="A1098" s="81"/>
      <c r="B1098" s="81"/>
      <c r="C1098" s="209"/>
      <c r="D1098" s="81"/>
      <c r="E1098" s="7"/>
      <c r="F1098" s="81"/>
    </row>
    <row r="1099" spans="1:6" x14ac:dyDescent="0.25">
      <c r="A1099" s="209"/>
      <c r="B1099" s="209"/>
      <c r="C1099" s="81"/>
      <c r="D1099" s="7"/>
      <c r="E1099" s="7"/>
      <c r="F1099" s="8"/>
    </row>
    <row r="1100" spans="1:6" x14ac:dyDescent="0.25">
      <c r="A1100" s="81"/>
      <c r="B1100" s="81"/>
      <c r="C1100" s="209"/>
      <c r="D1100" s="7"/>
      <c r="E1100" s="7"/>
      <c r="F1100" s="8"/>
    </row>
    <row r="1101" spans="1:6" x14ac:dyDescent="0.25">
      <c r="A1101" s="81"/>
      <c r="B1101" s="81"/>
      <c r="C1101" s="209"/>
      <c r="D1101" s="7"/>
      <c r="E1101" s="7"/>
      <c r="F1101" s="8"/>
    </row>
    <row r="1102" spans="1:6" x14ac:dyDescent="0.25">
      <c r="A1102" s="209"/>
      <c r="B1102" s="209"/>
      <c r="C1102" s="81"/>
      <c r="D1102" s="7"/>
      <c r="E1102" s="7"/>
      <c r="F1102" s="8"/>
    </row>
    <row r="1103" spans="1:6" x14ac:dyDescent="0.25">
      <c r="A1103" s="81"/>
      <c r="B1103" s="81"/>
      <c r="C1103" s="209"/>
      <c r="D1103" s="7"/>
      <c r="E1103" s="7"/>
      <c r="F1103" s="8"/>
    </row>
    <row r="1104" spans="1:6" x14ac:dyDescent="0.25">
      <c r="A1104" s="81"/>
      <c r="B1104" s="81"/>
      <c r="C1104" s="209"/>
      <c r="D1104" s="81"/>
      <c r="E1104" s="7"/>
      <c r="F1104" s="81"/>
    </row>
    <row r="1105" spans="1:6" x14ac:dyDescent="0.25">
      <c r="A1105" s="81"/>
      <c r="B1105" s="81"/>
      <c r="C1105" s="209"/>
      <c r="D1105" s="7"/>
      <c r="E1105" s="7"/>
      <c r="F1105" s="8"/>
    </row>
    <row r="1106" spans="1:6" x14ac:dyDescent="0.25">
      <c r="A1106" s="81"/>
      <c r="B1106" s="81"/>
      <c r="C1106" s="209"/>
      <c r="D1106" s="7"/>
      <c r="E1106" s="7"/>
      <c r="F1106" s="8"/>
    </row>
    <row r="1107" spans="1:6" x14ac:dyDescent="0.25">
      <c r="A1107" s="209"/>
      <c r="B1107" s="209"/>
      <c r="C1107" s="81"/>
      <c r="D1107" s="7"/>
      <c r="E1107" s="7"/>
      <c r="F1107" s="8"/>
    </row>
    <row r="1108" spans="1:6" x14ac:dyDescent="0.25">
      <c r="A1108" s="81"/>
      <c r="B1108" s="81"/>
      <c r="C1108" s="209"/>
      <c r="D1108" s="7"/>
      <c r="E1108" s="7"/>
      <c r="F1108" s="8"/>
    </row>
    <row r="1109" spans="1:6" x14ac:dyDescent="0.25">
      <c r="A1109" s="81"/>
      <c r="B1109" s="81"/>
      <c r="C1109" s="209"/>
      <c r="D1109" s="7"/>
      <c r="E1109" s="7"/>
      <c r="F1109" s="8"/>
    </row>
    <row r="1110" spans="1:6" x14ac:dyDescent="0.25">
      <c r="A1110" s="81"/>
      <c r="B1110" s="81"/>
      <c r="C1110" s="209"/>
      <c r="D1110" s="7"/>
      <c r="E1110" s="7"/>
      <c r="F1110" s="8"/>
    </row>
    <row r="1111" spans="1:6" x14ac:dyDescent="0.25">
      <c r="A1111" s="81"/>
      <c r="B1111" s="81"/>
      <c r="C1111" s="209"/>
      <c r="D1111" s="7"/>
      <c r="E1111" s="7"/>
      <c r="F1111" s="8"/>
    </row>
    <row r="1112" spans="1:6" x14ac:dyDescent="0.25">
      <c r="A1112" s="81"/>
      <c r="B1112" s="81"/>
      <c r="C1112" s="209"/>
      <c r="D1112" s="7"/>
      <c r="E1112" s="7"/>
      <c r="F1112" s="8"/>
    </row>
    <row r="1113" spans="1:6" x14ac:dyDescent="0.25">
      <c r="A1113" s="81"/>
      <c r="B1113" s="81"/>
      <c r="C1113" s="209"/>
      <c r="D1113" s="7"/>
      <c r="E1113" s="7"/>
      <c r="F1113" s="8"/>
    </row>
    <row r="1114" spans="1:6" x14ac:dyDescent="0.25">
      <c r="A1114" s="81"/>
      <c r="B1114" s="81"/>
      <c r="C1114" s="209"/>
      <c r="D1114" s="7"/>
      <c r="E1114" s="7"/>
      <c r="F1114" s="8"/>
    </row>
    <row r="1115" spans="1:6" x14ac:dyDescent="0.25">
      <c r="A1115" s="81"/>
      <c r="B1115" s="81"/>
      <c r="C1115" s="209"/>
      <c r="D1115" s="7"/>
      <c r="E1115" s="7"/>
      <c r="F1115" s="8"/>
    </row>
    <row r="1116" spans="1:6" x14ac:dyDescent="0.25">
      <c r="A1116" s="209"/>
      <c r="B1116" s="209"/>
      <c r="C1116" s="81"/>
      <c r="D1116" s="7"/>
      <c r="E1116" s="7"/>
      <c r="F1116" s="8"/>
    </row>
    <row r="1117" spans="1:6" x14ac:dyDescent="0.25">
      <c r="A1117" s="81"/>
      <c r="B1117" s="81"/>
      <c r="C1117" s="209"/>
      <c r="D1117" s="7"/>
      <c r="E1117" s="7"/>
      <c r="F1117" s="8"/>
    </row>
    <row r="1118" spans="1:6" x14ac:dyDescent="0.25">
      <c r="A1118" s="81"/>
      <c r="B1118" s="81"/>
      <c r="C1118" s="209"/>
      <c r="D1118" s="7"/>
      <c r="E1118" s="7"/>
      <c r="F1118" s="8"/>
    </row>
    <row r="1119" spans="1:6" x14ac:dyDescent="0.25">
      <c r="A1119" s="81"/>
      <c r="B1119" s="81"/>
      <c r="C1119" s="209"/>
      <c r="D1119" s="7"/>
      <c r="E1119" s="7"/>
      <c r="F1119" s="8"/>
    </row>
    <row r="1120" spans="1:6" x14ac:dyDescent="0.25">
      <c r="A1120" s="81"/>
      <c r="B1120" s="81"/>
      <c r="C1120" s="209"/>
      <c r="D1120" s="7"/>
      <c r="E1120" s="7"/>
      <c r="F1120" s="8"/>
    </row>
    <row r="1121" spans="1:6" x14ac:dyDescent="0.25">
      <c r="A1121" s="81"/>
      <c r="B1121" s="81"/>
      <c r="C1121" s="209"/>
      <c r="D1121" s="7"/>
      <c r="E1121" s="7"/>
      <c r="F1121" s="8"/>
    </row>
    <row r="1122" spans="1:6" x14ac:dyDescent="0.25">
      <c r="A1122" s="81"/>
      <c r="B1122" s="81"/>
      <c r="C1122" s="209"/>
      <c r="D1122" s="7"/>
      <c r="E1122" s="7"/>
      <c r="F1122" s="8"/>
    </row>
    <row r="1123" spans="1:6" x14ac:dyDescent="0.25">
      <c r="A1123" s="209"/>
      <c r="B1123" s="209"/>
      <c r="C1123" s="81"/>
      <c r="D1123" s="7"/>
      <c r="E1123" s="7"/>
      <c r="F1123" s="8"/>
    </row>
    <row r="1124" spans="1:6" x14ac:dyDescent="0.25">
      <c r="A1124" s="81"/>
      <c r="B1124" s="81"/>
      <c r="C1124" s="209"/>
      <c r="D1124" s="7"/>
      <c r="E1124" s="7"/>
      <c r="F1124" s="8"/>
    </row>
    <row r="1125" spans="1:6" x14ac:dyDescent="0.25">
      <c r="A1125" s="209"/>
      <c r="B1125" s="209"/>
      <c r="C1125" s="81"/>
      <c r="D1125" s="7"/>
      <c r="E1125" s="7"/>
      <c r="F1125" s="8"/>
    </row>
    <row r="1126" spans="1:6" x14ac:dyDescent="0.25">
      <c r="A1126" s="81"/>
      <c r="B1126" s="81"/>
      <c r="C1126" s="209"/>
      <c r="D1126" s="7"/>
      <c r="E1126" s="7"/>
      <c r="F1126" s="8"/>
    </row>
    <row r="1127" spans="1:6" x14ac:dyDescent="0.25">
      <c r="A1127" s="209"/>
      <c r="B1127" s="209"/>
      <c r="C1127" s="81"/>
      <c r="D1127" s="7"/>
      <c r="E1127" s="7"/>
      <c r="F1127" s="8"/>
    </row>
    <row r="1128" spans="1:6" x14ac:dyDescent="0.25">
      <c r="A1128" s="81"/>
      <c r="B1128" s="81"/>
      <c r="C1128" s="209"/>
      <c r="D1128" s="7"/>
      <c r="E1128" s="7"/>
      <c r="F1128" s="8"/>
    </row>
    <row r="1129" spans="1:6" x14ac:dyDescent="0.25">
      <c r="A1129" s="81"/>
      <c r="B1129" s="81"/>
      <c r="C1129" s="209"/>
      <c r="D1129" s="7"/>
      <c r="E1129" s="7"/>
      <c r="F1129" s="8"/>
    </row>
    <row r="1130" spans="1:6" x14ac:dyDescent="0.25">
      <c r="A1130" s="81"/>
      <c r="B1130" s="81"/>
      <c r="C1130" s="209"/>
      <c r="D1130" s="7"/>
      <c r="E1130" s="7"/>
      <c r="F1130" s="8"/>
    </row>
    <row r="1131" spans="1:6" x14ac:dyDescent="0.25">
      <c r="A1131" s="209"/>
      <c r="B1131" s="209"/>
      <c r="C1131" s="81"/>
      <c r="D1131" s="7"/>
      <c r="E1131" s="7"/>
      <c r="F1131" s="8"/>
    </row>
    <row r="1132" spans="1:6" x14ac:dyDescent="0.25">
      <c r="A1132" s="81"/>
      <c r="B1132" s="81"/>
      <c r="C1132" s="209"/>
      <c r="D1132" s="7"/>
      <c r="E1132" s="7"/>
      <c r="F1132" s="8"/>
    </row>
    <row r="1133" spans="1:6" x14ac:dyDescent="0.25">
      <c r="A1133" s="209"/>
      <c r="B1133" s="209"/>
      <c r="C1133" s="81"/>
      <c r="D1133" s="7"/>
      <c r="E1133" s="7"/>
      <c r="F1133" s="8"/>
    </row>
    <row r="1134" spans="1:6" x14ac:dyDescent="0.25">
      <c r="A1134" s="81"/>
      <c r="B1134" s="81"/>
      <c r="C1134" s="209"/>
      <c r="D1134" s="7"/>
      <c r="E1134" s="7"/>
      <c r="F1134" s="8"/>
    </row>
    <row r="1135" spans="1:6" x14ac:dyDescent="0.25">
      <c r="A1135" s="81"/>
      <c r="B1135" s="81"/>
      <c r="C1135" s="209"/>
      <c r="D1135" s="81"/>
      <c r="E1135" s="7"/>
      <c r="F1135" s="81"/>
    </row>
    <row r="1136" spans="1:6" x14ac:dyDescent="0.25">
      <c r="A1136" s="81"/>
      <c r="B1136" s="81"/>
      <c r="C1136" s="209"/>
      <c r="D1136" s="81"/>
      <c r="E1136" s="7"/>
      <c r="F1136" s="81"/>
    </row>
    <row r="1137" spans="1:6" x14ac:dyDescent="0.25">
      <c r="A1137" s="81"/>
      <c r="B1137" s="81"/>
      <c r="C1137" s="209"/>
      <c r="D1137" s="7"/>
      <c r="E1137" s="7"/>
      <c r="F1137" s="8"/>
    </row>
    <row r="1138" spans="1:6" x14ac:dyDescent="0.25">
      <c r="A1138" s="81"/>
      <c r="B1138" s="81"/>
      <c r="C1138" s="209"/>
      <c r="D1138" s="7"/>
      <c r="E1138" s="7"/>
      <c r="F1138" s="8"/>
    </row>
    <row r="1139" spans="1:6" x14ac:dyDescent="0.25">
      <c r="A1139" s="81"/>
      <c r="B1139" s="81"/>
      <c r="C1139" s="209"/>
      <c r="D1139" s="7"/>
      <c r="E1139" s="7"/>
      <c r="F1139" s="8"/>
    </row>
    <row r="1140" spans="1:6" x14ac:dyDescent="0.25">
      <c r="A1140" s="209"/>
      <c r="B1140" s="209"/>
      <c r="C1140" s="81"/>
      <c r="D1140" s="7"/>
      <c r="E1140" s="7"/>
      <c r="F1140" s="8"/>
    </row>
    <row r="1141" spans="1:6" x14ac:dyDescent="0.25">
      <c r="A1141" s="81"/>
      <c r="B1141" s="81"/>
      <c r="C1141" s="209"/>
      <c r="D1141" s="7"/>
      <c r="E1141" s="7"/>
      <c r="F1141" s="8"/>
    </row>
    <row r="1142" spans="1:6" x14ac:dyDescent="0.25">
      <c r="A1142" s="81"/>
      <c r="B1142" s="81"/>
      <c r="C1142" s="209"/>
      <c r="D1142" s="7"/>
      <c r="E1142" s="7"/>
      <c r="F1142" s="8"/>
    </row>
    <row r="1143" spans="1:6" x14ac:dyDescent="0.25">
      <c r="A1143" s="81"/>
      <c r="B1143" s="81"/>
      <c r="C1143" s="209"/>
      <c r="D1143" s="7"/>
      <c r="E1143" s="7"/>
      <c r="F1143" s="8"/>
    </row>
    <row r="1144" spans="1:6" x14ac:dyDescent="0.25">
      <c r="A1144" s="209"/>
      <c r="B1144" s="209"/>
      <c r="C1144" s="81"/>
      <c r="D1144" s="7"/>
      <c r="E1144" s="7"/>
      <c r="F1144" s="8"/>
    </row>
    <row r="1145" spans="1:6" x14ac:dyDescent="0.25">
      <c r="A1145" s="81"/>
      <c r="B1145" s="81"/>
      <c r="C1145" s="209"/>
      <c r="D1145" s="7"/>
      <c r="E1145" s="7"/>
      <c r="F1145" s="8"/>
    </row>
    <row r="1146" spans="1:6" x14ac:dyDescent="0.25">
      <c r="A1146" s="209"/>
      <c r="B1146" s="209"/>
      <c r="C1146" s="81"/>
      <c r="D1146" s="7"/>
      <c r="E1146" s="7"/>
      <c r="F1146" s="8"/>
    </row>
    <row r="1147" spans="1:6" x14ac:dyDescent="0.25">
      <c r="A1147" s="81"/>
      <c r="B1147" s="81"/>
      <c r="C1147" s="209"/>
      <c r="D1147" s="7"/>
      <c r="E1147" s="7"/>
      <c r="F1147" s="8"/>
    </row>
    <row r="1148" spans="1:6" x14ac:dyDescent="0.25">
      <c r="A1148" s="209"/>
      <c r="B1148" s="209"/>
      <c r="C1148" s="81"/>
      <c r="D1148" s="7"/>
      <c r="E1148" s="7"/>
      <c r="F1148" s="8"/>
    </row>
    <row r="1149" spans="1:6" x14ac:dyDescent="0.25">
      <c r="A1149" s="81"/>
      <c r="B1149" s="81"/>
      <c r="C1149" s="209"/>
      <c r="D1149" s="81"/>
      <c r="E1149" s="7"/>
      <c r="F1149" s="81"/>
    </row>
    <row r="1150" spans="1:6" x14ac:dyDescent="0.25">
      <c r="A1150" s="81"/>
      <c r="B1150" s="81"/>
      <c r="C1150" s="209"/>
      <c r="D1150" s="7"/>
      <c r="E1150" s="7"/>
      <c r="F1150" s="8"/>
    </row>
    <row r="1151" spans="1:6" x14ac:dyDescent="0.25">
      <c r="A1151" s="209"/>
      <c r="B1151" s="209"/>
      <c r="C1151" s="81"/>
      <c r="D1151" s="7"/>
      <c r="E1151" s="7"/>
      <c r="F1151" s="8"/>
    </row>
    <row r="1152" spans="1:6" x14ac:dyDescent="0.25">
      <c r="A1152" s="81"/>
      <c r="B1152" s="81"/>
      <c r="C1152" s="209"/>
      <c r="D1152" s="7"/>
      <c r="E1152" s="7"/>
      <c r="F1152" s="8"/>
    </row>
    <row r="1153" spans="1:6" x14ac:dyDescent="0.25">
      <c r="A1153" s="209"/>
      <c r="B1153" s="209"/>
      <c r="C1153" s="81"/>
      <c r="D1153" s="7"/>
      <c r="E1153" s="7"/>
      <c r="F1153" s="8"/>
    </row>
    <row r="1154" spans="1:6" x14ac:dyDescent="0.25">
      <c r="A1154" s="81"/>
      <c r="B1154" s="81"/>
      <c r="C1154" s="209"/>
      <c r="D1154" s="7"/>
      <c r="E1154" s="7"/>
      <c r="F1154" s="8"/>
    </row>
    <row r="1155" spans="1:6" x14ac:dyDescent="0.25">
      <c r="A1155" s="209"/>
      <c r="B1155" s="209"/>
      <c r="C1155" s="81"/>
      <c r="D1155" s="7"/>
      <c r="E1155" s="7"/>
      <c r="F1155" s="8"/>
    </row>
    <row r="1156" spans="1:6" x14ac:dyDescent="0.25">
      <c r="A1156" s="81"/>
      <c r="B1156" s="81"/>
      <c r="C1156" s="209"/>
      <c r="D1156" s="7"/>
      <c r="E1156" s="7"/>
      <c r="F1156" s="8"/>
    </row>
    <row r="1157" spans="1:6" x14ac:dyDescent="0.25">
      <c r="A1157" s="209"/>
      <c r="B1157" s="209"/>
      <c r="C1157" s="81"/>
      <c r="D1157" s="7"/>
      <c r="E1157" s="7"/>
      <c r="F1157" s="8"/>
    </row>
    <row r="1158" spans="1:6" x14ac:dyDescent="0.25">
      <c r="A1158" s="81"/>
      <c r="B1158" s="81"/>
      <c r="C1158" s="209"/>
      <c r="D1158" s="7"/>
      <c r="E1158" s="7"/>
      <c r="F1158" s="8"/>
    </row>
    <row r="1159" spans="1:6" x14ac:dyDescent="0.25">
      <c r="A1159" s="81"/>
      <c r="B1159" s="81"/>
      <c r="C1159" s="209"/>
      <c r="D1159" s="7"/>
      <c r="E1159" s="7"/>
      <c r="F1159" s="8"/>
    </row>
    <row r="1160" spans="1:6" x14ac:dyDescent="0.25">
      <c r="A1160" s="209"/>
      <c r="B1160" s="209"/>
      <c r="C1160" s="81"/>
      <c r="D1160" s="7"/>
      <c r="E1160" s="7"/>
      <c r="F1160" s="8"/>
    </row>
    <row r="1161" spans="1:6" x14ac:dyDescent="0.25">
      <c r="A1161" s="81"/>
      <c r="B1161" s="81"/>
      <c r="C1161" s="209"/>
      <c r="D1161" s="7"/>
      <c r="E1161" s="7"/>
      <c r="F1161" s="8"/>
    </row>
    <row r="1162" spans="1:6" x14ac:dyDescent="0.25">
      <c r="A1162" s="209"/>
      <c r="B1162" s="209"/>
      <c r="C1162" s="81"/>
      <c r="D1162" s="7"/>
      <c r="E1162" s="7"/>
      <c r="F1162" s="8"/>
    </row>
    <row r="1163" spans="1:6" x14ac:dyDescent="0.25">
      <c r="A1163" s="81"/>
      <c r="B1163" s="81"/>
      <c r="C1163" s="209"/>
      <c r="D1163" s="7"/>
      <c r="E1163" s="7"/>
      <c r="F1163" s="8"/>
    </row>
    <row r="1164" spans="1:6" x14ac:dyDescent="0.25">
      <c r="A1164" s="209"/>
      <c r="B1164" s="209"/>
      <c r="C1164" s="81"/>
      <c r="D1164" s="7"/>
      <c r="E1164" s="7"/>
      <c r="F1164" s="8"/>
    </row>
    <row r="1165" spans="1:6" x14ac:dyDescent="0.25">
      <c r="A1165" s="81"/>
      <c r="B1165" s="81"/>
      <c r="C1165" s="209"/>
      <c r="D1165" s="7"/>
      <c r="E1165" s="7"/>
      <c r="F1165" s="8"/>
    </row>
    <row r="1166" spans="1:6" x14ac:dyDescent="0.25">
      <c r="A1166" s="81"/>
      <c r="B1166" s="81"/>
      <c r="C1166" s="209"/>
      <c r="D1166" s="7"/>
      <c r="E1166" s="7"/>
      <c r="F1166" s="8"/>
    </row>
    <row r="1167" spans="1:6" x14ac:dyDescent="0.25">
      <c r="A1167" s="209"/>
      <c r="B1167" s="209"/>
      <c r="C1167" s="81"/>
      <c r="D1167" s="7"/>
      <c r="E1167" s="7"/>
      <c r="F1167" s="8"/>
    </row>
    <row r="1168" spans="1:6" x14ac:dyDescent="0.25">
      <c r="A1168" s="81"/>
      <c r="B1168" s="81"/>
      <c r="C1168" s="209"/>
      <c r="D1168" s="7"/>
      <c r="E1168" s="7"/>
      <c r="F1168" s="81"/>
    </row>
    <row r="1169" spans="1:6" x14ac:dyDescent="0.25">
      <c r="A1169" s="81"/>
      <c r="B1169" s="81"/>
      <c r="C1169" s="209"/>
      <c r="D1169" s="7"/>
      <c r="E1169" s="7"/>
      <c r="F1169" s="8"/>
    </row>
    <row r="1170" spans="1:6" x14ac:dyDescent="0.25">
      <c r="A1170" s="81"/>
      <c r="B1170" s="81"/>
      <c r="C1170" s="209"/>
      <c r="D1170" s="7"/>
      <c r="E1170" s="7"/>
      <c r="F1170" s="8"/>
    </row>
    <row r="1171" spans="1:6" x14ac:dyDescent="0.25">
      <c r="A1171" s="209"/>
      <c r="B1171" s="209"/>
      <c r="C1171" s="81"/>
      <c r="D1171" s="7"/>
      <c r="E1171" s="7"/>
      <c r="F1171" s="8"/>
    </row>
    <row r="1172" spans="1:6" x14ac:dyDescent="0.25">
      <c r="A1172" s="81"/>
      <c r="B1172" s="81"/>
      <c r="C1172" s="209"/>
      <c r="D1172" s="7"/>
      <c r="E1172" s="7"/>
      <c r="F1172" s="8"/>
    </row>
    <row r="1173" spans="1:6" x14ac:dyDescent="0.25">
      <c r="A1173" s="81"/>
      <c r="B1173" s="81"/>
      <c r="C1173" s="209"/>
      <c r="D1173" s="81"/>
      <c r="E1173" s="7"/>
      <c r="F1173" s="81"/>
    </row>
    <row r="1174" spans="1:6" x14ac:dyDescent="0.25">
      <c r="A1174" s="209"/>
      <c r="B1174" s="209"/>
      <c r="C1174" s="81"/>
      <c r="D1174" s="7"/>
      <c r="E1174" s="7"/>
      <c r="F1174" s="8"/>
    </row>
    <row r="1175" spans="1:6" x14ac:dyDescent="0.25">
      <c r="A1175" s="81"/>
      <c r="B1175" s="81"/>
      <c r="C1175" s="209"/>
      <c r="D1175" s="7"/>
      <c r="E1175" s="7"/>
      <c r="F1175" s="8"/>
    </row>
    <row r="1176" spans="1:6" x14ac:dyDescent="0.25">
      <c r="A1176" s="209"/>
      <c r="B1176" s="209"/>
      <c r="C1176" s="81"/>
      <c r="D1176" s="7"/>
      <c r="E1176" s="7"/>
      <c r="F1176" s="8"/>
    </row>
    <row r="1177" spans="1:6" x14ac:dyDescent="0.25">
      <c r="A1177" s="81"/>
      <c r="B1177" s="81"/>
      <c r="C1177" s="209"/>
      <c r="D1177" s="7"/>
      <c r="E1177" s="7"/>
      <c r="F1177" s="8"/>
    </row>
    <row r="1178" spans="1:6" x14ac:dyDescent="0.25">
      <c r="A1178" s="209"/>
      <c r="B1178" s="209"/>
      <c r="C1178" s="81"/>
      <c r="D1178" s="7"/>
      <c r="E1178" s="7"/>
      <c r="F1178" s="8"/>
    </row>
    <row r="1179" spans="1:6" x14ac:dyDescent="0.25">
      <c r="A1179" s="81"/>
      <c r="B1179" s="81"/>
      <c r="C1179" s="209"/>
      <c r="D1179" s="81"/>
      <c r="E1179" s="7"/>
      <c r="F1179" s="81"/>
    </row>
    <row r="1180" spans="1:6" x14ac:dyDescent="0.25">
      <c r="A1180" s="81"/>
      <c r="B1180" s="81"/>
      <c r="C1180" s="209"/>
      <c r="D1180" s="7"/>
      <c r="E1180" s="7"/>
      <c r="F1180" s="8"/>
    </row>
    <row r="1181" spans="1:6" x14ac:dyDescent="0.25">
      <c r="A1181" s="209"/>
      <c r="B1181" s="209"/>
      <c r="C1181" s="81"/>
      <c r="D1181" s="7"/>
      <c r="E1181" s="7"/>
      <c r="F1181" s="8"/>
    </row>
    <row r="1182" spans="1:6" x14ac:dyDescent="0.25">
      <c r="A1182" s="81"/>
      <c r="B1182" s="81"/>
      <c r="C1182" s="209"/>
      <c r="D1182" s="7"/>
      <c r="E1182" s="7"/>
      <c r="F1182" s="8"/>
    </row>
    <row r="1183" spans="1:6" x14ac:dyDescent="0.25">
      <c r="A1183" s="81"/>
      <c r="B1183" s="81"/>
      <c r="C1183" s="209"/>
      <c r="D1183" s="7"/>
      <c r="E1183" s="7"/>
      <c r="F1183" s="8"/>
    </row>
    <row r="1184" spans="1:6" x14ac:dyDescent="0.25">
      <c r="A1184" s="81"/>
      <c r="B1184" s="81"/>
      <c r="C1184" s="81"/>
      <c r="D1184" s="284"/>
      <c r="E1184" s="284"/>
      <c r="F1184" s="285"/>
    </row>
    <row r="1185" spans="1:6" x14ac:dyDescent="0.25">
      <c r="A1185" s="281"/>
      <c r="B1185" s="282"/>
      <c r="C1185" s="286"/>
      <c r="D1185" s="79"/>
      <c r="E1185" s="79"/>
      <c r="F1185" s="79"/>
    </row>
    <row r="1186" spans="1:6" x14ac:dyDescent="0.25">
      <c r="A1186" s="11"/>
      <c r="B1186" s="79"/>
      <c r="C1186" s="11"/>
      <c r="D1186" s="80"/>
      <c r="E1186" s="80"/>
      <c r="F1186" s="80"/>
    </row>
    <row r="1187" spans="1:6" x14ac:dyDescent="0.25">
      <c r="A1187" s="209"/>
      <c r="B1187" s="209"/>
      <c r="C1187" s="81"/>
      <c r="D1187" s="7"/>
      <c r="E1187" s="7"/>
      <c r="F1187" s="8"/>
    </row>
    <row r="1188" spans="1:6" x14ac:dyDescent="0.25">
      <c r="A1188" s="81"/>
      <c r="B1188" s="81"/>
      <c r="C1188" s="209"/>
      <c r="D1188" s="7"/>
      <c r="E1188" s="7"/>
      <c r="F1188" s="8"/>
    </row>
    <row r="1189" spans="1:6" x14ac:dyDescent="0.25">
      <c r="A1189" s="209"/>
      <c r="B1189" s="209"/>
      <c r="C1189" s="81"/>
      <c r="D1189" s="7"/>
      <c r="E1189" s="7"/>
      <c r="F1189" s="8"/>
    </row>
    <row r="1190" spans="1:6" x14ac:dyDescent="0.25">
      <c r="A1190" s="81"/>
      <c r="B1190" s="81"/>
      <c r="C1190" s="209"/>
      <c r="D1190" s="7"/>
      <c r="E1190" s="7"/>
      <c r="F1190" s="8"/>
    </row>
    <row r="1191" spans="1:6" x14ac:dyDescent="0.25">
      <c r="A1191" s="81"/>
      <c r="B1191" s="81"/>
      <c r="C1191" s="209"/>
      <c r="D1191" s="81"/>
      <c r="E1191" s="7"/>
      <c r="F1191" s="81"/>
    </row>
    <row r="1192" spans="1:6" x14ac:dyDescent="0.25">
      <c r="A1192" s="209"/>
      <c r="B1192" s="209"/>
      <c r="C1192" s="81"/>
      <c r="D1192" s="7"/>
      <c r="E1192" s="7"/>
      <c r="F1192" s="8"/>
    </row>
    <row r="1193" spans="1:6" x14ac:dyDescent="0.25">
      <c r="A1193" s="81"/>
      <c r="B1193" s="81"/>
      <c r="C1193" s="209"/>
      <c r="D1193" s="7"/>
      <c r="E1193" s="7"/>
      <c r="F1193" s="8"/>
    </row>
    <row r="1194" spans="1:6" x14ac:dyDescent="0.25">
      <c r="A1194" s="209"/>
      <c r="B1194" s="209"/>
      <c r="C1194" s="81"/>
      <c r="D1194" s="7"/>
      <c r="E1194" s="7"/>
      <c r="F1194" s="8"/>
    </row>
    <row r="1195" spans="1:6" x14ac:dyDescent="0.25">
      <c r="A1195" s="81"/>
      <c r="B1195" s="81"/>
      <c r="C1195" s="209"/>
      <c r="D1195" s="7"/>
      <c r="E1195" s="7"/>
      <c r="F1195" s="8"/>
    </row>
    <row r="1196" spans="1:6" x14ac:dyDescent="0.25">
      <c r="A1196" s="209"/>
      <c r="B1196" s="209"/>
      <c r="C1196" s="81"/>
      <c r="D1196" s="7"/>
      <c r="E1196" s="7"/>
      <c r="F1196" s="8"/>
    </row>
    <row r="1197" spans="1:6" x14ac:dyDescent="0.25">
      <c r="A1197" s="81"/>
      <c r="B1197" s="81"/>
      <c r="C1197" s="209"/>
      <c r="D1197" s="7"/>
      <c r="E1197" s="7"/>
      <c r="F1197" s="8"/>
    </row>
    <row r="1198" spans="1:6" x14ac:dyDescent="0.25">
      <c r="A1198" s="209"/>
      <c r="B1198" s="209"/>
      <c r="C1198" s="81"/>
      <c r="D1198" s="7"/>
      <c r="E1198" s="7"/>
      <c r="F1198" s="8"/>
    </row>
    <row r="1199" spans="1:6" x14ac:dyDescent="0.25">
      <c r="A1199" s="81"/>
      <c r="B1199" s="81"/>
      <c r="C1199" s="209"/>
      <c r="D1199" s="7"/>
      <c r="E1199" s="7"/>
      <c r="F1199" s="8"/>
    </row>
    <row r="1200" spans="1:6" x14ac:dyDescent="0.25">
      <c r="A1200" s="81"/>
      <c r="B1200" s="81"/>
      <c r="C1200" s="209"/>
      <c r="D1200" s="7"/>
      <c r="E1200" s="7"/>
      <c r="F1200" s="8"/>
    </row>
    <row r="1201" spans="1:6" x14ac:dyDescent="0.25">
      <c r="A1201" s="209"/>
      <c r="B1201" s="209"/>
      <c r="C1201" s="81"/>
      <c r="D1201" s="7"/>
      <c r="E1201" s="7"/>
      <c r="F1201" s="8"/>
    </row>
    <row r="1202" spans="1:6" x14ac:dyDescent="0.25">
      <c r="A1202" s="81"/>
      <c r="B1202" s="81"/>
      <c r="C1202" s="209"/>
      <c r="D1202" s="7"/>
      <c r="E1202" s="7"/>
      <c r="F1202" s="8"/>
    </row>
    <row r="1203" spans="1:6" x14ac:dyDescent="0.25">
      <c r="A1203" s="81"/>
      <c r="B1203" s="81"/>
      <c r="C1203" s="209"/>
      <c r="D1203" s="7"/>
      <c r="E1203" s="7"/>
      <c r="F1203" s="8"/>
    </row>
    <row r="1204" spans="1:6" x14ac:dyDescent="0.25">
      <c r="A1204" s="209"/>
      <c r="B1204" s="209"/>
      <c r="C1204" s="81"/>
      <c r="D1204" s="7"/>
      <c r="E1204" s="7"/>
      <c r="F1204" s="8"/>
    </row>
    <row r="1205" spans="1:6" x14ac:dyDescent="0.25">
      <c r="A1205" s="81"/>
      <c r="B1205" s="81"/>
      <c r="C1205" s="209"/>
      <c r="D1205" s="7"/>
      <c r="E1205" s="7"/>
      <c r="F1205" s="8"/>
    </row>
    <row r="1206" spans="1:6" x14ac:dyDescent="0.25">
      <c r="A1206" s="209"/>
      <c r="B1206" s="209"/>
      <c r="C1206" s="81"/>
      <c r="D1206" s="7"/>
      <c r="E1206" s="7"/>
      <c r="F1206" s="8"/>
    </row>
    <row r="1207" spans="1:6" x14ac:dyDescent="0.25">
      <c r="A1207" s="81"/>
      <c r="B1207" s="81"/>
      <c r="C1207" s="209"/>
      <c r="D1207" s="7"/>
      <c r="E1207" s="7"/>
      <c r="F1207" s="8"/>
    </row>
    <row r="1208" spans="1:6" x14ac:dyDescent="0.25">
      <c r="A1208" s="81"/>
      <c r="B1208" s="81"/>
      <c r="C1208" s="81"/>
      <c r="D1208" s="284"/>
      <c r="E1208" s="284"/>
      <c r="F1208" s="285"/>
    </row>
    <row r="1209" spans="1:6" x14ac:dyDescent="0.25">
      <c r="A1209" s="281"/>
      <c r="B1209" s="282"/>
      <c r="C1209" s="286"/>
      <c r="D1209" s="79"/>
      <c r="E1209" s="79"/>
      <c r="F1209" s="79"/>
    </row>
    <row r="1210" spans="1:6" x14ac:dyDescent="0.25">
      <c r="A1210" s="11"/>
      <c r="B1210" s="79"/>
      <c r="C1210" s="11"/>
      <c r="D1210" s="80"/>
      <c r="E1210" s="80"/>
      <c r="F1210" s="80"/>
    </row>
    <row r="1211" spans="1:6" x14ac:dyDescent="0.25">
      <c r="A1211" s="209"/>
      <c r="B1211" s="209"/>
      <c r="C1211" s="81"/>
      <c r="D1211" s="7"/>
      <c r="E1211" s="7"/>
      <c r="F1211" s="8"/>
    </row>
    <row r="1212" spans="1:6" x14ac:dyDescent="0.25">
      <c r="A1212" s="81"/>
      <c r="B1212" s="81"/>
      <c r="C1212" s="209"/>
      <c r="D1212" s="7"/>
      <c r="E1212" s="7"/>
      <c r="F1212" s="8"/>
    </row>
    <row r="1213" spans="1:6" x14ac:dyDescent="0.25">
      <c r="A1213" s="209"/>
      <c r="B1213" s="209"/>
      <c r="C1213" s="81"/>
      <c r="D1213" s="81"/>
      <c r="E1213" s="7"/>
      <c r="F1213" s="81"/>
    </row>
    <row r="1214" spans="1:6" x14ac:dyDescent="0.25">
      <c r="A1214" s="81"/>
      <c r="B1214" s="81"/>
      <c r="C1214" s="209"/>
      <c r="D1214" s="81"/>
      <c r="E1214" s="7"/>
      <c r="F1214" s="81"/>
    </row>
    <row r="1215" spans="1:6" x14ac:dyDescent="0.25">
      <c r="A1215" s="81"/>
      <c r="B1215" s="81"/>
      <c r="C1215" s="81"/>
      <c r="D1215" s="284"/>
      <c r="E1215" s="284"/>
      <c r="F1215" s="285"/>
    </row>
    <row r="1216" spans="1:6" x14ac:dyDescent="0.25">
      <c r="A1216" s="281"/>
      <c r="B1216" s="282"/>
      <c r="C1216" s="286"/>
      <c r="D1216" s="79"/>
      <c r="E1216" s="79"/>
      <c r="F1216" s="79"/>
    </row>
    <row r="1217" spans="1:6" x14ac:dyDescent="0.25">
      <c r="A1217" s="11"/>
      <c r="B1217" s="79"/>
      <c r="C1217" s="11"/>
      <c r="D1217" s="80"/>
      <c r="E1217" s="80"/>
      <c r="F1217" s="80"/>
    </row>
    <row r="1218" spans="1:6" x14ac:dyDescent="0.25">
      <c r="A1218" s="209"/>
      <c r="B1218" s="209"/>
      <c r="C1218" s="81"/>
      <c r="D1218" s="7"/>
      <c r="E1218" s="7"/>
      <c r="F1218" s="8"/>
    </row>
    <row r="1219" spans="1:6" x14ac:dyDescent="0.25">
      <c r="A1219" s="81"/>
      <c r="B1219" s="81"/>
      <c r="C1219" s="209"/>
      <c r="D1219" s="7"/>
      <c r="E1219" s="7"/>
      <c r="F1219" s="8"/>
    </row>
    <row r="1220" spans="1:6" x14ac:dyDescent="0.25">
      <c r="A1220" s="81"/>
      <c r="B1220" s="81"/>
      <c r="C1220" s="209"/>
      <c r="D1220" s="7"/>
      <c r="E1220" s="7"/>
      <c r="F1220" s="8"/>
    </row>
    <row r="1221" spans="1:6" x14ac:dyDescent="0.25">
      <c r="A1221" s="209"/>
      <c r="B1221" s="209"/>
      <c r="C1221" s="81"/>
      <c r="D1221" s="7"/>
      <c r="E1221" s="7"/>
      <c r="F1221" s="8"/>
    </row>
    <row r="1222" spans="1:6" x14ac:dyDescent="0.25">
      <c r="A1222" s="81"/>
      <c r="B1222" s="81"/>
      <c r="C1222" s="209"/>
      <c r="D1222" s="7"/>
      <c r="E1222" s="7"/>
      <c r="F1222" s="8"/>
    </row>
    <row r="1223" spans="1:6" x14ac:dyDescent="0.25">
      <c r="A1223" s="209"/>
      <c r="B1223" s="209"/>
      <c r="C1223" s="81"/>
      <c r="D1223" s="7"/>
      <c r="E1223" s="7"/>
      <c r="F1223" s="8"/>
    </row>
    <row r="1224" spans="1:6" x14ac:dyDescent="0.25">
      <c r="A1224" s="81"/>
      <c r="B1224" s="81"/>
      <c r="C1224" s="209"/>
      <c r="D1224" s="7"/>
      <c r="E1224" s="7"/>
      <c r="F1224" s="8"/>
    </row>
    <row r="1225" spans="1:6" x14ac:dyDescent="0.25">
      <c r="A1225" s="81"/>
      <c r="B1225" s="81"/>
      <c r="C1225" s="209"/>
      <c r="D1225" s="81"/>
      <c r="E1225" s="7"/>
      <c r="F1225" s="81"/>
    </row>
    <row r="1226" spans="1:6" x14ac:dyDescent="0.25">
      <c r="A1226" s="209"/>
      <c r="B1226" s="209"/>
      <c r="C1226" s="81"/>
      <c r="D1226" s="7"/>
      <c r="E1226" s="7"/>
      <c r="F1226" s="8"/>
    </row>
    <row r="1227" spans="1:6" x14ac:dyDescent="0.25">
      <c r="A1227" s="81"/>
      <c r="B1227" s="81"/>
      <c r="C1227" s="209"/>
      <c r="D1227" s="7"/>
      <c r="E1227" s="7"/>
      <c r="F1227" s="8"/>
    </row>
    <row r="1228" spans="1:6" x14ac:dyDescent="0.25">
      <c r="A1228" s="209"/>
      <c r="B1228" s="209"/>
      <c r="C1228" s="81"/>
      <c r="D1228" s="7"/>
      <c r="E1228" s="7"/>
      <c r="F1228" s="8"/>
    </row>
    <row r="1229" spans="1:6" x14ac:dyDescent="0.25">
      <c r="A1229" s="81"/>
      <c r="B1229" s="81"/>
      <c r="C1229" s="209"/>
      <c r="D1229" s="7"/>
      <c r="E1229" s="7"/>
      <c r="F1229" s="8"/>
    </row>
    <row r="1230" spans="1:6" x14ac:dyDescent="0.25">
      <c r="A1230" s="209"/>
      <c r="B1230" s="209"/>
      <c r="C1230" s="81"/>
      <c r="D1230" s="7"/>
      <c r="E1230" s="7"/>
      <c r="F1230" s="8"/>
    </row>
    <row r="1231" spans="1:6" x14ac:dyDescent="0.25">
      <c r="A1231" s="81"/>
      <c r="B1231" s="81"/>
      <c r="C1231" s="209"/>
      <c r="D1231" s="7"/>
      <c r="E1231" s="7"/>
      <c r="F1231" s="8"/>
    </row>
    <row r="1232" spans="1:6" x14ac:dyDescent="0.25">
      <c r="A1232" s="81"/>
      <c r="B1232" s="81"/>
      <c r="C1232" s="209"/>
      <c r="D1232" s="7"/>
      <c r="E1232" s="7"/>
      <c r="F1232" s="8"/>
    </row>
    <row r="1233" spans="1:6" x14ac:dyDescent="0.25">
      <c r="A1233" s="81"/>
      <c r="B1233" s="81"/>
      <c r="C1233" s="209"/>
      <c r="D1233" s="7"/>
      <c r="E1233" s="7"/>
      <c r="F1233" s="8"/>
    </row>
    <row r="1234" spans="1:6" x14ac:dyDescent="0.25">
      <c r="A1234" s="209"/>
      <c r="B1234" s="209"/>
      <c r="C1234" s="81"/>
      <c r="D1234" s="7"/>
      <c r="E1234" s="7"/>
      <c r="F1234" s="8"/>
    </row>
    <row r="1235" spans="1:6" x14ac:dyDescent="0.25">
      <c r="A1235" s="81"/>
      <c r="B1235" s="81"/>
      <c r="C1235" s="209"/>
      <c r="D1235" s="7"/>
      <c r="E1235" s="7"/>
      <c r="F1235" s="8"/>
    </row>
    <row r="1236" spans="1:6" x14ac:dyDescent="0.25">
      <c r="A1236" s="209"/>
      <c r="B1236" s="209"/>
      <c r="C1236" s="81"/>
      <c r="D1236" s="7"/>
      <c r="E1236" s="7"/>
      <c r="F1236" s="8"/>
    </row>
    <row r="1237" spans="1:6" x14ac:dyDescent="0.25">
      <c r="A1237" s="81"/>
      <c r="B1237" s="81"/>
      <c r="C1237" s="209"/>
      <c r="D1237" s="7"/>
      <c r="E1237" s="7"/>
      <c r="F1237" s="8"/>
    </row>
    <row r="1238" spans="1:6" x14ac:dyDescent="0.25">
      <c r="A1238" s="209"/>
      <c r="B1238" s="209"/>
      <c r="C1238" s="81"/>
      <c r="D1238" s="7"/>
      <c r="E1238" s="7"/>
      <c r="F1238" s="8"/>
    </row>
    <row r="1239" spans="1:6" x14ac:dyDescent="0.25">
      <c r="A1239" s="81"/>
      <c r="B1239" s="81"/>
      <c r="C1239" s="209"/>
      <c r="D1239" s="7"/>
      <c r="E1239" s="7"/>
      <c r="F1239" s="8"/>
    </row>
    <row r="1240" spans="1:6" x14ac:dyDescent="0.25">
      <c r="A1240" s="81"/>
      <c r="B1240" s="81"/>
      <c r="C1240" s="209"/>
      <c r="D1240" s="7"/>
      <c r="E1240" s="7"/>
      <c r="F1240" s="8"/>
    </row>
    <row r="1241" spans="1:6" x14ac:dyDescent="0.25">
      <c r="A1241" s="81"/>
      <c r="B1241" s="81"/>
      <c r="C1241" s="209"/>
      <c r="D1241" s="7"/>
      <c r="E1241" s="7"/>
      <c r="F1241" s="8"/>
    </row>
    <row r="1242" spans="1:6" x14ac:dyDescent="0.25">
      <c r="A1242" s="81"/>
      <c r="B1242" s="81"/>
      <c r="C1242" s="209"/>
      <c r="D1242" s="7"/>
      <c r="E1242" s="7"/>
      <c r="F1242" s="8"/>
    </row>
    <row r="1243" spans="1:6" x14ac:dyDescent="0.25">
      <c r="A1243" s="209"/>
      <c r="B1243" s="209"/>
      <c r="C1243" s="81"/>
      <c r="D1243" s="7"/>
      <c r="E1243" s="7"/>
      <c r="F1243" s="8"/>
    </row>
    <row r="1244" spans="1:6" x14ac:dyDescent="0.25">
      <c r="A1244" s="81"/>
      <c r="B1244" s="81"/>
      <c r="C1244" s="209"/>
      <c r="D1244" s="7"/>
      <c r="E1244" s="7"/>
      <c r="F1244" s="8"/>
    </row>
    <row r="1245" spans="1:6" x14ac:dyDescent="0.25">
      <c r="A1245" s="209"/>
      <c r="B1245" s="209"/>
      <c r="C1245" s="81"/>
      <c r="D1245" s="7"/>
      <c r="E1245" s="7"/>
      <c r="F1245" s="8"/>
    </row>
    <row r="1246" spans="1:6" x14ac:dyDescent="0.25">
      <c r="A1246" s="81"/>
      <c r="B1246" s="81"/>
      <c r="C1246" s="209"/>
      <c r="D1246" s="7"/>
      <c r="E1246" s="7"/>
      <c r="F1246" s="8"/>
    </row>
    <row r="1247" spans="1:6" x14ac:dyDescent="0.25">
      <c r="A1247" s="209"/>
      <c r="B1247" s="209"/>
      <c r="C1247" s="81"/>
      <c r="D1247" s="7"/>
      <c r="E1247" s="7"/>
      <c r="F1247" s="8"/>
    </row>
    <row r="1248" spans="1:6" x14ac:dyDescent="0.25">
      <c r="A1248" s="81"/>
      <c r="B1248" s="81"/>
      <c r="C1248" s="209"/>
      <c r="D1248" s="7"/>
      <c r="E1248" s="7"/>
      <c r="F1248" s="8"/>
    </row>
    <row r="1249" spans="1:7" x14ac:dyDescent="0.25">
      <c r="A1249" s="81"/>
      <c r="B1249" s="81"/>
      <c r="C1249" s="81"/>
      <c r="D1249" s="284"/>
      <c r="E1249" s="284"/>
      <c r="F1249" s="287"/>
    </row>
    <row r="1250" spans="1:7" x14ac:dyDescent="0.25">
      <c r="A1250" s="79"/>
      <c r="B1250" s="288"/>
      <c r="C1250" s="288"/>
      <c r="D1250" s="289"/>
      <c r="E1250" s="289"/>
      <c r="F1250" s="290"/>
    </row>
    <row r="1254" spans="1:7" x14ac:dyDescent="0.25">
      <c r="A1254" s="428"/>
      <c r="B1254" s="428"/>
      <c r="C1254" s="5"/>
      <c r="D1254" s="5"/>
      <c r="E1254" s="5"/>
      <c r="F1254" s="4"/>
      <c r="G1254" s="4"/>
    </row>
    <row r="1255" spans="1:7" x14ac:dyDescent="0.25">
      <c r="A1255" s="35"/>
      <c r="B1255" s="4"/>
      <c r="C1255" s="5"/>
      <c r="D1255" s="5"/>
      <c r="E1255" s="5"/>
      <c r="F1255" s="4"/>
      <c r="G1255" s="4"/>
    </row>
    <row r="1256" spans="1:7" x14ac:dyDescent="0.25">
      <c r="A1256" s="83"/>
      <c r="B1256" s="76"/>
      <c r="C1256" s="23"/>
      <c r="D1256" s="23"/>
      <c r="E1256" s="23"/>
      <c r="F1256" s="26"/>
      <c r="G1256" s="26"/>
    </row>
    <row r="1257" spans="1:7" x14ac:dyDescent="0.25">
      <c r="A1257" s="51"/>
      <c r="B1257" s="51"/>
      <c r="C1257" s="29"/>
      <c r="D1257" s="29"/>
      <c r="E1257" s="109"/>
      <c r="F1257" s="26"/>
      <c r="G1257" s="26"/>
    </row>
    <row r="1258" spans="1:7" x14ac:dyDescent="0.25">
      <c r="A1258" s="51"/>
      <c r="B1258" s="51"/>
      <c r="C1258" s="29"/>
      <c r="D1258" s="29"/>
      <c r="E1258" s="109"/>
      <c r="F1258" s="26"/>
      <c r="G1258" s="26"/>
    </row>
    <row r="1259" spans="1:7" x14ac:dyDescent="0.25">
      <c r="A1259" s="51"/>
      <c r="B1259" s="51"/>
      <c r="C1259" s="29"/>
      <c r="D1259" s="29"/>
      <c r="E1259" s="109"/>
      <c r="F1259" s="26"/>
      <c r="G1259" s="26"/>
    </row>
    <row r="1260" spans="1:7" x14ac:dyDescent="0.25">
      <c r="A1260" s="51"/>
      <c r="B1260" s="51"/>
      <c r="C1260" s="29"/>
      <c r="D1260" s="29"/>
      <c r="E1260" s="109"/>
      <c r="F1260" s="26"/>
      <c r="G1260" s="26"/>
    </row>
    <row r="1261" spans="1:7" x14ac:dyDescent="0.25">
      <c r="A1261" s="51"/>
      <c r="B1261" s="51"/>
      <c r="C1261" s="29"/>
      <c r="D1261" s="29"/>
      <c r="E1261" s="109"/>
      <c r="F1261" s="26"/>
      <c r="G1261" s="26"/>
    </row>
    <row r="1262" spans="1:7" x14ac:dyDescent="0.25">
      <c r="A1262" s="51"/>
      <c r="B1262" s="51"/>
      <c r="C1262" s="29"/>
      <c r="D1262" s="29"/>
      <c r="E1262" s="109"/>
      <c r="F1262" s="26"/>
      <c r="G1262" s="26"/>
    </row>
    <row r="1263" spans="1:7" x14ac:dyDescent="0.25">
      <c r="A1263" s="76"/>
      <c r="B1263" s="76"/>
      <c r="C1263" s="18"/>
      <c r="D1263" s="18"/>
      <c r="E1263" s="110"/>
      <c r="F1263" s="26"/>
      <c r="G1263" s="26"/>
    </row>
    <row r="1264" spans="1:7" x14ac:dyDescent="0.25">
      <c r="A1264" s="4"/>
      <c r="B1264" s="4"/>
      <c r="C1264" s="3"/>
      <c r="D1264" s="3"/>
      <c r="E1264" s="5"/>
      <c r="F1264" s="4"/>
      <c r="G1264" s="4"/>
    </row>
    <row r="1265" spans="1:7" x14ac:dyDescent="0.25">
      <c r="A1265" s="4"/>
      <c r="B1265" s="4"/>
      <c r="C1265" s="3"/>
      <c r="D1265" s="3"/>
      <c r="E1265" s="5"/>
      <c r="F1265" s="4"/>
      <c r="G1265" s="4"/>
    </row>
    <row r="1266" spans="1:7" x14ac:dyDescent="0.25">
      <c r="A1266" s="4"/>
      <c r="B1266" s="4"/>
      <c r="C1266" s="3"/>
      <c r="D1266" s="3"/>
      <c r="E1266" s="5"/>
      <c r="F1266" s="4"/>
      <c r="G1266" s="4"/>
    </row>
    <row r="1267" spans="1:7" x14ac:dyDescent="0.25">
      <c r="A1267" s="4"/>
      <c r="B1267" s="4"/>
      <c r="C1267" s="3"/>
      <c r="D1267" s="3"/>
      <c r="E1267" s="5"/>
      <c r="F1267" s="4"/>
      <c r="G1267" s="4"/>
    </row>
    <row r="1268" spans="1:7" x14ac:dyDescent="0.25">
      <c r="A1268" s="429"/>
      <c r="B1268" s="430"/>
      <c r="C1268" s="430"/>
      <c r="D1268" s="430"/>
      <c r="E1268" s="430"/>
      <c r="F1268" s="430"/>
    </row>
    <row r="1269" spans="1:7" x14ac:dyDescent="0.25">
      <c r="A1269" s="16"/>
    </row>
    <row r="1270" spans="1:7" x14ac:dyDescent="0.25">
      <c r="A1270" s="83"/>
      <c r="B1270" s="76"/>
      <c r="C1270" s="23"/>
      <c r="D1270" s="23"/>
      <c r="E1270" s="23"/>
      <c r="F1270" s="26"/>
      <c r="G1270" s="26"/>
    </row>
    <row r="1271" spans="1:7" x14ac:dyDescent="0.25">
      <c r="A1271" s="51"/>
      <c r="B1271" s="51"/>
      <c r="C1271" s="29"/>
      <c r="D1271" s="29"/>
      <c r="E1271" s="29"/>
      <c r="F1271" s="26"/>
      <c r="G1271" s="26"/>
    </row>
    <row r="1272" spans="1:7" x14ac:dyDescent="0.25">
      <c r="A1272" s="51"/>
      <c r="B1272" s="51"/>
      <c r="C1272" s="29"/>
      <c r="D1272" s="29"/>
      <c r="E1272" s="29"/>
      <c r="F1272" s="26"/>
      <c r="G1272" s="26"/>
    </row>
    <row r="1273" spans="1:7" x14ac:dyDescent="0.25">
      <c r="A1273" s="51"/>
      <c r="B1273" s="51"/>
      <c r="C1273" s="29"/>
      <c r="D1273" s="29"/>
      <c r="E1273" s="29"/>
      <c r="F1273" s="26"/>
      <c r="G1273" s="26"/>
    </row>
    <row r="1274" spans="1:7" x14ac:dyDescent="0.25">
      <c r="A1274" s="51"/>
      <c r="B1274" s="51"/>
      <c r="C1274" s="29"/>
      <c r="D1274" s="29"/>
      <c r="E1274" s="30"/>
      <c r="F1274" s="26"/>
      <c r="G1274" s="26"/>
    </row>
    <row r="1275" spans="1:7" x14ac:dyDescent="0.25">
      <c r="A1275" s="51"/>
      <c r="B1275" s="51"/>
      <c r="C1275" s="29"/>
      <c r="D1275" s="29"/>
      <c r="E1275" s="30"/>
      <c r="F1275" s="26"/>
      <c r="G1275" s="26"/>
    </row>
    <row r="1276" spans="1:7" x14ac:dyDescent="0.25">
      <c r="A1276" s="51"/>
      <c r="B1276" s="51"/>
      <c r="C1276" s="29"/>
      <c r="D1276" s="29"/>
      <c r="E1276" s="30"/>
      <c r="F1276" s="26"/>
      <c r="G1276" s="26"/>
    </row>
    <row r="1277" spans="1:7" x14ac:dyDescent="0.25">
      <c r="A1277" s="76"/>
      <c r="B1277" s="76"/>
      <c r="C1277" s="18"/>
      <c r="D1277" s="18"/>
      <c r="E1277" s="18"/>
      <c r="F1277" s="26"/>
      <c r="G1277" s="26"/>
    </row>
    <row r="1280" spans="1:7" ht="15.75" x14ac:dyDescent="0.25">
      <c r="C1280" s="111" t="s">
        <v>315</v>
      </c>
    </row>
    <row r="1282" spans="1:1" x14ac:dyDescent="0.25">
      <c r="A1282" t="s">
        <v>316</v>
      </c>
    </row>
    <row r="1283" spans="1:1" x14ac:dyDescent="0.25">
      <c r="A1283" t="s">
        <v>317</v>
      </c>
    </row>
    <row r="1286" spans="1:1" x14ac:dyDescent="0.25">
      <c r="A1286" t="s">
        <v>318</v>
      </c>
    </row>
    <row r="1288" spans="1:1" x14ac:dyDescent="0.25">
      <c r="A1288" t="s">
        <v>319</v>
      </c>
    </row>
    <row r="1289" spans="1:1" x14ac:dyDescent="0.25">
      <c r="A1289" t="s">
        <v>320</v>
      </c>
    </row>
    <row r="1291" spans="1:1" x14ac:dyDescent="0.25">
      <c r="A1291" t="s">
        <v>321</v>
      </c>
    </row>
    <row r="1292" spans="1:1" x14ac:dyDescent="0.25">
      <c r="A1292" t="s">
        <v>322</v>
      </c>
    </row>
  </sheetData>
  <mergeCells count="139">
    <mergeCell ref="A914:G914"/>
    <mergeCell ref="A928:G928"/>
    <mergeCell ref="A929:G929"/>
    <mergeCell ref="A937:C937"/>
    <mergeCell ref="A1254:B1254"/>
    <mergeCell ref="A1268:F1268"/>
    <mergeCell ref="A825:G825"/>
    <mergeCell ref="A844:G844"/>
    <mergeCell ref="A873:G873"/>
    <mergeCell ref="A875:G875"/>
    <mergeCell ref="A877:G877"/>
    <mergeCell ref="A907:G907"/>
    <mergeCell ref="A755:G755"/>
    <mergeCell ref="A765:G765"/>
    <mergeCell ref="A772:G772"/>
    <mergeCell ref="A780:G780"/>
    <mergeCell ref="A782:G782"/>
    <mergeCell ref="A784:G784"/>
    <mergeCell ref="M685:Q685"/>
    <mergeCell ref="A701:G701"/>
    <mergeCell ref="A713:G713"/>
    <mergeCell ref="A720:G720"/>
    <mergeCell ref="A736:G736"/>
    <mergeCell ref="A743:G743"/>
    <mergeCell ref="A630:G630"/>
    <mergeCell ref="A637:G637"/>
    <mergeCell ref="A647:G647"/>
    <mergeCell ref="A654:G654"/>
    <mergeCell ref="A671:G671"/>
    <mergeCell ref="A683:G683"/>
    <mergeCell ref="A576:G576"/>
    <mergeCell ref="A588:G588"/>
    <mergeCell ref="A590:G590"/>
    <mergeCell ref="A612:G612"/>
    <mergeCell ref="A619:G619"/>
    <mergeCell ref="A628:G628"/>
    <mergeCell ref="A431:G431"/>
    <mergeCell ref="A452:G452"/>
    <mergeCell ref="A463:G463"/>
    <mergeCell ref="A499:G499"/>
    <mergeCell ref="A527:G527"/>
    <mergeCell ref="A542:G542"/>
    <mergeCell ref="A333:G333"/>
    <mergeCell ref="A335:G335"/>
    <mergeCell ref="A337:G337"/>
    <mergeCell ref="A350:G350"/>
    <mergeCell ref="A402:G402"/>
    <mergeCell ref="A404:G404"/>
    <mergeCell ref="A294:B294"/>
    <mergeCell ref="A303:H303"/>
    <mergeCell ref="A304:B304"/>
    <mergeCell ref="A315:H315"/>
    <mergeCell ref="A317:G317"/>
    <mergeCell ref="A328:G328"/>
    <mergeCell ref="B274:C274"/>
    <mergeCell ref="A276:H276"/>
    <mergeCell ref="A279:B279"/>
    <mergeCell ref="A280:B280"/>
    <mergeCell ref="A292:H292"/>
    <mergeCell ref="A293:H293"/>
    <mergeCell ref="B268:C268"/>
    <mergeCell ref="B269:C269"/>
    <mergeCell ref="B270:C270"/>
    <mergeCell ref="B271:C271"/>
    <mergeCell ref="B272:C272"/>
    <mergeCell ref="B273:C273"/>
    <mergeCell ref="B262:C262"/>
    <mergeCell ref="B263:C263"/>
    <mergeCell ref="B264:C264"/>
    <mergeCell ref="B265:C265"/>
    <mergeCell ref="B266:C266"/>
    <mergeCell ref="B267:C267"/>
    <mergeCell ref="B255:C255"/>
    <mergeCell ref="B256:C256"/>
    <mergeCell ref="B257:C257"/>
    <mergeCell ref="B258:C258"/>
    <mergeCell ref="B259:C259"/>
    <mergeCell ref="B260:C260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A210:H210"/>
    <mergeCell ref="A211:B211"/>
    <mergeCell ref="A220:H220"/>
    <mergeCell ref="A221:B221"/>
    <mergeCell ref="A230:H230"/>
    <mergeCell ref="A242:E242"/>
    <mergeCell ref="A231:E231"/>
    <mergeCell ref="A52:B52"/>
    <mergeCell ref="A53:B53"/>
    <mergeCell ref="A118:G118"/>
    <mergeCell ref="A119:B119"/>
    <mergeCell ref="A120:B120"/>
    <mergeCell ref="A209:H209"/>
    <mergeCell ref="A43:B43"/>
    <mergeCell ref="A44:B44"/>
    <mergeCell ref="B45:D45"/>
    <mergeCell ref="A48:H48"/>
    <mergeCell ref="A50:G50"/>
    <mergeCell ref="A51:G51"/>
    <mergeCell ref="A35:H35"/>
    <mergeCell ref="A36:H36"/>
    <mergeCell ref="A37:B37"/>
    <mergeCell ref="A38:B38"/>
    <mergeCell ref="A41:B41"/>
    <mergeCell ref="A42:H42"/>
    <mergeCell ref="A27:B27"/>
    <mergeCell ref="J27:K27"/>
    <mergeCell ref="J28:K28"/>
    <mergeCell ref="J29:K29"/>
    <mergeCell ref="J30:K30"/>
    <mergeCell ref="J31:K31"/>
    <mergeCell ref="A25:H25"/>
    <mergeCell ref="A26:B26"/>
    <mergeCell ref="J26:K26"/>
    <mergeCell ref="A13:F13"/>
    <mergeCell ref="A14:F14"/>
    <mergeCell ref="A15:F15"/>
    <mergeCell ref="A16:F16"/>
    <mergeCell ref="A17:F17"/>
    <mergeCell ref="A18:F18"/>
    <mergeCell ref="A5:F5"/>
    <mergeCell ref="A7:C7"/>
    <mergeCell ref="A8:H8"/>
    <mergeCell ref="A10:F10"/>
    <mergeCell ref="A11:F11"/>
    <mergeCell ref="A12:F12"/>
    <mergeCell ref="A19:F19"/>
    <mergeCell ref="A21:H21"/>
    <mergeCell ref="A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Opcina Postira</cp:lastModifiedBy>
  <cp:lastPrinted>2023-07-19T10:00:28Z</cp:lastPrinted>
  <dcterms:created xsi:type="dcterms:W3CDTF">2023-03-03T10:00:17Z</dcterms:created>
  <dcterms:modified xsi:type="dcterms:W3CDTF">2023-08-30T07:51:00Z</dcterms:modified>
</cp:coreProperties>
</file>