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21. sjednica\"/>
    </mc:Choice>
  </mc:AlternateContent>
  <xr:revisionPtr revIDLastSave="0" documentId="13_ncr:1_{CCAD0417-24EF-4C52-95A3-49CC39155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0" i="2" l="1"/>
  <c r="G956" i="2"/>
  <c r="G946" i="2"/>
  <c r="G939" i="2"/>
  <c r="G916" i="2"/>
  <c r="G909" i="2"/>
  <c r="G908" i="2"/>
  <c r="G907" i="2"/>
  <c r="G905" i="2"/>
  <c r="G885" i="2"/>
  <c r="G884" i="2"/>
  <c r="G883" i="2"/>
  <c r="G881" i="2"/>
  <c r="G880" i="2"/>
  <c r="G879" i="2"/>
  <c r="G878" i="2"/>
  <c r="G873" i="2"/>
  <c r="G866" i="2"/>
  <c r="G854" i="2"/>
  <c r="G852" i="2"/>
  <c r="G850" i="2"/>
  <c r="G849" i="2"/>
  <c r="G844" i="2"/>
  <c r="G843" i="2"/>
  <c r="G836" i="2"/>
  <c r="G834" i="2"/>
  <c r="G826" i="2"/>
  <c r="G823" i="2"/>
  <c r="G822" i="2"/>
  <c r="G821" i="2"/>
  <c r="G819" i="2"/>
  <c r="G818" i="2"/>
  <c r="G817" i="2"/>
  <c r="G816" i="2"/>
  <c r="G815" i="2"/>
  <c r="G813" i="2"/>
  <c r="G812" i="2"/>
  <c r="G810" i="2"/>
  <c r="G809" i="2"/>
  <c r="G808" i="2"/>
  <c r="G798" i="2"/>
  <c r="G797" i="2"/>
  <c r="G795" i="2"/>
  <c r="G794" i="2"/>
  <c r="G791" i="2"/>
  <c r="G789" i="2"/>
  <c r="G787" i="2"/>
  <c r="G776" i="2"/>
  <c r="G775" i="2"/>
  <c r="G768" i="2"/>
  <c r="G763" i="2"/>
  <c r="G756" i="2"/>
  <c r="G749" i="2"/>
  <c r="G744" i="2"/>
  <c r="G732" i="2"/>
  <c r="G725" i="2"/>
  <c r="G718" i="2"/>
  <c r="G711" i="2"/>
  <c r="G704" i="2"/>
  <c r="G701" i="2"/>
  <c r="G696" i="2"/>
  <c r="G693" i="2"/>
  <c r="G686" i="2"/>
  <c r="G683" i="2"/>
  <c r="G676" i="2"/>
  <c r="G672" i="2"/>
  <c r="G667" i="2"/>
  <c r="G660" i="2"/>
  <c r="G658" i="2"/>
  <c r="G651" i="2"/>
  <c r="G644" i="2"/>
  <c r="G641" i="2"/>
  <c r="G631" i="2"/>
  <c r="G624" i="2"/>
  <c r="G617" i="2"/>
  <c r="G610" i="2"/>
  <c r="G605" i="2"/>
  <c r="G604" i="2"/>
  <c r="G591" i="2"/>
  <c r="G586" i="2"/>
  <c r="G579" i="2"/>
  <c r="G575" i="2"/>
  <c r="G570" i="2"/>
  <c r="G568" i="2"/>
  <c r="G567" i="2"/>
  <c r="G562" i="2"/>
  <c r="G557" i="2"/>
  <c r="G556" i="2"/>
  <c r="G555" i="2"/>
  <c r="G545" i="2"/>
  <c r="G540" i="2"/>
  <c r="G537" i="2"/>
  <c r="G533" i="2"/>
  <c r="G526" i="2"/>
  <c r="G521" i="2"/>
  <c r="G517" i="2"/>
  <c r="G515" i="2"/>
  <c r="G510" i="2"/>
  <c r="G509" i="2"/>
  <c r="G498" i="2"/>
  <c r="G493" i="2"/>
  <c r="G488" i="2"/>
  <c r="G484" i="2"/>
  <c r="G479" i="2"/>
  <c r="G475" i="2"/>
  <c r="G473" i="2"/>
  <c r="G468" i="2"/>
  <c r="G461" i="2"/>
  <c r="G456" i="2"/>
  <c r="H29" i="2"/>
  <c r="H31" i="2"/>
  <c r="H32" i="2"/>
  <c r="H28" i="2"/>
  <c r="G29" i="2"/>
  <c r="G31" i="2"/>
  <c r="G32" i="2"/>
  <c r="G28" i="2"/>
  <c r="E44" i="2" l="1"/>
  <c r="G439" i="2" l="1"/>
  <c r="G440" i="2"/>
  <c r="G445" i="2"/>
  <c r="G449" i="2"/>
  <c r="G408" i="2"/>
  <c r="G412" i="2"/>
  <c r="G417" i="2"/>
  <c r="G421" i="2"/>
  <c r="G426" i="2"/>
  <c r="G430" i="2"/>
  <c r="G348" i="2"/>
  <c r="G350" i="2"/>
  <c r="G352" i="2"/>
  <c r="G355" i="2"/>
  <c r="G356" i="2"/>
  <c r="G357" i="2"/>
  <c r="G358" i="2"/>
  <c r="G360" i="2"/>
  <c r="G361" i="2"/>
  <c r="G362" i="2"/>
  <c r="G364" i="2"/>
  <c r="G365" i="2"/>
  <c r="G366" i="2"/>
  <c r="G367" i="2"/>
  <c r="G368" i="2"/>
  <c r="G369" i="2"/>
  <c r="G371" i="2"/>
  <c r="G372" i="2"/>
  <c r="G373" i="2"/>
  <c r="G374" i="2"/>
  <c r="G377" i="2"/>
  <c r="G379" i="2"/>
  <c r="G380" i="2"/>
  <c r="G385" i="2"/>
  <c r="G386" i="2"/>
  <c r="G389" i="2"/>
  <c r="G393" i="2"/>
  <c r="G399" i="2"/>
  <c r="G332" i="2"/>
  <c r="G333" i="2"/>
  <c r="G336" i="2"/>
  <c r="G341" i="2"/>
  <c r="G311" i="2" l="1"/>
  <c r="G312" i="2"/>
  <c r="G313" i="2"/>
  <c r="G234" i="2" l="1"/>
  <c r="G235" i="2"/>
  <c r="G237" i="2"/>
  <c r="G239" i="2"/>
  <c r="G241" i="2"/>
  <c r="G242" i="2"/>
  <c r="G244" i="2"/>
  <c r="G245" i="2"/>
  <c r="G247" i="2"/>
  <c r="G248" i="2"/>
  <c r="G249" i="2"/>
  <c r="G250" i="2"/>
  <c r="G252" i="2"/>
  <c r="G254" i="2"/>
  <c r="G255" i="2"/>
  <c r="G256" i="2"/>
  <c r="G258" i="2"/>
  <c r="G259" i="2"/>
  <c r="G261" i="2"/>
  <c r="H213" i="2" l="1"/>
  <c r="H214" i="2"/>
  <c r="H215" i="2"/>
  <c r="H216" i="2"/>
  <c r="H217" i="2"/>
  <c r="H212" i="2"/>
  <c r="G213" i="2"/>
  <c r="G214" i="2"/>
  <c r="G215" i="2"/>
  <c r="G216" i="2"/>
  <c r="G217" i="2"/>
  <c r="G212" i="2"/>
  <c r="H203" i="2"/>
  <c r="H204" i="2"/>
  <c r="H205" i="2"/>
  <c r="H206" i="2"/>
  <c r="H207" i="2"/>
  <c r="H202" i="2"/>
  <c r="G203" i="2"/>
  <c r="G204" i="2"/>
  <c r="G205" i="2"/>
  <c r="G206" i="2"/>
  <c r="G207" i="2"/>
  <c r="G202" i="2"/>
  <c r="H116" i="2"/>
  <c r="H118" i="2"/>
  <c r="H120" i="2"/>
  <c r="H123" i="2"/>
  <c r="H124" i="2"/>
  <c r="H125" i="2"/>
  <c r="H126" i="2"/>
  <c r="H128" i="2"/>
  <c r="H129" i="2"/>
  <c r="H130" i="2"/>
  <c r="H131" i="2"/>
  <c r="H132" i="2"/>
  <c r="H133" i="2"/>
  <c r="H135" i="2"/>
  <c r="H136" i="2"/>
  <c r="H137" i="2"/>
  <c r="H138" i="2"/>
  <c r="H139" i="2"/>
  <c r="H140" i="2"/>
  <c r="H141" i="2"/>
  <c r="H142" i="2"/>
  <c r="H143" i="2"/>
  <c r="H145" i="2"/>
  <c r="H146" i="2"/>
  <c r="H147" i="2"/>
  <c r="H148" i="2"/>
  <c r="H149" i="2"/>
  <c r="H150" i="2"/>
  <c r="H153" i="2"/>
  <c r="H155" i="2"/>
  <c r="H156" i="2"/>
  <c r="H159" i="2"/>
  <c r="H162" i="2"/>
  <c r="H163" i="2"/>
  <c r="H166" i="2"/>
  <c r="H167" i="2"/>
  <c r="H170" i="2"/>
  <c r="H179" i="2"/>
  <c r="H180" i="2"/>
  <c r="H181" i="2"/>
  <c r="H183" i="2"/>
  <c r="H185" i="2"/>
  <c r="H186" i="2"/>
  <c r="H190" i="2"/>
  <c r="H193" i="2"/>
  <c r="H196" i="2"/>
  <c r="G116" i="2"/>
  <c r="G118" i="2"/>
  <c r="G120" i="2"/>
  <c r="G123" i="2"/>
  <c r="G124" i="2"/>
  <c r="G125" i="2"/>
  <c r="G126" i="2"/>
  <c r="G128" i="2"/>
  <c r="G129" i="2"/>
  <c r="G130" i="2"/>
  <c r="G131" i="2"/>
  <c r="G132" i="2"/>
  <c r="G133" i="2"/>
  <c r="G135" i="2"/>
  <c r="G136" i="2"/>
  <c r="G137" i="2"/>
  <c r="G138" i="2"/>
  <c r="G139" i="2"/>
  <c r="G140" i="2"/>
  <c r="G141" i="2"/>
  <c r="G142" i="2"/>
  <c r="G143" i="2"/>
  <c r="G145" i="2"/>
  <c r="G146" i="2"/>
  <c r="G147" i="2"/>
  <c r="G148" i="2"/>
  <c r="G149" i="2"/>
  <c r="G150" i="2"/>
  <c r="G153" i="2"/>
  <c r="G154" i="2"/>
  <c r="G156" i="2"/>
  <c r="G159" i="2"/>
  <c r="G162" i="2"/>
  <c r="G163" i="2"/>
  <c r="G166" i="2"/>
  <c r="G167" i="2"/>
  <c r="G170" i="2"/>
  <c r="G172" i="2"/>
  <c r="G176" i="2"/>
  <c r="G179" i="2"/>
  <c r="G180" i="2"/>
  <c r="G181" i="2"/>
  <c r="G183" i="2"/>
  <c r="G184" i="2"/>
  <c r="G185" i="2"/>
  <c r="G186" i="2"/>
  <c r="G188" i="2"/>
  <c r="G190" i="2"/>
  <c r="G192" i="2"/>
  <c r="G193" i="2"/>
  <c r="G196" i="2"/>
  <c r="H57" i="2"/>
  <c r="H59" i="2"/>
  <c r="H60" i="2"/>
  <c r="H62" i="2"/>
  <c r="H63" i="2"/>
  <c r="H66" i="2"/>
  <c r="H67" i="2"/>
  <c r="H69" i="2"/>
  <c r="H71" i="2"/>
  <c r="H74" i="2"/>
  <c r="H75" i="2"/>
  <c r="H77" i="2"/>
  <c r="H78" i="2"/>
  <c r="H79" i="2"/>
  <c r="H80" i="2"/>
  <c r="H83" i="2"/>
  <c r="H84" i="2"/>
  <c r="H85" i="2"/>
  <c r="H87" i="2"/>
  <c r="H89" i="2"/>
  <c r="H90" i="2"/>
  <c r="H93" i="2"/>
  <c r="H97" i="2"/>
  <c r="H101" i="2"/>
  <c r="H104" i="2"/>
  <c r="G101" i="2"/>
  <c r="G104" i="2"/>
  <c r="G106" i="2"/>
  <c r="G74" i="2"/>
  <c r="G75" i="2"/>
  <c r="G77" i="2"/>
  <c r="G78" i="2"/>
  <c r="G79" i="2"/>
  <c r="G80" i="2"/>
  <c r="G83" i="2"/>
  <c r="G85" i="2"/>
  <c r="G87" i="2"/>
  <c r="G89" i="2"/>
  <c r="G90" i="2"/>
  <c r="G93" i="2"/>
  <c r="G97" i="2"/>
  <c r="G69" i="2"/>
  <c r="G59" i="2"/>
  <c r="G60" i="2"/>
  <c r="G62" i="2"/>
  <c r="G66" i="2"/>
  <c r="G67" i="2"/>
  <c r="G57" i="2"/>
  <c r="C218" i="2"/>
  <c r="C208" i="2"/>
  <c r="D33" i="2"/>
  <c r="E33" i="2"/>
  <c r="F33" i="2"/>
  <c r="C33" i="2"/>
  <c r="D30" i="2"/>
  <c r="D34" i="2" s="1"/>
  <c r="E30" i="2"/>
  <c r="E34" i="2" s="1"/>
  <c r="F30" i="2"/>
  <c r="C30" i="2"/>
  <c r="D41" i="2"/>
  <c r="E41" i="2"/>
  <c r="F41" i="2"/>
  <c r="C41" i="2"/>
  <c r="D228" i="2"/>
  <c r="E223" i="2"/>
  <c r="E224" i="2"/>
  <c r="E225" i="2"/>
  <c r="E226" i="2"/>
  <c r="E227" i="2"/>
  <c r="E222" i="2"/>
  <c r="C228" i="2"/>
  <c r="E218" i="2"/>
  <c r="F218" i="2"/>
  <c r="D218" i="2"/>
  <c r="E208" i="2"/>
  <c r="F208" i="2"/>
  <c r="D208" i="2"/>
  <c r="D115" i="2"/>
  <c r="E115" i="2"/>
  <c r="F115" i="2"/>
  <c r="C115" i="2"/>
  <c r="D117" i="2"/>
  <c r="E117" i="2"/>
  <c r="F117" i="2"/>
  <c r="C117" i="2"/>
  <c r="D119" i="2"/>
  <c r="E119" i="2"/>
  <c r="F119" i="2"/>
  <c r="C119" i="2"/>
  <c r="D122" i="2"/>
  <c r="E122" i="2"/>
  <c r="F122" i="2"/>
  <c r="C122" i="2"/>
  <c r="D127" i="2"/>
  <c r="E127" i="2"/>
  <c r="F127" i="2"/>
  <c r="C127" i="2"/>
  <c r="D134" i="2"/>
  <c r="E134" i="2"/>
  <c r="F134" i="2"/>
  <c r="G134" i="2" s="1"/>
  <c r="C134" i="2"/>
  <c r="D144" i="2"/>
  <c r="E144" i="2"/>
  <c r="F144" i="2"/>
  <c r="G144" i="2" s="1"/>
  <c r="C144" i="2"/>
  <c r="D152" i="2"/>
  <c r="D151" i="2" s="1"/>
  <c r="E152" i="2"/>
  <c r="E151" i="2" s="1"/>
  <c r="F152" i="2"/>
  <c r="F151" i="2" s="1"/>
  <c r="C152" i="2"/>
  <c r="C151" i="2" s="1"/>
  <c r="D158" i="2"/>
  <c r="D157" i="2" s="1"/>
  <c r="E158" i="2"/>
  <c r="E157" i="2" s="1"/>
  <c r="F158" i="2"/>
  <c r="C158" i="2"/>
  <c r="C157" i="2" s="1"/>
  <c r="D161" i="2"/>
  <c r="D160" i="2" s="1"/>
  <c r="E161" i="2"/>
  <c r="E160" i="2" s="1"/>
  <c r="F161" i="2"/>
  <c r="F160" i="2" s="1"/>
  <c r="C161" i="2"/>
  <c r="C160" i="2" s="1"/>
  <c r="D165" i="2"/>
  <c r="D164" i="2" s="1"/>
  <c r="E165" i="2"/>
  <c r="E164" i="2" s="1"/>
  <c r="F165" i="2"/>
  <c r="F164" i="2" s="1"/>
  <c r="C165" i="2"/>
  <c r="C164" i="2" s="1"/>
  <c r="D169" i="2"/>
  <c r="E169" i="2"/>
  <c r="F169" i="2"/>
  <c r="C169" i="2"/>
  <c r="D171" i="2"/>
  <c r="E171" i="2"/>
  <c r="F171" i="2"/>
  <c r="G171" i="2" s="1"/>
  <c r="C171" i="2"/>
  <c r="D175" i="2"/>
  <c r="D174" i="2" s="1"/>
  <c r="E175" i="2"/>
  <c r="E174" i="2" s="1"/>
  <c r="F175" i="2"/>
  <c r="F174" i="2" s="1"/>
  <c r="G174" i="2" s="1"/>
  <c r="C175" i="2"/>
  <c r="C174" i="2" s="1"/>
  <c r="D178" i="2"/>
  <c r="E178" i="2"/>
  <c r="F178" i="2"/>
  <c r="C178" i="2"/>
  <c r="D182" i="2"/>
  <c r="E182" i="2"/>
  <c r="F182" i="2"/>
  <c r="C182" i="2"/>
  <c r="D187" i="2"/>
  <c r="E187" i="2"/>
  <c r="F187" i="2"/>
  <c r="G187" i="2" s="1"/>
  <c r="C187" i="2"/>
  <c r="D189" i="2"/>
  <c r="E189" i="2"/>
  <c r="F189" i="2"/>
  <c r="G189" i="2" s="1"/>
  <c r="C189" i="2"/>
  <c r="D191" i="2"/>
  <c r="E191" i="2"/>
  <c r="F191" i="2"/>
  <c r="G191" i="2" s="1"/>
  <c r="C191" i="2"/>
  <c r="D195" i="2"/>
  <c r="D194" i="2" s="1"/>
  <c r="E195" i="2"/>
  <c r="E194" i="2" s="1"/>
  <c r="F195" i="2"/>
  <c r="F194" i="2" s="1"/>
  <c r="C195" i="2"/>
  <c r="C194" i="2" s="1"/>
  <c r="D56" i="2"/>
  <c r="E56" i="2"/>
  <c r="F56" i="2"/>
  <c r="G56" i="2" s="1"/>
  <c r="C56" i="2"/>
  <c r="D58" i="2"/>
  <c r="E58" i="2"/>
  <c r="F58" i="2"/>
  <c r="G58" i="2" s="1"/>
  <c r="C58" i="2"/>
  <c r="D61" i="2"/>
  <c r="E61" i="2"/>
  <c r="H61" i="2" s="1"/>
  <c r="F61" i="2"/>
  <c r="G61" i="2" s="1"/>
  <c r="C61" i="2"/>
  <c r="D65" i="2"/>
  <c r="E65" i="2"/>
  <c r="F65" i="2"/>
  <c r="G65" i="2" s="1"/>
  <c r="C65" i="2"/>
  <c r="D68" i="2"/>
  <c r="E68" i="2"/>
  <c r="F68" i="2"/>
  <c r="C68" i="2"/>
  <c r="D70" i="2"/>
  <c r="E70" i="2"/>
  <c r="F70" i="2"/>
  <c r="C70" i="2"/>
  <c r="D73" i="2"/>
  <c r="E73" i="2"/>
  <c r="H73" i="2" s="1"/>
  <c r="F73" i="2"/>
  <c r="G73" i="2" s="1"/>
  <c r="C73" i="2"/>
  <c r="D76" i="2"/>
  <c r="E76" i="2"/>
  <c r="F76" i="2"/>
  <c r="C76" i="2"/>
  <c r="D82" i="2"/>
  <c r="E82" i="2"/>
  <c r="F82" i="2"/>
  <c r="C82" i="2"/>
  <c r="D86" i="2"/>
  <c r="E86" i="2"/>
  <c r="F86" i="2"/>
  <c r="C86" i="2"/>
  <c r="D88" i="2"/>
  <c r="E88" i="2"/>
  <c r="F88" i="2"/>
  <c r="G88" i="2" s="1"/>
  <c r="C88" i="2"/>
  <c r="D92" i="2"/>
  <c r="D91" i="2" s="1"/>
  <c r="E92" i="2"/>
  <c r="E91" i="2" s="1"/>
  <c r="F92" i="2"/>
  <c r="F91" i="2" s="1"/>
  <c r="C92" i="2"/>
  <c r="C91" i="2" s="1"/>
  <c r="D96" i="2"/>
  <c r="D95" i="2" s="1"/>
  <c r="E96" i="2"/>
  <c r="E95" i="2" s="1"/>
  <c r="F96" i="2"/>
  <c r="F95" i="2" s="1"/>
  <c r="G95" i="2" s="1"/>
  <c r="C96" i="2"/>
  <c r="C95" i="2" s="1"/>
  <c r="D100" i="2"/>
  <c r="D99" i="2" s="1"/>
  <c r="E100" i="2"/>
  <c r="E99" i="2" s="1"/>
  <c r="F100" i="2"/>
  <c r="F99" i="2" s="1"/>
  <c r="G99" i="2" s="1"/>
  <c r="C100" i="2"/>
  <c r="C99" i="2" s="1"/>
  <c r="D103" i="2"/>
  <c r="E103" i="2"/>
  <c r="F103" i="2"/>
  <c r="G103" i="2" s="1"/>
  <c r="C103" i="2"/>
  <c r="D105" i="2"/>
  <c r="E105" i="2"/>
  <c r="F105" i="2"/>
  <c r="G105" i="2" s="1"/>
  <c r="C105" i="2"/>
  <c r="E310" i="2"/>
  <c r="D310" i="2"/>
  <c r="E257" i="2"/>
  <c r="F257" i="2"/>
  <c r="D257" i="2"/>
  <c r="E253" i="2"/>
  <c r="F253" i="2"/>
  <c r="D253" i="2"/>
  <c r="E251" i="2"/>
  <c r="F251" i="2"/>
  <c r="D251" i="2"/>
  <c r="E246" i="2"/>
  <c r="F246" i="2"/>
  <c r="D246" i="2"/>
  <c r="E243" i="2"/>
  <c r="F243" i="2"/>
  <c r="D243" i="2"/>
  <c r="E240" i="2"/>
  <c r="F240" i="2"/>
  <c r="D240" i="2"/>
  <c r="E238" i="2"/>
  <c r="F238" i="2"/>
  <c r="D238" i="2"/>
  <c r="E236" i="2"/>
  <c r="F236" i="2"/>
  <c r="D236" i="2"/>
  <c r="E233" i="2"/>
  <c r="F233" i="2"/>
  <c r="D233" i="2"/>
  <c r="E260" i="2"/>
  <c r="F260" i="2"/>
  <c r="D260" i="2"/>
  <c r="G243" i="2" l="1"/>
  <c r="H65" i="2"/>
  <c r="C34" i="2"/>
  <c r="C44" i="2" s="1"/>
  <c r="G233" i="2"/>
  <c r="G257" i="2"/>
  <c r="H91" i="2"/>
  <c r="H86" i="2"/>
  <c r="H76" i="2"/>
  <c r="H70" i="2"/>
  <c r="H194" i="2"/>
  <c r="F177" i="2"/>
  <c r="H178" i="2"/>
  <c r="H164" i="2"/>
  <c r="H151" i="2"/>
  <c r="H127" i="2"/>
  <c r="H119" i="2"/>
  <c r="H117" i="2"/>
  <c r="H208" i="2"/>
  <c r="C168" i="2"/>
  <c r="C114" i="2"/>
  <c r="H218" i="2"/>
  <c r="E168" i="2"/>
  <c r="H95" i="2"/>
  <c r="H82" i="2"/>
  <c r="H68" i="2"/>
  <c r="H56" i="2"/>
  <c r="F168" i="2"/>
  <c r="G168" i="2" s="1"/>
  <c r="H160" i="2"/>
  <c r="H158" i="2"/>
  <c r="H122" i="2"/>
  <c r="F114" i="2"/>
  <c r="G114" i="2" s="1"/>
  <c r="G86" i="2"/>
  <c r="H115" i="2"/>
  <c r="D114" i="2"/>
  <c r="G208" i="2"/>
  <c r="G68" i="2"/>
  <c r="G76" i="2"/>
  <c r="G100" i="2"/>
  <c r="H92" i="2"/>
  <c r="H88" i="2"/>
  <c r="G164" i="2"/>
  <c r="G160" i="2"/>
  <c r="G151" i="2"/>
  <c r="G127" i="2"/>
  <c r="G119" i="2"/>
  <c r="G115" i="2"/>
  <c r="H191" i="2"/>
  <c r="H134" i="2"/>
  <c r="G218" i="2"/>
  <c r="F34" i="2"/>
  <c r="H30" i="2"/>
  <c r="G30" i="2"/>
  <c r="G33" i="2"/>
  <c r="H33" i="2"/>
  <c r="F121" i="2"/>
  <c r="G236" i="2"/>
  <c r="G310" i="2"/>
  <c r="C121" i="2"/>
  <c r="G169" i="2"/>
  <c r="G161" i="2"/>
  <c r="G152" i="2"/>
  <c r="F157" i="2"/>
  <c r="D121" i="2"/>
  <c r="E228" i="2"/>
  <c r="G96" i="2"/>
  <c r="G91" i="2"/>
  <c r="G82" i="2"/>
  <c r="H103" i="2"/>
  <c r="H99" i="2"/>
  <c r="H58" i="2"/>
  <c r="G194" i="2"/>
  <c r="G182" i="2"/>
  <c r="G178" i="2"/>
  <c r="G158" i="2"/>
  <c r="G117" i="2"/>
  <c r="H189" i="2"/>
  <c r="H182" i="2"/>
  <c r="H169" i="2"/>
  <c r="H165" i="2"/>
  <c r="H161" i="2"/>
  <c r="H152" i="2"/>
  <c r="H144" i="2"/>
  <c r="E177" i="2"/>
  <c r="G246" i="2"/>
  <c r="G165" i="2"/>
  <c r="G238" i="2"/>
  <c r="G251" i="2"/>
  <c r="C177" i="2"/>
  <c r="C173" i="2" s="1"/>
  <c r="G260" i="2"/>
  <c r="G240" i="2"/>
  <c r="G253" i="2"/>
  <c r="D177" i="2"/>
  <c r="D173" i="2" s="1"/>
  <c r="D168" i="2"/>
  <c r="E121" i="2"/>
  <c r="E114" i="2"/>
  <c r="G92" i="2"/>
  <c r="H100" i="2"/>
  <c r="H96" i="2"/>
  <c r="G195" i="2"/>
  <c r="G175" i="2"/>
  <c r="G122" i="2"/>
  <c r="H195" i="2"/>
  <c r="E173" i="2"/>
  <c r="F173" i="2"/>
  <c r="F102" i="2"/>
  <c r="F98" i="2" s="1"/>
  <c r="E81" i="2"/>
  <c r="E64" i="2"/>
  <c r="C72" i="2"/>
  <c r="E55" i="2"/>
  <c r="F81" i="2"/>
  <c r="F64" i="2"/>
  <c r="F55" i="2"/>
  <c r="E102" i="2"/>
  <c r="E98" i="2" s="1"/>
  <c r="C81" i="2"/>
  <c r="D81" i="2"/>
  <c r="D72" i="2"/>
  <c r="D64" i="2"/>
  <c r="D55" i="2"/>
  <c r="C102" i="2"/>
  <c r="C98" i="2" s="1"/>
  <c r="E72" i="2"/>
  <c r="D102" i="2"/>
  <c r="D98" i="2" s="1"/>
  <c r="F72" i="2"/>
  <c r="C64" i="2"/>
  <c r="C55" i="2"/>
  <c r="D263" i="2"/>
  <c r="E263" i="2"/>
  <c r="F263" i="2"/>
  <c r="E950" i="2"/>
  <c r="E949" i="2" s="1"/>
  <c r="E948" i="2" s="1"/>
  <c r="E947" i="2" s="1"/>
  <c r="F950" i="2"/>
  <c r="F949" i="2" s="1"/>
  <c r="F948" i="2" s="1"/>
  <c r="F947" i="2" s="1"/>
  <c r="D950" i="2"/>
  <c r="D949" i="2" s="1"/>
  <c r="D948" i="2" s="1"/>
  <c r="D947" i="2" s="1"/>
  <c r="E926" i="2"/>
  <c r="E925" i="2" s="1"/>
  <c r="E924" i="2" s="1"/>
  <c r="E923" i="2" s="1"/>
  <c r="F926" i="2"/>
  <c r="F925" i="2" s="1"/>
  <c r="F924" i="2" s="1"/>
  <c r="F923" i="2" s="1"/>
  <c r="D926" i="2"/>
  <c r="D925" i="2" s="1"/>
  <c r="D924" i="2" s="1"/>
  <c r="D923" i="2" s="1"/>
  <c r="E904" i="2"/>
  <c r="F904" i="2"/>
  <c r="D904" i="2"/>
  <c r="E893" i="2"/>
  <c r="E892" i="2" s="1"/>
  <c r="E891" i="2" s="1"/>
  <c r="E890" i="2" s="1"/>
  <c r="F893" i="2"/>
  <c r="F892" i="2" s="1"/>
  <c r="F891" i="2" s="1"/>
  <c r="F890" i="2" s="1"/>
  <c r="D893" i="2"/>
  <c r="D892" i="2" s="1"/>
  <c r="D891" i="2" s="1"/>
  <c r="D890" i="2" s="1"/>
  <c r="E865" i="2"/>
  <c r="E864" i="2" s="1"/>
  <c r="E863" i="2" s="1"/>
  <c r="E862" i="2" s="1"/>
  <c r="F865" i="2"/>
  <c r="D865" i="2"/>
  <c r="D864" i="2" s="1"/>
  <c r="D863" i="2" s="1"/>
  <c r="D862" i="2" s="1"/>
  <c r="E858" i="2"/>
  <c r="F858" i="2"/>
  <c r="D858" i="2"/>
  <c r="E860" i="2"/>
  <c r="F860" i="2"/>
  <c r="D860" i="2"/>
  <c r="E851" i="2"/>
  <c r="F851" i="2"/>
  <c r="D851" i="2"/>
  <c r="E835" i="2"/>
  <c r="F835" i="2"/>
  <c r="G835" i="2" s="1"/>
  <c r="D835" i="2"/>
  <c r="E833" i="2"/>
  <c r="F833" i="2"/>
  <c r="G833" i="2" s="1"/>
  <c r="D833" i="2"/>
  <c r="E830" i="2"/>
  <c r="E829" i="2" s="1"/>
  <c r="F830" i="2"/>
  <c r="F829" i="2" s="1"/>
  <c r="D830" i="2"/>
  <c r="D829" i="2" s="1"/>
  <c r="E825" i="2"/>
  <c r="E824" i="2" s="1"/>
  <c r="F825" i="2"/>
  <c r="D825" i="2"/>
  <c r="D824" i="2" s="1"/>
  <c r="E820" i="2"/>
  <c r="F820" i="2"/>
  <c r="G820" i="2" s="1"/>
  <c r="D820" i="2"/>
  <c r="E802" i="2"/>
  <c r="E801" i="2" s="1"/>
  <c r="F802" i="2"/>
  <c r="F801" i="2" s="1"/>
  <c r="D802" i="2"/>
  <c r="D801" i="2" s="1"/>
  <c r="E796" i="2"/>
  <c r="F796" i="2"/>
  <c r="D796" i="2"/>
  <c r="E793" i="2"/>
  <c r="F793" i="2"/>
  <c r="D793" i="2"/>
  <c r="E945" i="2"/>
  <c r="E944" i="2" s="1"/>
  <c r="E943" i="2" s="1"/>
  <c r="E942" i="2" s="1"/>
  <c r="F945" i="2"/>
  <c r="D945" i="2"/>
  <c r="D944" i="2" s="1"/>
  <c r="D943" i="2" s="1"/>
  <c r="D942" i="2" s="1"/>
  <c r="E955" i="2"/>
  <c r="E954" i="2" s="1"/>
  <c r="E953" i="2" s="1"/>
  <c r="E952" i="2" s="1"/>
  <c r="F955" i="2"/>
  <c r="D955" i="2"/>
  <c r="D954" i="2" s="1"/>
  <c r="D953" i="2" s="1"/>
  <c r="D952" i="2" s="1"/>
  <c r="E938" i="2"/>
  <c r="E937" i="2" s="1"/>
  <c r="E936" i="2" s="1"/>
  <c r="E935" i="2" s="1"/>
  <c r="E934" i="2" s="1"/>
  <c r="F938" i="2"/>
  <c r="D938" i="2"/>
  <c r="D937" i="2" s="1"/>
  <c r="D936" i="2" s="1"/>
  <c r="D935" i="2" s="1"/>
  <c r="D934" i="2" s="1"/>
  <c r="E906" i="2"/>
  <c r="F906" i="2"/>
  <c r="D906" i="2"/>
  <c r="E911" i="2"/>
  <c r="F911" i="2"/>
  <c r="G911" i="2" s="1"/>
  <c r="D911" i="2"/>
  <c r="E915" i="2"/>
  <c r="E914" i="2" s="1"/>
  <c r="F915" i="2"/>
  <c r="D915" i="2"/>
  <c r="D914" i="2" s="1"/>
  <c r="E921" i="2"/>
  <c r="E920" i="2" s="1"/>
  <c r="E919" i="2" s="1"/>
  <c r="E918" i="2" s="1"/>
  <c r="F921" i="2"/>
  <c r="F920" i="2" s="1"/>
  <c r="F919" i="2" s="1"/>
  <c r="F918" i="2" s="1"/>
  <c r="D921" i="2"/>
  <c r="D920" i="2" s="1"/>
  <c r="D919" i="2" s="1"/>
  <c r="D918" i="2" s="1"/>
  <c r="E931" i="2"/>
  <c r="E930" i="2" s="1"/>
  <c r="E929" i="2" s="1"/>
  <c r="E928" i="2" s="1"/>
  <c r="F931" i="2"/>
  <c r="F930" i="2" s="1"/>
  <c r="F929" i="2" s="1"/>
  <c r="F928" i="2" s="1"/>
  <c r="D931" i="2"/>
  <c r="D930" i="2" s="1"/>
  <c r="D929" i="2" s="1"/>
  <c r="D928" i="2" s="1"/>
  <c r="E877" i="2"/>
  <c r="F877" i="2"/>
  <c r="G877" i="2" s="1"/>
  <c r="D877" i="2"/>
  <c r="E882" i="2"/>
  <c r="F882" i="2"/>
  <c r="G882" i="2" s="1"/>
  <c r="D882" i="2"/>
  <c r="E888" i="2"/>
  <c r="E887" i="2" s="1"/>
  <c r="E886" i="2" s="1"/>
  <c r="F888" i="2"/>
  <c r="F887" i="2" s="1"/>
  <c r="F886" i="2" s="1"/>
  <c r="D888" i="2"/>
  <c r="D887" i="2" s="1"/>
  <c r="D886" i="2" s="1"/>
  <c r="E872" i="2"/>
  <c r="E871" i="2" s="1"/>
  <c r="E870" i="2" s="1"/>
  <c r="E869" i="2" s="1"/>
  <c r="F872" i="2"/>
  <c r="D872" i="2"/>
  <c r="D871" i="2" s="1"/>
  <c r="D870" i="2" s="1"/>
  <c r="D869" i="2" s="1"/>
  <c r="E767" i="2"/>
  <c r="E766" i="2" s="1"/>
  <c r="E765" i="2" s="1"/>
  <c r="E764" i="2" s="1"/>
  <c r="F767" i="2"/>
  <c r="D767" i="2"/>
  <c r="D766" i="2" s="1"/>
  <c r="D765" i="2" s="1"/>
  <c r="D764" i="2" s="1"/>
  <c r="E738" i="2"/>
  <c r="E737" i="2" s="1"/>
  <c r="E736" i="2" s="1"/>
  <c r="E735" i="2" s="1"/>
  <c r="F738" i="2"/>
  <c r="F737" i="2" s="1"/>
  <c r="F736" i="2" s="1"/>
  <c r="F735" i="2" s="1"/>
  <c r="D738" i="2"/>
  <c r="D737" i="2" s="1"/>
  <c r="D736" i="2" s="1"/>
  <c r="D735" i="2" s="1"/>
  <c r="E724" i="2"/>
  <c r="F724" i="2"/>
  <c r="F723" i="2" s="1"/>
  <c r="F722" i="2" s="1"/>
  <c r="F721" i="2" s="1"/>
  <c r="F720" i="2" s="1"/>
  <c r="D724" i="2"/>
  <c r="D723" i="2" s="1"/>
  <c r="D722" i="2" s="1"/>
  <c r="D721" i="2" s="1"/>
  <c r="D720" i="2" s="1"/>
  <c r="E671" i="2"/>
  <c r="E670" i="2" s="1"/>
  <c r="E669" i="2" s="1"/>
  <c r="F671" i="2"/>
  <c r="D671" i="2"/>
  <c r="D670" i="2" s="1"/>
  <c r="D669" i="2" s="1"/>
  <c r="E662" i="2"/>
  <c r="E661" i="2" s="1"/>
  <c r="E660" i="2" s="1"/>
  <c r="F662" i="2"/>
  <c r="F661" i="2" s="1"/>
  <c r="F660" i="2" s="1"/>
  <c r="D662" i="2"/>
  <c r="D661" i="2" s="1"/>
  <c r="D660" i="2" s="1"/>
  <c r="E842" i="2"/>
  <c r="E841" i="2" s="1"/>
  <c r="E840" i="2" s="1"/>
  <c r="E839" i="2" s="1"/>
  <c r="F842" i="2"/>
  <c r="D842" i="2"/>
  <c r="D841" i="2" s="1"/>
  <c r="D840" i="2" s="1"/>
  <c r="D839" i="2" s="1"/>
  <c r="E848" i="2"/>
  <c r="F848" i="2"/>
  <c r="D848" i="2"/>
  <c r="E853" i="2"/>
  <c r="F853" i="2"/>
  <c r="D853" i="2"/>
  <c r="E630" i="2"/>
  <c r="E629" i="2" s="1"/>
  <c r="E628" i="2" s="1"/>
  <c r="E627" i="2" s="1"/>
  <c r="F630" i="2"/>
  <c r="D630" i="2"/>
  <c r="D629" i="2" s="1"/>
  <c r="D628" i="2" s="1"/>
  <c r="D627" i="2" s="1"/>
  <c r="E786" i="2"/>
  <c r="F786" i="2"/>
  <c r="D786" i="2"/>
  <c r="E788" i="2"/>
  <c r="F788" i="2"/>
  <c r="D788" i="2"/>
  <c r="E790" i="2"/>
  <c r="F790" i="2"/>
  <c r="D790" i="2"/>
  <c r="E807" i="2"/>
  <c r="F807" i="2"/>
  <c r="G807" i="2" s="1"/>
  <c r="D807" i="2"/>
  <c r="E811" i="2"/>
  <c r="F811" i="2"/>
  <c r="G811" i="2" s="1"/>
  <c r="D811" i="2"/>
  <c r="E814" i="2"/>
  <c r="F814" i="2"/>
  <c r="D814" i="2"/>
  <c r="E774" i="2"/>
  <c r="E773" i="2" s="1"/>
  <c r="E772" i="2" s="1"/>
  <c r="E771" i="2" s="1"/>
  <c r="E770" i="2" s="1"/>
  <c r="F774" i="2"/>
  <c r="D774" i="2"/>
  <c r="D773" i="2" s="1"/>
  <c r="D772" i="2" s="1"/>
  <c r="D771" i="2" s="1"/>
  <c r="D770" i="2" s="1"/>
  <c r="E762" i="2"/>
  <c r="E761" i="2" s="1"/>
  <c r="E760" i="2" s="1"/>
  <c r="E759" i="2" s="1"/>
  <c r="F762" i="2"/>
  <c r="D762" i="2"/>
  <c r="D761" i="2" s="1"/>
  <c r="D760" i="2" s="1"/>
  <c r="D759" i="2" s="1"/>
  <c r="E755" i="2"/>
  <c r="E754" i="2" s="1"/>
  <c r="E753" i="2" s="1"/>
  <c r="F755" i="2"/>
  <c r="D755" i="2"/>
  <c r="D754" i="2" s="1"/>
  <c r="D753" i="2" s="1"/>
  <c r="E743" i="2"/>
  <c r="E742" i="2" s="1"/>
  <c r="E741" i="2" s="1"/>
  <c r="E740" i="2" s="1"/>
  <c r="F743" i="2"/>
  <c r="D743" i="2"/>
  <c r="D742" i="2" s="1"/>
  <c r="D741" i="2" s="1"/>
  <c r="D740" i="2" s="1"/>
  <c r="E748" i="2"/>
  <c r="E747" i="2" s="1"/>
  <c r="E746" i="2" s="1"/>
  <c r="E745" i="2" s="1"/>
  <c r="F748" i="2"/>
  <c r="D748" i="2"/>
  <c r="D747" i="2" s="1"/>
  <c r="D746" i="2" s="1"/>
  <c r="D745" i="2" s="1"/>
  <c r="E731" i="2"/>
  <c r="E730" i="2" s="1"/>
  <c r="E729" i="2" s="1"/>
  <c r="E728" i="2" s="1"/>
  <c r="E727" i="2" s="1"/>
  <c r="F731" i="2"/>
  <c r="D731" i="2"/>
  <c r="D730" i="2" s="1"/>
  <c r="D729" i="2" s="1"/>
  <c r="D728" i="2" s="1"/>
  <c r="D727" i="2" s="1"/>
  <c r="E717" i="2"/>
  <c r="E716" i="2" s="1"/>
  <c r="E715" i="2" s="1"/>
  <c r="E714" i="2" s="1"/>
  <c r="E713" i="2" s="1"/>
  <c r="F717" i="2"/>
  <c r="D717" i="2"/>
  <c r="D716" i="2" s="1"/>
  <c r="D715" i="2" s="1"/>
  <c r="D714" i="2" s="1"/>
  <c r="D713" i="2" s="1"/>
  <c r="E710" i="2"/>
  <c r="E709" i="2" s="1"/>
  <c r="E708" i="2" s="1"/>
  <c r="E707" i="2" s="1"/>
  <c r="E706" i="2" s="1"/>
  <c r="F710" i="2"/>
  <c r="D710" i="2"/>
  <c r="D709" i="2" s="1"/>
  <c r="D708" i="2" s="1"/>
  <c r="D707" i="2" s="1"/>
  <c r="D706" i="2" s="1"/>
  <c r="E692" i="2"/>
  <c r="E691" i="2" s="1"/>
  <c r="F692" i="2"/>
  <c r="E695" i="2"/>
  <c r="E694" i="2" s="1"/>
  <c r="F695" i="2"/>
  <c r="E700" i="2"/>
  <c r="E699" i="2" s="1"/>
  <c r="F700" i="2"/>
  <c r="E703" i="2"/>
  <c r="E702" i="2" s="1"/>
  <c r="F703" i="2"/>
  <c r="E682" i="2"/>
  <c r="E681" i="2" s="1"/>
  <c r="F682" i="2"/>
  <c r="E685" i="2"/>
  <c r="E684" i="2" s="1"/>
  <c r="F685" i="2"/>
  <c r="E657" i="2"/>
  <c r="E656" i="2" s="1"/>
  <c r="E655" i="2" s="1"/>
  <c r="E654" i="2" s="1"/>
  <c r="F657" i="2"/>
  <c r="E666" i="2"/>
  <c r="E665" i="2" s="1"/>
  <c r="E664" i="2" s="1"/>
  <c r="F666" i="2"/>
  <c r="E675" i="2"/>
  <c r="E674" i="2" s="1"/>
  <c r="E673" i="2" s="1"/>
  <c r="F675" i="2"/>
  <c r="E650" i="2"/>
  <c r="E649" i="2" s="1"/>
  <c r="E648" i="2" s="1"/>
  <c r="E647" i="2" s="1"/>
  <c r="E646" i="2" s="1"/>
  <c r="F650" i="2"/>
  <c r="E640" i="2"/>
  <c r="E639" i="2" s="1"/>
  <c r="F640" i="2"/>
  <c r="E643" i="2"/>
  <c r="E642" i="2" s="1"/>
  <c r="F643" i="2"/>
  <c r="E623" i="2"/>
  <c r="F623" i="2"/>
  <c r="E625" i="2"/>
  <c r="F625" i="2"/>
  <c r="E616" i="2"/>
  <c r="E615" i="2" s="1"/>
  <c r="E614" i="2" s="1"/>
  <c r="E613" i="2" s="1"/>
  <c r="E612" i="2" s="1"/>
  <c r="F616" i="2"/>
  <c r="E603" i="2"/>
  <c r="E602" i="2" s="1"/>
  <c r="E601" i="2" s="1"/>
  <c r="E600" i="2" s="1"/>
  <c r="F603" i="2"/>
  <c r="E609" i="2"/>
  <c r="E608" i="2" s="1"/>
  <c r="E607" i="2" s="1"/>
  <c r="E606" i="2" s="1"/>
  <c r="F609" i="2"/>
  <c r="E585" i="2"/>
  <c r="E584" i="2" s="1"/>
  <c r="E583" i="2" s="1"/>
  <c r="E582" i="2" s="1"/>
  <c r="F585" i="2"/>
  <c r="E590" i="2"/>
  <c r="E589" i="2" s="1"/>
  <c r="E588" i="2" s="1"/>
  <c r="F590" i="2"/>
  <c r="E594" i="2"/>
  <c r="E593" i="2" s="1"/>
  <c r="E592" i="2" s="1"/>
  <c r="F594" i="2"/>
  <c r="F593" i="2" s="1"/>
  <c r="F592" i="2" s="1"/>
  <c r="D594" i="2"/>
  <c r="D593" i="2" s="1"/>
  <c r="D592" i="2" s="1"/>
  <c r="E552" i="2"/>
  <c r="F552" i="2"/>
  <c r="E554" i="2"/>
  <c r="E561" i="2"/>
  <c r="E560" i="2" s="1"/>
  <c r="E559" i="2" s="1"/>
  <c r="E558" i="2" s="1"/>
  <c r="F561" i="2"/>
  <c r="E566" i="2"/>
  <c r="F566" i="2"/>
  <c r="D566" i="2"/>
  <c r="E569" i="2"/>
  <c r="F569" i="2"/>
  <c r="G569" i="2" s="1"/>
  <c r="E574" i="2"/>
  <c r="E573" i="2" s="1"/>
  <c r="E572" i="2" s="1"/>
  <c r="F574" i="2"/>
  <c r="E578" i="2"/>
  <c r="E577" i="2" s="1"/>
  <c r="E576" i="2" s="1"/>
  <c r="F578" i="2"/>
  <c r="D552" i="2"/>
  <c r="E532" i="2"/>
  <c r="E531" i="2" s="1"/>
  <c r="E530" i="2" s="1"/>
  <c r="F532" i="2"/>
  <c r="D532" i="2"/>
  <c r="D531" i="2" s="1"/>
  <c r="D530" i="2" s="1"/>
  <c r="E536" i="2"/>
  <c r="E535" i="2" s="1"/>
  <c r="F536" i="2"/>
  <c r="E539" i="2"/>
  <c r="E538" i="2" s="1"/>
  <c r="F539" i="2"/>
  <c r="E544" i="2"/>
  <c r="E543" i="2" s="1"/>
  <c r="E542" i="2" s="1"/>
  <c r="E541" i="2" s="1"/>
  <c r="F544" i="2"/>
  <c r="D544" i="2"/>
  <c r="D543" i="2" s="1"/>
  <c r="D542" i="2" s="1"/>
  <c r="D541" i="2" s="1"/>
  <c r="D536" i="2"/>
  <c r="D535" i="2" s="1"/>
  <c r="E508" i="2"/>
  <c r="E507" i="2" s="1"/>
  <c r="E506" i="2" s="1"/>
  <c r="E505" i="2" s="1"/>
  <c r="F508" i="2"/>
  <c r="E514" i="2"/>
  <c r="F514" i="2"/>
  <c r="G514" i="2" s="1"/>
  <c r="E516" i="2"/>
  <c r="F516" i="2"/>
  <c r="E520" i="2"/>
  <c r="E519" i="2" s="1"/>
  <c r="F520" i="2"/>
  <c r="E525" i="2"/>
  <c r="E524" i="2" s="1"/>
  <c r="E523" i="2" s="1"/>
  <c r="E522" i="2" s="1"/>
  <c r="F525" i="2"/>
  <c r="D525" i="2"/>
  <c r="D524" i="2" s="1"/>
  <c r="D523" i="2" s="1"/>
  <c r="D522" i="2" s="1"/>
  <c r="E478" i="2"/>
  <c r="E477" i="2" s="1"/>
  <c r="E476" i="2" s="1"/>
  <c r="F478" i="2"/>
  <c r="D478" i="2"/>
  <c r="D477" i="2" s="1"/>
  <c r="D476" i="2" s="1"/>
  <c r="F492" i="2"/>
  <c r="E492" i="2"/>
  <c r="D492" i="2"/>
  <c r="D491" i="2" s="1"/>
  <c r="D490" i="2" s="1"/>
  <c r="D489" i="2" s="1"/>
  <c r="E474" i="2"/>
  <c r="F474" i="2"/>
  <c r="D474" i="2"/>
  <c r="E467" i="2"/>
  <c r="E466" i="2" s="1"/>
  <c r="E465" i="2" s="1"/>
  <c r="E464" i="2" s="1"/>
  <c r="F467" i="2"/>
  <c r="E472" i="2"/>
  <c r="F472" i="2"/>
  <c r="G472" i="2" s="1"/>
  <c r="E483" i="2"/>
  <c r="E482" i="2" s="1"/>
  <c r="E481" i="2" s="1"/>
  <c r="F483" i="2"/>
  <c r="E487" i="2"/>
  <c r="E486" i="2" s="1"/>
  <c r="E485" i="2" s="1"/>
  <c r="F487" i="2"/>
  <c r="E497" i="2"/>
  <c r="E496" i="2" s="1"/>
  <c r="E495" i="2" s="1"/>
  <c r="F497" i="2"/>
  <c r="E501" i="2"/>
  <c r="E500" i="2" s="1"/>
  <c r="E499" i="2" s="1"/>
  <c r="F501" i="2"/>
  <c r="F500" i="2" s="1"/>
  <c r="F499" i="2" s="1"/>
  <c r="E438" i="2"/>
  <c r="E437" i="2" s="1"/>
  <c r="E436" i="2" s="1"/>
  <c r="E435" i="2" s="1"/>
  <c r="F438" i="2"/>
  <c r="D438" i="2"/>
  <c r="F416" i="2"/>
  <c r="E416" i="2"/>
  <c r="E415" i="2" s="1"/>
  <c r="E414" i="2" s="1"/>
  <c r="D416" i="2"/>
  <c r="D415" i="2" s="1"/>
  <c r="D414" i="2" s="1"/>
  <c r="E398" i="2"/>
  <c r="E397" i="2" s="1"/>
  <c r="E396" i="2" s="1"/>
  <c r="F398" i="2"/>
  <c r="E384" i="2"/>
  <c r="E383" i="2" s="1"/>
  <c r="F384" i="2"/>
  <c r="E388" i="2"/>
  <c r="E387" i="2" s="1"/>
  <c r="F388" i="2"/>
  <c r="E392" i="2"/>
  <c r="E391" i="2" s="1"/>
  <c r="E390" i="2" s="1"/>
  <c r="F392" i="2"/>
  <c r="D392" i="2"/>
  <c r="D391" i="2" s="1"/>
  <c r="D390" i="2" s="1"/>
  <c r="D388" i="2"/>
  <c r="D387" i="2" s="1"/>
  <c r="E455" i="2"/>
  <c r="E454" i="2" s="1"/>
  <c r="E453" i="2" s="1"/>
  <c r="E452" i="2" s="1"/>
  <c r="F455" i="2"/>
  <c r="E460" i="2"/>
  <c r="E459" i="2" s="1"/>
  <c r="E458" i="2" s="1"/>
  <c r="E457" i="2" s="1"/>
  <c r="F460" i="2"/>
  <c r="E444" i="2"/>
  <c r="E443" i="2" s="1"/>
  <c r="E442" i="2" s="1"/>
  <c r="F444" i="2"/>
  <c r="E448" i="2"/>
  <c r="E447" i="2" s="1"/>
  <c r="E446" i="2" s="1"/>
  <c r="F448" i="2"/>
  <c r="E429" i="2"/>
  <c r="F429" i="2"/>
  <c r="E431" i="2"/>
  <c r="F431" i="2"/>
  <c r="E425" i="2"/>
  <c r="E424" i="2" s="1"/>
  <c r="E423" i="2" s="1"/>
  <c r="F425" i="2"/>
  <c r="E420" i="2"/>
  <c r="E419" i="2" s="1"/>
  <c r="E418" i="2" s="1"/>
  <c r="F420" i="2"/>
  <c r="E411" i="2"/>
  <c r="E410" i="2" s="1"/>
  <c r="E409" i="2" s="1"/>
  <c r="F411" i="2"/>
  <c r="E407" i="2"/>
  <c r="E406" i="2" s="1"/>
  <c r="F407" i="2"/>
  <c r="E376" i="2"/>
  <c r="E375" i="2" s="1"/>
  <c r="F376" i="2"/>
  <c r="E370" i="2"/>
  <c r="F370" i="2"/>
  <c r="E363" i="2"/>
  <c r="F363" i="2"/>
  <c r="E359" i="2"/>
  <c r="F359" i="2"/>
  <c r="E354" i="2"/>
  <c r="F354" i="2"/>
  <c r="E347" i="2"/>
  <c r="F347" i="2"/>
  <c r="E349" i="2"/>
  <c r="F349" i="2"/>
  <c r="E351" i="2"/>
  <c r="F351" i="2"/>
  <c r="D347" i="2"/>
  <c r="D349" i="2"/>
  <c r="D351" i="2"/>
  <c r="D354" i="2"/>
  <c r="E335" i="2"/>
  <c r="E334" i="2" s="1"/>
  <c r="F335" i="2"/>
  <c r="D335" i="2"/>
  <c r="D334" i="2" s="1"/>
  <c r="E331" i="2"/>
  <c r="E330" i="2" s="1"/>
  <c r="F331" i="2"/>
  <c r="E340" i="2"/>
  <c r="E339" i="2" s="1"/>
  <c r="E338" i="2" s="1"/>
  <c r="E337" i="2" s="1"/>
  <c r="F340" i="2"/>
  <c r="D703" i="2"/>
  <c r="D702" i="2" s="1"/>
  <c r="D700" i="2"/>
  <c r="D699" i="2" s="1"/>
  <c r="D695" i="2"/>
  <c r="D694" i="2" s="1"/>
  <c r="D692" i="2"/>
  <c r="D691" i="2" s="1"/>
  <c r="D685" i="2"/>
  <c r="D684" i="2" s="1"/>
  <c r="D682" i="2"/>
  <c r="D681" i="2" s="1"/>
  <c r="D675" i="2"/>
  <c r="D674" i="2" s="1"/>
  <c r="D673" i="2" s="1"/>
  <c r="D666" i="2"/>
  <c r="D665" i="2" s="1"/>
  <c r="D664" i="2" s="1"/>
  <c r="D657" i="2"/>
  <c r="D656" i="2" s="1"/>
  <c r="D655" i="2" s="1"/>
  <c r="D654" i="2" s="1"/>
  <c r="D650" i="2"/>
  <c r="D649" i="2" s="1"/>
  <c r="D648" i="2" s="1"/>
  <c r="D647" i="2" s="1"/>
  <c r="D646" i="2" s="1"/>
  <c r="D643" i="2"/>
  <c r="D642" i="2" s="1"/>
  <c r="D640" i="2"/>
  <c r="D639" i="2" s="1"/>
  <c r="D625" i="2"/>
  <c r="D623" i="2"/>
  <c r="D616" i="2"/>
  <c r="D615" i="2" s="1"/>
  <c r="D614" i="2" s="1"/>
  <c r="D613" i="2" s="1"/>
  <c r="D612" i="2" s="1"/>
  <c r="D609" i="2"/>
  <c r="D603" i="2"/>
  <c r="D602" i="2" s="1"/>
  <c r="D601" i="2" s="1"/>
  <c r="D600" i="2" s="1"/>
  <c r="D590" i="2"/>
  <c r="D585" i="2"/>
  <c r="D578" i="2"/>
  <c r="D574" i="2"/>
  <c r="D569" i="2"/>
  <c r="D561" i="2"/>
  <c r="D560" i="2" s="1"/>
  <c r="D559" i="2" s="1"/>
  <c r="D558" i="2" s="1"/>
  <c r="F554" i="2"/>
  <c r="D554" i="2"/>
  <c r="D539" i="2"/>
  <c r="D520" i="2"/>
  <c r="D519" i="2" s="1"/>
  <c r="D518" i="2" s="1"/>
  <c r="D516" i="2"/>
  <c r="D514" i="2"/>
  <c r="D508" i="2"/>
  <c r="D501" i="2"/>
  <c r="D497" i="2"/>
  <c r="D496" i="2" s="1"/>
  <c r="D487" i="2"/>
  <c r="D483" i="2"/>
  <c r="D472" i="2"/>
  <c r="D467" i="2"/>
  <c r="D460" i="2"/>
  <c r="D459" i="2" s="1"/>
  <c r="D458" i="2" s="1"/>
  <c r="D457" i="2" s="1"/>
  <c r="D455" i="2"/>
  <c r="D454" i="2" s="1"/>
  <c r="D448" i="2"/>
  <c r="D447" i="2" s="1"/>
  <c r="D444" i="2"/>
  <c r="D431" i="2"/>
  <c r="D429" i="2"/>
  <c r="D425" i="2"/>
  <c r="D420" i="2"/>
  <c r="D411" i="2"/>
  <c r="D407" i="2"/>
  <c r="D398" i="2"/>
  <c r="D397" i="2" s="1"/>
  <c r="D384" i="2"/>
  <c r="D376" i="2"/>
  <c r="D375" i="2" s="1"/>
  <c r="D370" i="2"/>
  <c r="D363" i="2"/>
  <c r="D359" i="2"/>
  <c r="D340" i="2"/>
  <c r="D339" i="2" s="1"/>
  <c r="D331" i="2"/>
  <c r="D330" i="2" s="1"/>
  <c r="E278" i="2"/>
  <c r="E275" i="2" s="1"/>
  <c r="E274" i="2" s="1"/>
  <c r="D278" i="2"/>
  <c r="D275" i="2" s="1"/>
  <c r="D274" i="2" s="1"/>
  <c r="E272" i="2"/>
  <c r="E271" i="2" s="1"/>
  <c r="E270" i="2" s="1"/>
  <c r="D272" i="2"/>
  <c r="D271" i="2" s="1"/>
  <c r="D270" i="2" s="1"/>
  <c r="G566" i="2" l="1"/>
  <c r="G786" i="2"/>
  <c r="H177" i="2"/>
  <c r="D113" i="2"/>
  <c r="F113" i="2"/>
  <c r="F477" i="2"/>
  <c r="G478" i="2"/>
  <c r="F584" i="2"/>
  <c r="G585" i="2"/>
  <c r="F642" i="2"/>
  <c r="G642" i="2" s="1"/>
  <c r="G643" i="2"/>
  <c r="F684" i="2"/>
  <c r="G684" i="2" s="1"/>
  <c r="G685" i="2"/>
  <c r="F716" i="2"/>
  <c r="G717" i="2"/>
  <c r="F730" i="2"/>
  <c r="G731" i="2"/>
  <c r="F761" i="2"/>
  <c r="G762" i="2"/>
  <c r="F766" i="2"/>
  <c r="G767" i="2"/>
  <c r="F864" i="2"/>
  <c r="G865" i="2"/>
  <c r="F454" i="2"/>
  <c r="G455" i="2"/>
  <c r="F482" i="2"/>
  <c r="G483" i="2"/>
  <c r="F507" i="2"/>
  <c r="G508" i="2"/>
  <c r="F573" i="2"/>
  <c r="G574" i="2"/>
  <c r="F670" i="2"/>
  <c r="G671" i="2"/>
  <c r="F491" i="2"/>
  <c r="G492" i="2"/>
  <c r="F531" i="2"/>
  <c r="G532" i="2"/>
  <c r="F560" i="2"/>
  <c r="G561" i="2"/>
  <c r="F589" i="2"/>
  <c r="G590" i="2"/>
  <c r="F608" i="2"/>
  <c r="G609" i="2"/>
  <c r="F615" i="2"/>
  <c r="G616" i="2"/>
  <c r="F639" i="2"/>
  <c r="G639" i="2" s="1"/>
  <c r="G640" i="2"/>
  <c r="F674" i="2"/>
  <c r="G675" i="2"/>
  <c r="F656" i="2"/>
  <c r="G657" i="2"/>
  <c r="F681" i="2"/>
  <c r="G681" i="2" s="1"/>
  <c r="G682" i="2"/>
  <c r="F699" i="2"/>
  <c r="G699" i="2" s="1"/>
  <c r="G700" i="2"/>
  <c r="F691" i="2"/>
  <c r="G691" i="2" s="1"/>
  <c r="G692" i="2"/>
  <c r="F742" i="2"/>
  <c r="G743" i="2"/>
  <c r="F937" i="2"/>
  <c r="G938" i="2"/>
  <c r="G349" i="2"/>
  <c r="G363" i="2"/>
  <c r="G429" i="2"/>
  <c r="G438" i="2"/>
  <c r="G525" i="2"/>
  <c r="G790" i="2"/>
  <c r="G793" i="2"/>
  <c r="H168" i="2"/>
  <c r="G554" i="2"/>
  <c r="G474" i="2"/>
  <c r="G623" i="2"/>
  <c r="G814" i="2"/>
  <c r="G788" i="2"/>
  <c r="G848" i="2"/>
  <c r="G796" i="2"/>
  <c r="G904" i="2"/>
  <c r="C113" i="2"/>
  <c r="C197" i="2" s="1"/>
  <c r="F602" i="2"/>
  <c r="G603" i="2"/>
  <c r="F649" i="2"/>
  <c r="G650" i="2"/>
  <c r="F665" i="2"/>
  <c r="G666" i="2"/>
  <c r="F702" i="2"/>
  <c r="G702" i="2" s="1"/>
  <c r="G703" i="2"/>
  <c r="F694" i="2"/>
  <c r="G694" i="2" s="1"/>
  <c r="G695" i="2"/>
  <c r="F629" i="2"/>
  <c r="G630" i="2"/>
  <c r="F944" i="2"/>
  <c r="G945" i="2"/>
  <c r="F496" i="2"/>
  <c r="G497" i="2"/>
  <c r="F466" i="2"/>
  <c r="G467" i="2"/>
  <c r="F543" i="2"/>
  <c r="G544" i="2"/>
  <c r="F535" i="2"/>
  <c r="G535" i="2" s="1"/>
  <c r="G536" i="2"/>
  <c r="F747" i="2"/>
  <c r="G748" i="2"/>
  <c r="F773" i="2"/>
  <c r="G774" i="2"/>
  <c r="F871" i="2"/>
  <c r="G872" i="2"/>
  <c r="F824" i="2"/>
  <c r="G824" i="2" s="1"/>
  <c r="G825" i="2"/>
  <c r="F459" i="2"/>
  <c r="G460" i="2"/>
  <c r="F486" i="2"/>
  <c r="G487" i="2"/>
  <c r="F519" i="2"/>
  <c r="G520" i="2"/>
  <c r="F538" i="2"/>
  <c r="G538" i="2" s="1"/>
  <c r="G539" i="2"/>
  <c r="F577" i="2"/>
  <c r="G578" i="2"/>
  <c r="F709" i="2"/>
  <c r="G710" i="2"/>
  <c r="F754" i="2"/>
  <c r="G755" i="2"/>
  <c r="F841" i="2"/>
  <c r="G842" i="2"/>
  <c r="F914" i="2"/>
  <c r="G914" i="2" s="1"/>
  <c r="G915" i="2"/>
  <c r="F954" i="2"/>
  <c r="G955" i="2"/>
  <c r="G354" i="2"/>
  <c r="G516" i="2"/>
  <c r="G853" i="2"/>
  <c r="G906" i="2"/>
  <c r="G851" i="2"/>
  <c r="H114" i="2"/>
  <c r="E723" i="2"/>
  <c r="G724" i="2"/>
  <c r="F339" i="2"/>
  <c r="G340" i="2"/>
  <c r="H98" i="2"/>
  <c r="G98" i="2"/>
  <c r="F419" i="2"/>
  <c r="G420" i="2"/>
  <c r="F447" i="2"/>
  <c r="G448" i="2"/>
  <c r="F397" i="2"/>
  <c r="F395" i="2" s="1"/>
  <c r="G398" i="2"/>
  <c r="G72" i="2"/>
  <c r="H72" i="2"/>
  <c r="F330" i="2"/>
  <c r="G330" i="2" s="1"/>
  <c r="G331" i="2"/>
  <c r="H55" i="2"/>
  <c r="G55" i="2"/>
  <c r="G157" i="2"/>
  <c r="H157" i="2"/>
  <c r="H121" i="2"/>
  <c r="G121" i="2"/>
  <c r="D197" i="2"/>
  <c r="G347" i="2"/>
  <c r="G370" i="2"/>
  <c r="G263" i="2"/>
  <c r="E113" i="2"/>
  <c r="E197" i="2" s="1"/>
  <c r="G177" i="2"/>
  <c r="G81" i="2"/>
  <c r="H81" i="2"/>
  <c r="F197" i="2"/>
  <c r="F406" i="2"/>
  <c r="G407" i="2"/>
  <c r="F387" i="2"/>
  <c r="G387" i="2" s="1"/>
  <c r="G388" i="2"/>
  <c r="F415" i="2"/>
  <c r="G416" i="2"/>
  <c r="G64" i="2"/>
  <c r="H64" i="2"/>
  <c r="G173" i="2"/>
  <c r="H173" i="2"/>
  <c r="H34" i="2"/>
  <c r="G34" i="2"/>
  <c r="F44" i="2"/>
  <c r="F334" i="2"/>
  <c r="G334" i="2" s="1"/>
  <c r="G335" i="2"/>
  <c r="F375" i="2"/>
  <c r="G375" i="2" s="1"/>
  <c r="G376" i="2"/>
  <c r="F410" i="2"/>
  <c r="G411" i="2"/>
  <c r="F424" i="2"/>
  <c r="G425" i="2"/>
  <c r="F443" i="2"/>
  <c r="G444" i="2"/>
  <c r="F391" i="2"/>
  <c r="G392" i="2"/>
  <c r="F383" i="2"/>
  <c r="G383" i="2" s="1"/>
  <c r="G384" i="2"/>
  <c r="G102" i="2"/>
  <c r="H102" i="2"/>
  <c r="G351" i="2"/>
  <c r="G359" i="2"/>
  <c r="F54" i="2"/>
  <c r="D54" i="2"/>
  <c r="D107" i="2" s="1"/>
  <c r="C54" i="2"/>
  <c r="C107" i="2" s="1"/>
  <c r="E54" i="2"/>
  <c r="E107" i="2" s="1"/>
  <c r="F792" i="2"/>
  <c r="F857" i="2"/>
  <c r="D832" i="2"/>
  <c r="D828" i="2" s="1"/>
  <c r="D827" i="2" s="1"/>
  <c r="D857" i="2"/>
  <c r="D856" i="2" s="1"/>
  <c r="D855" i="2" s="1"/>
  <c r="E941" i="2"/>
  <c r="D941" i="2"/>
  <c r="E857" i="2"/>
  <c r="E856" i="2" s="1"/>
  <c r="E855" i="2" s="1"/>
  <c r="F832" i="2"/>
  <c r="E832" i="2"/>
  <c r="E828" i="2" s="1"/>
  <c r="E827" i="2" s="1"/>
  <c r="D792" i="2"/>
  <c r="E758" i="2"/>
  <c r="D903" i="2"/>
  <c r="D902" i="2" s="1"/>
  <c r="D901" i="2" s="1"/>
  <c r="D900" i="2" s="1"/>
  <c r="D876" i="2"/>
  <c r="D875" i="2" s="1"/>
  <c r="D874" i="2" s="1"/>
  <c r="D868" i="2" s="1"/>
  <c r="F876" i="2"/>
  <c r="F903" i="2"/>
  <c r="D758" i="2"/>
  <c r="E876" i="2"/>
  <c r="E875" i="2" s="1"/>
  <c r="E874" i="2" s="1"/>
  <c r="E868" i="2" s="1"/>
  <c r="E903" i="2"/>
  <c r="E902" i="2" s="1"/>
  <c r="E901" i="2" s="1"/>
  <c r="E900" i="2" s="1"/>
  <c r="E792" i="2"/>
  <c r="D680" i="2"/>
  <c r="D679" i="2" s="1"/>
  <c r="D678" i="2" s="1"/>
  <c r="E734" i="2"/>
  <c r="D734" i="2"/>
  <c r="F551" i="2"/>
  <c r="E587" i="2"/>
  <c r="E581" i="2" s="1"/>
  <c r="E680" i="2"/>
  <c r="E679" i="2" s="1"/>
  <c r="E678" i="2" s="1"/>
  <c r="D847" i="2"/>
  <c r="D846" i="2" s="1"/>
  <c r="D845" i="2" s="1"/>
  <c r="E668" i="2"/>
  <c r="E752" i="2"/>
  <c r="E751" i="2" s="1"/>
  <c r="E847" i="2"/>
  <c r="E846" i="2" s="1"/>
  <c r="E845" i="2" s="1"/>
  <c r="F847" i="2"/>
  <c r="F690" i="2"/>
  <c r="E785" i="2"/>
  <c r="D659" i="2"/>
  <c r="E659" i="2"/>
  <c r="D565" i="2"/>
  <c r="D564" i="2" s="1"/>
  <c r="D563" i="2" s="1"/>
  <c r="D668" i="2"/>
  <c r="D806" i="2"/>
  <c r="D805" i="2" s="1"/>
  <c r="D804" i="2" s="1"/>
  <c r="F622" i="2"/>
  <c r="D752" i="2"/>
  <c r="D751" i="2" s="1"/>
  <c r="E638" i="2"/>
  <c r="E637" i="2" s="1"/>
  <c r="E636" i="2" s="1"/>
  <c r="F565" i="2"/>
  <c r="D622" i="2"/>
  <c r="D621" i="2" s="1"/>
  <c r="D620" i="2" s="1"/>
  <c r="D619" i="2" s="1"/>
  <c r="E551" i="2"/>
  <c r="E550" i="2" s="1"/>
  <c r="E549" i="2" s="1"/>
  <c r="E622" i="2"/>
  <c r="E621" i="2" s="1"/>
  <c r="E620" i="2" s="1"/>
  <c r="E619" i="2" s="1"/>
  <c r="F806" i="2"/>
  <c r="E806" i="2"/>
  <c r="E805" i="2" s="1"/>
  <c r="E804" i="2" s="1"/>
  <c r="E690" i="2"/>
  <c r="E689" i="2" s="1"/>
  <c r="D698" i="2"/>
  <c r="D697" i="2" s="1"/>
  <c r="E571" i="2"/>
  <c r="D785" i="2"/>
  <c r="F785" i="2"/>
  <c r="D638" i="2"/>
  <c r="D637" i="2" s="1"/>
  <c r="D636" i="2" s="1"/>
  <c r="D690" i="2"/>
  <c r="D689" i="2" s="1"/>
  <c r="D551" i="2"/>
  <c r="D550" i="2" s="1"/>
  <c r="D549" i="2" s="1"/>
  <c r="E565" i="2"/>
  <c r="E564" i="2" s="1"/>
  <c r="E563" i="2" s="1"/>
  <c r="E698" i="2"/>
  <c r="E697" i="2" s="1"/>
  <c r="E800" i="2"/>
  <c r="E799" i="2" s="1"/>
  <c r="D800" i="2"/>
  <c r="D799" i="2" s="1"/>
  <c r="E599" i="2"/>
  <c r="F698" i="2"/>
  <c r="F800" i="2"/>
  <c r="F799" i="2" s="1"/>
  <c r="E534" i="2"/>
  <c r="E529" i="2" s="1"/>
  <c r="E528" i="2" s="1"/>
  <c r="D513" i="2"/>
  <c r="D512" i="2" s="1"/>
  <c r="D511" i="2" s="1"/>
  <c r="E513" i="2"/>
  <c r="E512" i="2" s="1"/>
  <c r="E518" i="2"/>
  <c r="E491" i="2"/>
  <c r="E490" i="2" s="1"/>
  <c r="E489" i="2" s="1"/>
  <c r="F513" i="2"/>
  <c r="F524" i="2"/>
  <c r="D471" i="2"/>
  <c r="D470" i="2" s="1"/>
  <c r="D469" i="2" s="1"/>
  <c r="E471" i="2"/>
  <c r="E470" i="2" s="1"/>
  <c r="E469" i="2" s="1"/>
  <c r="E494" i="2"/>
  <c r="E480" i="2"/>
  <c r="E329" i="2"/>
  <c r="E328" i="2" s="1"/>
  <c r="E327" i="2" s="1"/>
  <c r="F471" i="2"/>
  <c r="E413" i="2"/>
  <c r="E382" i="2"/>
  <c r="E381" i="2" s="1"/>
  <c r="F346" i="2"/>
  <c r="F428" i="2"/>
  <c r="E451" i="2"/>
  <c r="D428" i="2"/>
  <c r="D427" i="2" s="1"/>
  <c r="D500" i="2"/>
  <c r="D499" i="2" s="1"/>
  <c r="E441" i="2"/>
  <c r="E434" i="2" s="1"/>
  <c r="D329" i="2"/>
  <c r="D328" i="2" s="1"/>
  <c r="E346" i="2"/>
  <c r="E428" i="2"/>
  <c r="E427" i="2" s="1"/>
  <c r="E422" i="2" s="1"/>
  <c r="E395" i="2"/>
  <c r="D396" i="2"/>
  <c r="D395" i="2"/>
  <c r="D406" i="2"/>
  <c r="D405" i="2" s="1"/>
  <c r="D538" i="2"/>
  <c r="D534" i="2" s="1"/>
  <c r="D529" i="2" s="1"/>
  <c r="D528" i="2" s="1"/>
  <c r="E405" i="2"/>
  <c r="E404" i="2" s="1"/>
  <c r="F437" i="2"/>
  <c r="G437" i="2" s="1"/>
  <c r="E353" i="2"/>
  <c r="F353" i="2"/>
  <c r="D608" i="2"/>
  <c r="D607" i="2" s="1"/>
  <c r="D606" i="2" s="1"/>
  <c r="D589" i="2"/>
  <c r="D588" i="2" s="1"/>
  <c r="D587" i="2" s="1"/>
  <c r="D573" i="2"/>
  <c r="D572" i="2" s="1"/>
  <c r="D486" i="2"/>
  <c r="D466" i="2"/>
  <c r="D446" i="2"/>
  <c r="D424" i="2"/>
  <c r="D410" i="2"/>
  <c r="D409" i="2" s="1"/>
  <c r="D383" i="2"/>
  <c r="D346" i="2"/>
  <c r="D353" i="2"/>
  <c r="D338" i="2"/>
  <c r="D495" i="2"/>
  <c r="D453" i="2"/>
  <c r="D482" i="2"/>
  <c r="D577" i="2"/>
  <c r="D576" i="2" s="1"/>
  <c r="D419" i="2"/>
  <c r="D507" i="2"/>
  <c r="D506" i="2" s="1"/>
  <c r="D505" i="2" s="1"/>
  <c r="D437" i="2"/>
  <c r="D436" i="2" s="1"/>
  <c r="D435" i="2" s="1"/>
  <c r="D443" i="2"/>
  <c r="D584" i="2"/>
  <c r="D583" i="2" s="1"/>
  <c r="D582" i="2" s="1"/>
  <c r="F534" i="2" l="1"/>
  <c r="G534" i="2" s="1"/>
  <c r="F638" i="2"/>
  <c r="D451" i="2"/>
  <c r="D452" i="2"/>
  <c r="G785" i="2"/>
  <c r="G395" i="2"/>
  <c r="F523" i="2"/>
  <c r="G524" i="2"/>
  <c r="F621" i="2"/>
  <c r="G622" i="2"/>
  <c r="F689" i="2"/>
  <c r="G689" i="2" s="1"/>
  <c r="G690" i="2"/>
  <c r="F840" i="2"/>
  <c r="G841" i="2"/>
  <c r="F465" i="2"/>
  <c r="G466" i="2"/>
  <c r="F512" i="2"/>
  <c r="G513" i="2"/>
  <c r="F846" i="2"/>
  <c r="G847" i="2"/>
  <c r="F753" i="2"/>
  <c r="G754" i="2"/>
  <c r="F576" i="2"/>
  <c r="G576" i="2" s="1"/>
  <c r="G577" i="2"/>
  <c r="F518" i="2"/>
  <c r="G518" i="2" s="1"/>
  <c r="G519" i="2"/>
  <c r="F458" i="2"/>
  <c r="G459" i="2"/>
  <c r="F870" i="2"/>
  <c r="G871" i="2"/>
  <c r="F746" i="2"/>
  <c r="G747" i="2"/>
  <c r="F542" i="2"/>
  <c r="G543" i="2"/>
  <c r="F495" i="2"/>
  <c r="G496" i="2"/>
  <c r="F628" i="2"/>
  <c r="G629" i="2"/>
  <c r="F648" i="2"/>
  <c r="G649" i="2"/>
  <c r="F741" i="2"/>
  <c r="G742" i="2"/>
  <c r="F655" i="2"/>
  <c r="G656" i="2"/>
  <c r="F607" i="2"/>
  <c r="G608" i="2"/>
  <c r="F559" i="2"/>
  <c r="G560" i="2"/>
  <c r="F490" i="2"/>
  <c r="G491" i="2"/>
  <c r="F572" i="2"/>
  <c r="G573" i="2"/>
  <c r="F481" i="2"/>
  <c r="G482" i="2"/>
  <c r="F863" i="2"/>
  <c r="G864" i="2"/>
  <c r="F760" i="2"/>
  <c r="G761" i="2"/>
  <c r="F715" i="2"/>
  <c r="G716" i="2"/>
  <c r="F476" i="2"/>
  <c r="G476" i="2" s="1"/>
  <c r="G477" i="2"/>
  <c r="G792" i="2"/>
  <c r="G113" i="2"/>
  <c r="F470" i="2"/>
  <c r="G471" i="2"/>
  <c r="F805" i="2"/>
  <c r="G806" i="2"/>
  <c r="F564" i="2"/>
  <c r="G565" i="2"/>
  <c r="F550" i="2"/>
  <c r="G551" i="2"/>
  <c r="F875" i="2"/>
  <c r="G876" i="2"/>
  <c r="F902" i="2"/>
  <c r="G903" i="2"/>
  <c r="F828" i="2"/>
  <c r="G832" i="2"/>
  <c r="F953" i="2"/>
  <c r="G954" i="2"/>
  <c r="F708" i="2"/>
  <c r="G709" i="2"/>
  <c r="F485" i="2"/>
  <c r="G485" i="2" s="1"/>
  <c r="G486" i="2"/>
  <c r="F772" i="2"/>
  <c r="G773" i="2"/>
  <c r="F943" i="2"/>
  <c r="G944" i="2"/>
  <c r="F664" i="2"/>
  <c r="G665" i="2"/>
  <c r="F601" i="2"/>
  <c r="G602" i="2"/>
  <c r="F936" i="2"/>
  <c r="G937" i="2"/>
  <c r="F673" i="2"/>
  <c r="G674" i="2"/>
  <c r="F614" i="2"/>
  <c r="G615" i="2"/>
  <c r="F588" i="2"/>
  <c r="G589" i="2"/>
  <c r="F530" i="2"/>
  <c r="G530" i="2" s="1"/>
  <c r="G531" i="2"/>
  <c r="F669" i="2"/>
  <c r="G669" i="2" s="1"/>
  <c r="G670" i="2"/>
  <c r="F506" i="2"/>
  <c r="G507" i="2"/>
  <c r="F453" i="2"/>
  <c r="F452" i="2" s="1"/>
  <c r="G454" i="2"/>
  <c r="F765" i="2"/>
  <c r="G766" i="2"/>
  <c r="F729" i="2"/>
  <c r="G730" i="2"/>
  <c r="F583" i="2"/>
  <c r="G584" i="2"/>
  <c r="F697" i="2"/>
  <c r="G697" i="2" s="1"/>
  <c r="G698" i="2"/>
  <c r="F637" i="2"/>
  <c r="G638" i="2"/>
  <c r="F856" i="2"/>
  <c r="G857" i="2"/>
  <c r="H54" i="2"/>
  <c r="F329" i="2"/>
  <c r="F328" i="2" s="1"/>
  <c r="F680" i="2"/>
  <c r="E722" i="2"/>
  <c r="G723" i="2"/>
  <c r="G44" i="2"/>
  <c r="H44" i="2"/>
  <c r="F405" i="2"/>
  <c r="G406" i="2"/>
  <c r="F442" i="2"/>
  <c r="G443" i="2"/>
  <c r="F409" i="2"/>
  <c r="G409" i="2" s="1"/>
  <c r="G410" i="2"/>
  <c r="G197" i="2"/>
  <c r="H197" i="2"/>
  <c r="F396" i="2"/>
  <c r="G396" i="2" s="1"/>
  <c r="G397" i="2"/>
  <c r="F418" i="2"/>
  <c r="G418" i="2" s="1"/>
  <c r="G419" i="2"/>
  <c r="F338" i="2"/>
  <c r="G339" i="2"/>
  <c r="G353" i="2"/>
  <c r="H113" i="2"/>
  <c r="F427" i="2"/>
  <c r="G428" i="2"/>
  <c r="F414" i="2"/>
  <c r="G414" i="2" s="1"/>
  <c r="G415" i="2"/>
  <c r="F390" i="2"/>
  <c r="G390" i="2" s="1"/>
  <c r="G391" i="2"/>
  <c r="F423" i="2"/>
  <c r="G423" i="2" s="1"/>
  <c r="G424" i="2"/>
  <c r="F446" i="2"/>
  <c r="G446" i="2" s="1"/>
  <c r="G447" i="2"/>
  <c r="G346" i="2"/>
  <c r="F382" i="2"/>
  <c r="F107" i="2"/>
  <c r="G54" i="2"/>
  <c r="F784" i="2"/>
  <c r="D838" i="2"/>
  <c r="E838" i="2"/>
  <c r="D784" i="2"/>
  <c r="D783" i="2" s="1"/>
  <c r="D782" i="2" s="1"/>
  <c r="D581" i="2"/>
  <c r="D898" i="2"/>
  <c r="D896" i="2" s="1"/>
  <c r="F688" i="2"/>
  <c r="E784" i="2"/>
  <c r="E783" i="2" s="1"/>
  <c r="D653" i="2"/>
  <c r="E898" i="2"/>
  <c r="E896" i="2" s="1"/>
  <c r="E548" i="2"/>
  <c r="E653" i="2"/>
  <c r="E688" i="2"/>
  <c r="D688" i="2"/>
  <c r="E597" i="2"/>
  <c r="D599" i="2"/>
  <c r="D597" i="2" s="1"/>
  <c r="D571" i="2"/>
  <c r="D548" i="2" s="1"/>
  <c r="E463" i="2"/>
  <c r="E511" i="2"/>
  <c r="E504" i="2" s="1"/>
  <c r="D494" i="2"/>
  <c r="D504" i="2"/>
  <c r="E345" i="2"/>
  <c r="E344" i="2" s="1"/>
  <c r="E343" i="2" s="1"/>
  <c r="E325" i="2" s="1"/>
  <c r="E403" i="2"/>
  <c r="F345" i="2"/>
  <c r="D382" i="2"/>
  <c r="D381" i="2" s="1"/>
  <c r="D345" i="2"/>
  <c r="D344" i="2" s="1"/>
  <c r="D404" i="2"/>
  <c r="F436" i="2"/>
  <c r="D485" i="2"/>
  <c r="D465" i="2"/>
  <c r="D464" i="2" s="1"/>
  <c r="D423" i="2"/>
  <c r="D337" i="2"/>
  <c r="D327" i="2" s="1"/>
  <c r="D418" i="2"/>
  <c r="D413" i="2" s="1"/>
  <c r="D481" i="2"/>
  <c r="D442" i="2"/>
  <c r="D441" i="2" s="1"/>
  <c r="D434" i="2" s="1"/>
  <c r="F413" i="2" l="1"/>
  <c r="G329" i="2"/>
  <c r="F529" i="2"/>
  <c r="G688" i="2"/>
  <c r="G680" i="2"/>
  <c r="F679" i="2"/>
  <c r="G453" i="2"/>
  <c r="G673" i="2"/>
  <c r="F668" i="2"/>
  <c r="G668" i="2" s="1"/>
  <c r="F600" i="2"/>
  <c r="G601" i="2"/>
  <c r="F942" i="2"/>
  <c r="G943" i="2"/>
  <c r="F952" i="2"/>
  <c r="G952" i="2" s="1"/>
  <c r="G953" i="2"/>
  <c r="F901" i="2"/>
  <c r="G902" i="2"/>
  <c r="F549" i="2"/>
  <c r="G550" i="2"/>
  <c r="F804" i="2"/>
  <c r="G804" i="2" s="1"/>
  <c r="G805" i="2"/>
  <c r="F714" i="2"/>
  <c r="G715" i="2"/>
  <c r="F862" i="2"/>
  <c r="G863" i="2"/>
  <c r="G572" i="2"/>
  <c r="F571" i="2"/>
  <c r="G571" i="2" s="1"/>
  <c r="F558" i="2"/>
  <c r="G558" i="2" s="1"/>
  <c r="G559" i="2"/>
  <c r="F647" i="2"/>
  <c r="G648" i="2"/>
  <c r="G495" i="2"/>
  <c r="F494" i="2"/>
  <c r="G494" i="2" s="1"/>
  <c r="F745" i="2"/>
  <c r="G745" i="2" s="1"/>
  <c r="G746" i="2"/>
  <c r="F457" i="2"/>
  <c r="G457" i="2" s="1"/>
  <c r="G458" i="2"/>
  <c r="F845" i="2"/>
  <c r="G845" i="2" s="1"/>
  <c r="G846" i="2"/>
  <c r="F464" i="2"/>
  <c r="G465" i="2"/>
  <c r="G529" i="2"/>
  <c r="F783" i="2"/>
  <c r="G784" i="2"/>
  <c r="F636" i="2"/>
  <c r="G637" i="2"/>
  <c r="F582" i="2"/>
  <c r="G582" i="2" s="1"/>
  <c r="G583" i="2"/>
  <c r="F764" i="2"/>
  <c r="G764" i="2" s="1"/>
  <c r="G765" i="2"/>
  <c r="F505" i="2"/>
  <c r="G506" i="2"/>
  <c r="F613" i="2"/>
  <c r="G614" i="2"/>
  <c r="F935" i="2"/>
  <c r="G936" i="2"/>
  <c r="G664" i="2"/>
  <c r="F659" i="2"/>
  <c r="G659" i="2" s="1"/>
  <c r="F771" i="2"/>
  <c r="G772" i="2"/>
  <c r="F707" i="2"/>
  <c r="G708" i="2"/>
  <c r="F827" i="2"/>
  <c r="G827" i="2" s="1"/>
  <c r="G828" i="2"/>
  <c r="F874" i="2"/>
  <c r="G875" i="2"/>
  <c r="F563" i="2"/>
  <c r="G563" i="2" s="1"/>
  <c r="G564" i="2"/>
  <c r="F469" i="2"/>
  <c r="G469" i="2" s="1"/>
  <c r="G470" i="2"/>
  <c r="F759" i="2"/>
  <c r="G760" i="2"/>
  <c r="G481" i="2"/>
  <c r="F480" i="2"/>
  <c r="G480" i="2" s="1"/>
  <c r="F489" i="2"/>
  <c r="G489" i="2" s="1"/>
  <c r="G490" i="2"/>
  <c r="F606" i="2"/>
  <c r="G606" i="2" s="1"/>
  <c r="G607" i="2"/>
  <c r="F740" i="2"/>
  <c r="G741" i="2"/>
  <c r="F627" i="2"/>
  <c r="G627" i="2" s="1"/>
  <c r="G628" i="2"/>
  <c r="F541" i="2"/>
  <c r="G541" i="2" s="1"/>
  <c r="G542" i="2"/>
  <c r="F869" i="2"/>
  <c r="G869" i="2" s="1"/>
  <c r="G870" i="2"/>
  <c r="G753" i="2"/>
  <c r="F752" i="2"/>
  <c r="F511" i="2"/>
  <c r="G511" i="2" s="1"/>
  <c r="G512" i="2"/>
  <c r="F839" i="2"/>
  <c r="G840" i="2"/>
  <c r="F620" i="2"/>
  <c r="G621" i="2"/>
  <c r="F522" i="2"/>
  <c r="G522" i="2" s="1"/>
  <c r="G523" i="2"/>
  <c r="F855" i="2"/>
  <c r="G855" i="2" s="1"/>
  <c r="G856" i="2"/>
  <c r="F728" i="2"/>
  <c r="G729" i="2"/>
  <c r="G588" i="2"/>
  <c r="F587" i="2"/>
  <c r="F654" i="2"/>
  <c r="G655" i="2"/>
  <c r="E721" i="2"/>
  <c r="E720" i="2" s="1"/>
  <c r="G722" i="2"/>
  <c r="F422" i="2"/>
  <c r="G427" i="2"/>
  <c r="F337" i="2"/>
  <c r="G338" i="2"/>
  <c r="G328" i="2"/>
  <c r="G413" i="2"/>
  <c r="G442" i="2"/>
  <c r="F441" i="2"/>
  <c r="G441" i="2" s="1"/>
  <c r="F344" i="2"/>
  <c r="G345" i="2"/>
  <c r="G107" i="2"/>
  <c r="H107" i="2"/>
  <c r="G405" i="2"/>
  <c r="F404" i="2"/>
  <c r="G404" i="2" s="1"/>
  <c r="F435" i="2"/>
  <c r="G436" i="2"/>
  <c r="F381" i="2"/>
  <c r="G382" i="2"/>
  <c r="D780" i="2"/>
  <c r="D778" i="2" s="1"/>
  <c r="E782" i="2"/>
  <c r="E780" i="2" s="1"/>
  <c r="E778" i="2" s="1"/>
  <c r="D633" i="2"/>
  <c r="E401" i="2"/>
  <c r="D480" i="2"/>
  <c r="D463" i="2" s="1"/>
  <c r="D343" i="2"/>
  <c r="D325" i="2" s="1"/>
  <c r="D422" i="2"/>
  <c r="G636" i="2" l="1"/>
  <c r="F528" i="2"/>
  <c r="G528" i="2" s="1"/>
  <c r="F403" i="2"/>
  <c r="G403" i="2" s="1"/>
  <c r="G337" i="2"/>
  <c r="F581" i="2"/>
  <c r="G581" i="2" s="1"/>
  <c r="G587" i="2"/>
  <c r="F451" i="2"/>
  <c r="G451" i="2" s="1"/>
  <c r="G452" i="2"/>
  <c r="G654" i="2"/>
  <c r="F653" i="2"/>
  <c r="G653" i="2" s="1"/>
  <c r="F727" i="2"/>
  <c r="G727" i="2" s="1"/>
  <c r="G728" i="2"/>
  <c r="G839" i="2"/>
  <c r="F838" i="2"/>
  <c r="G838" i="2" s="1"/>
  <c r="G740" i="2"/>
  <c r="F734" i="2"/>
  <c r="G734" i="2" s="1"/>
  <c r="G759" i="2"/>
  <c r="F758" i="2"/>
  <c r="G758" i="2" s="1"/>
  <c r="F770" i="2"/>
  <c r="G770" i="2" s="1"/>
  <c r="G771" i="2"/>
  <c r="F934" i="2"/>
  <c r="G934" i="2" s="1"/>
  <c r="G935" i="2"/>
  <c r="G505" i="2"/>
  <c r="F504" i="2"/>
  <c r="G504" i="2" s="1"/>
  <c r="F782" i="2"/>
  <c r="G783" i="2"/>
  <c r="G464" i="2"/>
  <c r="F463" i="2"/>
  <c r="G463" i="2" s="1"/>
  <c r="G862" i="2"/>
  <c r="F900" i="2"/>
  <c r="G901" i="2"/>
  <c r="G942" i="2"/>
  <c r="F941" i="2"/>
  <c r="G941" i="2" s="1"/>
  <c r="G422" i="2"/>
  <c r="F751" i="2"/>
  <c r="G751" i="2" s="1"/>
  <c r="G752" i="2"/>
  <c r="F678" i="2"/>
  <c r="G678" i="2" s="1"/>
  <c r="G679" i="2"/>
  <c r="G381" i="2"/>
  <c r="G620" i="2"/>
  <c r="F619" i="2"/>
  <c r="F868" i="2"/>
  <c r="G868" i="2" s="1"/>
  <c r="G874" i="2"/>
  <c r="F706" i="2"/>
  <c r="G707" i="2"/>
  <c r="F612" i="2"/>
  <c r="G612" i="2" s="1"/>
  <c r="G613" i="2"/>
  <c r="F646" i="2"/>
  <c r="G646" i="2" s="1"/>
  <c r="G647" i="2"/>
  <c r="F713" i="2"/>
  <c r="G714" i="2"/>
  <c r="G549" i="2"/>
  <c r="F548" i="2"/>
  <c r="G548" i="2" s="1"/>
  <c r="G600" i="2"/>
  <c r="F599" i="2"/>
  <c r="G599" i="2" s="1"/>
  <c r="G721" i="2"/>
  <c r="F343" i="2"/>
  <c r="G344" i="2"/>
  <c r="F434" i="2"/>
  <c r="G434" i="2" s="1"/>
  <c r="G435" i="2"/>
  <c r="F327" i="2"/>
  <c r="G327" i="2" s="1"/>
  <c r="D403" i="2"/>
  <c r="D401" i="2" s="1"/>
  <c r="D323" i="2" s="1"/>
  <c r="D321" i="2" s="1"/>
  <c r="F633" i="2" l="1"/>
  <c r="F597" i="2"/>
  <c r="G597" i="2" s="1"/>
  <c r="G619" i="2"/>
  <c r="G713" i="2"/>
  <c r="G706" i="2"/>
  <c r="G900" i="2"/>
  <c r="F898" i="2"/>
  <c r="G782" i="2"/>
  <c r="F780" i="2"/>
  <c r="G720" i="2"/>
  <c r="E633" i="2"/>
  <c r="F325" i="2"/>
  <c r="G343" i="2"/>
  <c r="F401" i="2"/>
  <c r="G401" i="2" l="1"/>
  <c r="F323" i="2"/>
  <c r="F778" i="2"/>
  <c r="G778" i="2" s="1"/>
  <c r="G780" i="2"/>
  <c r="F896" i="2"/>
  <c r="G896" i="2" s="1"/>
  <c r="G898" i="2"/>
  <c r="G633" i="2"/>
  <c r="E323" i="2"/>
  <c r="E321" i="2" s="1"/>
  <c r="G325" i="2"/>
  <c r="F321" i="2" l="1"/>
  <c r="G321" i="2" s="1"/>
  <c r="G323" i="2"/>
</calcChain>
</file>

<file path=xl/sharedStrings.xml><?xml version="1.0" encoding="utf-8"?>
<sst xmlns="http://schemas.openxmlformats.org/spreadsheetml/2006/main" count="1200" uniqueCount="429">
  <si>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</si>
  <si>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</si>
  <si>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</si>
  <si>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</si>
  <si>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</si>
  <si>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</si>
  <si>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</si>
  <si>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 POSLOVANJA</t>
  </si>
  <si>
    <t>PRIHODI OD POREZA</t>
  </si>
  <si>
    <t>Porez i prirez na dohodak</t>
  </si>
  <si>
    <t>Porez i prirez na dohodak od nesamostalnog
rada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</si>
  <si>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</si>
  <si>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</si>
  <si>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</si>
  <si>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</si>
  <si>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</si>
  <si>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</si>
  <si>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</si>
  <si>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</si>
  <si>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</si>
  <si>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</si>
  <si>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</si>
  <si>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</si>
  <si>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</si>
  <si>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</si>
  <si>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</si>
  <si>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</si>
  <si>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</si>
  <si>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</si>
  <si>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</si>
  <si>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</si>
  <si>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</si>
  <si>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Županijske, gradske i općinske pristojbe i
naknade</t>
  </si>
  <si>
    <t>Ostale pristojbe</t>
  </si>
  <si>
    <t>Prihodi po posebnim propisima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</si>
  <si>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</si>
  <si>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</si>
  <si>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</si>
  <si>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</si>
  <si>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</si>
  <si>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</si>
  <si>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</si>
  <si>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</si>
  <si>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</si>
  <si>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</si>
  <si>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</si>
  <si>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</si>
  <si>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</si>
  <si>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</si>
  <si>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</si>
  <si>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</si>
  <si>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</si>
  <si>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</si>
  <si>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</si>
  <si>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</si>
  <si>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</si>
  <si>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</si>
  <si>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</si>
  <si>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</si>
  <si>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</si>
  <si>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</si>
  <si>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</si>
  <si>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</si>
  <si>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</si>
  <si>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</si>
  <si>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</si>
  <si>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</si>
  <si>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</si>
  <si>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</si>
  <si>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</si>
  <si>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</si>
  <si>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</si>
  <si>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</si>
  <si>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</si>
  <si>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</si>
  <si>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</si>
  <si>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</si>
  <si>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</si>
  <si>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</si>
  <si>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</si>
  <si>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</si>
  <si>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</si>
  <si>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</si>
  <si>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</si>
  <si>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</si>
  <si>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</si>
  <si>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</si>
  <si>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</si>
  <si>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</si>
  <si>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</si>
  <si>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</si>
  <si>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</si>
  <si>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</si>
  <si>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</si>
  <si>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</si>
  <si>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</si>
  <si>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</si>
  <si>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</si>
  <si>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</si>
  <si>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</si>
  <si>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</si>
  <si>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</si>
  <si>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</si>
  <si>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</si>
  <si>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</si>
  <si>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</si>
  <si>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</si>
  <si>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</si>
  <si>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</si>
  <si>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</si>
  <si>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</si>
  <si>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</si>
  <si>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</si>
  <si>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</si>
  <si>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</si>
  <si>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</si>
  <si>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</si>
  <si>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</si>
  <si>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</si>
  <si>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</si>
  <si>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</si>
  <si>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</si>
  <si>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</si>
  <si>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</si>
  <si>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</si>
  <si>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</si>
  <si>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</si>
  <si>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</si>
  <si>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</si>
  <si>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</si>
  <si>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</si>
  <si>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</si>
  <si>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</si>
  <si>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</si>
  <si>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</si>
  <si>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</si>
  <si>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</si>
  <si>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</si>
  <si>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</si>
  <si>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</si>
  <si>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</si>
  <si>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</si>
  <si>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</si>
  <si>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</si>
  <si>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</si>
  <si>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</si>
  <si>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</si>
  <si>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</si>
  <si>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</si>
  <si>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</si>
  <si>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</si>
  <si>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</si>
  <si>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</si>
  <si>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</si>
  <si>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</si>
  <si>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</si>
  <si>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</si>
  <si>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</si>
  <si>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</si>
  <si>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</si>
  <si>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</si>
  <si>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</si>
  <si>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</si>
  <si>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</si>
  <si>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</si>
  <si>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</si>
  <si>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</si>
  <si>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</si>
  <si>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</si>
  <si>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</si>
  <si>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</si>
  <si>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</si>
  <si>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</si>
  <si>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</si>
  <si>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</si>
  <si>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</si>
  <si>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</si>
  <si>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</si>
  <si>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</si>
  <si>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</si>
  <si>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</si>
  <si>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</si>
  <si>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</si>
  <si>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UKUPNO RASHODI PO FUNKCIJSKOJ KLASIFIKACIJI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</si>
  <si>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</si>
  <si>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</si>
  <si>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</si>
  <si>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</si>
  <si>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</si>
  <si>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</si>
  <si>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</si>
  <si>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</si>
  <si>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</si>
  <si>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</si>
  <si>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</si>
  <si>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</si>
  <si>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</si>
  <si>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</si>
  <si>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</si>
  <si>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</si>
  <si>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</si>
  <si>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</si>
  <si>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</si>
  <si>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</si>
  <si>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</si>
  <si>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</si>
  <si>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Pr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</si>
  <si>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</si>
  <si>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</si>
  <si>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</si>
  <si>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</si>
  <si>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</si>
  <si>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</si>
  <si>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</si>
  <si>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Rashodi za dodatna ulaganja na nefinancijskoj
imovini</t>
  </si>
  <si>
    <t>A102004</t>
  </si>
  <si>
    <t>A102005</t>
  </si>
  <si>
    <t>A102006</t>
  </si>
  <si>
    <t>A102007</t>
  </si>
  <si>
    <t>A102008</t>
  </si>
  <si>
    <t>A102009</t>
  </si>
  <si>
    <t>A102010</t>
  </si>
  <si>
    <t>Komunalni poslovi</t>
  </si>
  <si>
    <t>A103009</t>
  </si>
  <si>
    <t>A103010</t>
  </si>
  <si>
    <t>Pogrebne usluge</t>
  </si>
  <si>
    <t>A103011</t>
  </si>
  <si>
    <t>A104011</t>
  </si>
  <si>
    <t>A104012</t>
  </si>
  <si>
    <t>A104013</t>
  </si>
  <si>
    <t>A104014</t>
  </si>
  <si>
    <t>A104015</t>
  </si>
  <si>
    <t>A104016</t>
  </si>
  <si>
    <t>A104017</t>
  </si>
  <si>
    <t>A104018</t>
  </si>
  <si>
    <t>A104019</t>
  </si>
  <si>
    <t>A104020</t>
  </si>
  <si>
    <t>A104021</t>
  </si>
  <si>
    <t>A104022</t>
  </si>
  <si>
    <t>A104023</t>
  </si>
  <si>
    <t>Predškolski odgoj</t>
  </si>
  <si>
    <t>A201001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</si>
  <si>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</si>
  <si>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</si>
  <si>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</si>
  <si>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</si>
  <si>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</si>
  <si>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</si>
  <si>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</si>
  <si>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</si>
  <si>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</si>
  <si>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</si>
  <si>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Konto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</si>
  <si>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</si>
  <si>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</si>
  <si>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</si>
  <si>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</si>
  <si>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</si>
  <si>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</si>
  <si>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</si>
  <si>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</si>
  <si>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</si>
  <si>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</si>
  <si>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</si>
  <si>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</si>
  <si>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</si>
  <si>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</si>
  <si>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</si>
  <si>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</si>
  <si>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</si>
  <si>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</si>
  <si>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</si>
  <si>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</si>
  <si>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</si>
  <si>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</si>
  <si>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</si>
  <si>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Opis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</si>
  <si>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</si>
  <si>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</si>
  <si>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</si>
  <si>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</si>
  <si>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</si>
  <si>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</si>
  <si>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</si>
  <si>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</si>
  <si>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prihvaća slijedeće: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</si>
  <si>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</si>
  <si>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</si>
  <si>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</si>
  <si>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</si>
  <si>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</si>
  <si>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</si>
  <si>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</si>
  <si>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</si>
  <si>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</si>
  <si>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</si>
  <si>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</si>
  <si>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</si>
  <si>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</si>
  <si>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</si>
  <si>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</si>
  <si>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</si>
  <si>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</si>
  <si>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</si>
  <si>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</si>
  <si>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</si>
  <si>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</si>
  <si>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</si>
  <si>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Usluge pošte , tel.i prijevoza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</si>
  <si>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</si>
  <si>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</si>
  <si>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</si>
  <si>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</si>
  <si>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</si>
  <si>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</si>
  <si>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PRENESENI VIŠAK/MANJAK IZ PRETHODNE GODINE</t>
  </si>
  <si>
    <t>8 Primici od financijske imovine i zaduživanja</t>
  </si>
  <si>
    <t>5 Izdaci za financijsku imovinu i otplate zajmov</t>
  </si>
  <si>
    <t>PRENESENI VIŠAK/MANJAK U SLIJED. RAZDOBLJE</t>
  </si>
  <si>
    <r>
      <rPr>
        <b/>
        <sz val="10"/>
        <rFont val="Arial"/>
        <family val="2"/>
        <charset val="238"/>
      </rPr>
      <t>A. SAŽETAK RA</t>
    </r>
    <r>
      <rPr>
        <b/>
        <sz val="9"/>
        <rFont val="Arial"/>
        <family val="2"/>
        <charset val="238"/>
      </rPr>
      <t>Č</t>
    </r>
    <r>
      <rPr>
        <b/>
        <sz val="10"/>
        <rFont val="Arial"/>
        <family val="2"/>
        <charset val="238"/>
      </rPr>
      <t>UNA PRIHODA I RASHODA</t>
    </r>
  </si>
  <si>
    <t>B. SAŽETAK RAČUNA FINANCIRANJA</t>
  </si>
  <si>
    <t>RAZLIKA PRIMITAKA I IZDATAKA</t>
  </si>
  <si>
    <t>Tekući plan za 2023.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</si>
  <si>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</si>
  <si>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</si>
  <si>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</si>
  <si>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</si>
  <si>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</si>
  <si>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</si>
  <si>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</si>
  <si>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</si>
  <si>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</si>
  <si>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</si>
  <si>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</si>
  <si>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</si>
  <si>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</si>
  <si>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</si>
  <si>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</si>
  <si>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</si>
  <si>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</si>
  <si>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</si>
  <si>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</si>
  <si>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</si>
  <si>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</si>
  <si>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</si>
  <si>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</si>
  <si>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</si>
  <si>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</si>
  <si>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</si>
  <si>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</si>
  <si>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</si>
  <si>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</si>
  <si>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  <family val="2"/>
        <charset val="238"/>
      </rPr>
      <t>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</si>
  <si>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</si>
  <si>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</si>
  <si>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</si>
  <si>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</si>
  <si>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</si>
  <si>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</si>
  <si>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</si>
  <si>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  <family val="2"/>
        <charset val="238"/>
      </rPr>
      <t>B - 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</t>
    </r>
  </si>
  <si>
    <t xml:space="preserve">                                                                                       I OPĆI DIO IZVJEŠĆA</t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</si>
  <si>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</si>
  <si>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</si>
  <si>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t xml:space="preserve">                                               -Tabele Prihoda i primitaka razvrstanih po funkcijskoj klasifikaciji</t>
  </si>
  <si>
    <t>RASHODI PREMA FUNKCIJSKOJ KLASIFIKACIJI</t>
  </si>
  <si>
    <t>Na temelju Zakona o proračunu NN 144/21, kao i članka 32. Statuta općine Postira ("Službeni glasnik općine</t>
  </si>
  <si>
    <t>Predsjednik Općinskog vijeća općine Postira</t>
  </si>
  <si>
    <t>"Službenom glasniku općine Postira".</t>
  </si>
  <si>
    <t>Izvješće o izvršenju Proračuna općine Postira za 2023.god. sastoji se od  Općeg i Posebnog dijela.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</si>
  <si>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</si>
  <si>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</si>
  <si>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Vrsta</t>
  </si>
  <si>
    <t>IZVORI FINANCIRANJA: PRIHODI - RASHODI</t>
  </si>
  <si>
    <t>Ostv. Prihodi</t>
  </si>
  <si>
    <t>Ostv. Rashodi</t>
  </si>
  <si>
    <t>Razlika</t>
  </si>
  <si>
    <t>UKUPNO</t>
  </si>
  <si>
    <t>Izvorni plan 2023.</t>
  </si>
  <si>
    <t>Tekući plan 2023.</t>
  </si>
  <si>
    <t>Izvrš. za razd. 2023.</t>
  </si>
  <si>
    <t>Održav.postojećih cesta,parkinga,trotoara,šetnica i
izgradnja novih</t>
  </si>
  <si>
    <t>Ceste, željeznice i slični građevinski objekti</t>
  </si>
  <si>
    <t>Troškovi sudskih postupaka</t>
  </si>
  <si>
    <t>Valutna klauzula - konverzija EUR</t>
  </si>
  <si>
    <t>Unaprijeđenje kulture</t>
  </si>
  <si>
    <t>Glava/ Program/ Aktivnost</t>
  </si>
  <si>
    <t>Održav.postojeće i izgradnja nove javne rasvjete</t>
  </si>
  <si>
    <t>Prostorno planiranje</t>
  </si>
  <si>
    <t>Tek. održav. postojećih obj., režijski tr. i izgradnja novih obj.</t>
  </si>
  <si>
    <t>Održav. luka, plaža i obalnog pojasa</t>
  </si>
  <si>
    <t>Održav. vodovoda i kanalizacije i izgradnja nove</t>
  </si>
  <si>
    <t>Održavanje parkova, nasada i ostalih javnih površina</t>
  </si>
  <si>
    <t>Održavanje groblja Postira i Dol</t>
  </si>
  <si>
    <t>Svi komunalni poslovi na deponiranju odvozu smeća i održavanju deponija</t>
  </si>
  <si>
    <t>Ekolog. i zaštita okoliša -eko -
renta,deratizacija,dimnjačarske usl. ,razna  čišćenja</t>
  </si>
  <si>
    <t>Sufinanciranje udruga</t>
  </si>
  <si>
    <t>Sufinanciranje školstva</t>
  </si>
  <si>
    <t>Protupožarna zaštita</t>
  </si>
  <si>
    <t>Unaprijeđenje poljoprivrede</t>
  </si>
  <si>
    <t>Pomoći i sufinanciranja vjerske zajednice Župe Postira</t>
  </si>
  <si>
    <t>Unaprijeđenje i sufinanciranje športa</t>
  </si>
  <si>
    <t>Sufinanciranje zdravstva i crvenog križa</t>
  </si>
  <si>
    <t>Sufinanciranje javnih poduzeća - subvencije</t>
  </si>
  <si>
    <t>Unaprijeđenje turizma i poboljšanje turističke ponude</t>
  </si>
  <si>
    <t>Civilna zaštita i službe spašavanja</t>
  </si>
  <si>
    <t>Socijalna skrb o obiteljima i djeci, rodiljne naknade i slično</t>
  </si>
  <si>
    <t>Stručno osoblje predšk.ustanove</t>
  </si>
  <si>
    <t>izvor 06</t>
  </si>
  <si>
    <t>DONACIJE</t>
  </si>
  <si>
    <t>Ostvarenje za 2022.</t>
  </si>
  <si>
    <t>Proračun za 2023.</t>
  </si>
  <si>
    <t>Ostvarenje za 2023.</t>
  </si>
  <si>
    <t>Ostvareno za 2022.</t>
  </si>
  <si>
    <t>Ostvareno za 2023.</t>
  </si>
  <si>
    <t>Usluge unaprijeđenja stanovanja i zajednice</t>
  </si>
  <si>
    <t>Poslovi zaštite okoliša - ostali</t>
  </si>
  <si>
    <t>poljoprivreda, šumarstvo, ribarstvo</t>
  </si>
  <si>
    <t>Socijalna pomoć stanov. koje nije obuhvaćeno redovnim socij. programom</t>
  </si>
  <si>
    <t>Ostale upravne pristojbe</t>
  </si>
  <si>
    <t>Dodatna ulaganja na građevinskim objektima</t>
  </si>
  <si>
    <t>Proračun 2023.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</si>
  <si>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 2023. GODINU     </t>
    </r>
    <r>
      <rPr>
        <b/>
        <sz val="11"/>
        <rFont val="Arial"/>
        <family val="2"/>
        <charset val="238"/>
      </rPr>
      <t xml:space="preserve">          </t>
    </r>
  </si>
  <si>
    <t xml:space="preserve">Izvješće o izvršenju Proračuna općine Postira za 2023. godinu stupa na snagu osmog dana od dana objave u </t>
  </si>
  <si>
    <t>Postira" 3/13, 6/13, 5/20 i 5/21), Općinsko vijeće općine Postira na svojoj 21. sjednici održanoj dana 22.05.2024.</t>
  </si>
  <si>
    <t>Postira,22.05.2024.</t>
  </si>
  <si>
    <t>KLASA:024-01-24-01/19</t>
  </si>
  <si>
    <t>URBROJ: 2181-40-01-24-1</t>
  </si>
  <si>
    <t xml:space="preserve">Toni Glavinić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</si>
</sst>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5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7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502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left"/>
    </xf>
    <xf numFmtId="4" fontId="15" fillId="4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" fontId="27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6" fillId="5" borderId="0" xfId="0" applyFont="1" applyFill="1"/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10" fillId="0" borderId="1" xfId="0" applyFon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6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30" fillId="0" borderId="0" xfId="0" applyFont="1" applyAlignment="1">
      <alignment horizontal="left"/>
    </xf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4" fontId="16" fillId="0" borderId="1" xfId="0" applyNumberFormat="1" applyFont="1" applyBorder="1"/>
    <xf numFmtId="0" fontId="6" fillId="9" borderId="1" xfId="0" applyFont="1" applyFill="1" applyBorder="1" applyAlignment="1">
      <alignment horizontal="left"/>
    </xf>
    <xf numFmtId="0" fontId="16" fillId="9" borderId="1" xfId="0" applyFont="1" applyFill="1" applyBorder="1" applyAlignment="1">
      <alignment horizontal="left"/>
    </xf>
    <xf numFmtId="0" fontId="16" fillId="0" borderId="0" xfId="0" applyFont="1"/>
    <xf numFmtId="0" fontId="6" fillId="9" borderId="7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29" fillId="0" borderId="1" xfId="0" applyFont="1" applyBorder="1"/>
    <xf numFmtId="0" fontId="0" fillId="9" borderId="1" xfId="0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3" fillId="0" borderId="1" xfId="0" applyFont="1" applyBorder="1"/>
    <xf numFmtId="0" fontId="19" fillId="10" borderId="1" xfId="0" applyFont="1" applyFill="1" applyBorder="1"/>
    <xf numFmtId="0" fontId="1" fillId="10" borderId="1" xfId="0" applyFont="1" applyFill="1" applyBorder="1"/>
    <xf numFmtId="4" fontId="1" fillId="10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4" fontId="5" fillId="10" borderId="1" xfId="0" applyNumberFormat="1" applyFont="1" applyFill="1" applyBorder="1" applyAlignment="1">
      <alignment horizontal="right"/>
    </xf>
    <xf numFmtId="4" fontId="27" fillId="10" borderId="1" xfId="0" applyNumberFormat="1" applyFont="1" applyFill="1" applyBorder="1" applyAlignment="1">
      <alignment horizontal="right"/>
    </xf>
    <xf numFmtId="4" fontId="24" fillId="3" borderId="1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5" fillId="10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0" borderId="1" xfId="0" applyFont="1" applyFill="1" applyBorder="1" applyAlignment="1">
      <alignment horizontal="left"/>
    </xf>
    <xf numFmtId="4" fontId="27" fillId="10" borderId="1" xfId="0" applyNumberFormat="1" applyFont="1" applyFill="1" applyBorder="1"/>
    <xf numFmtId="0" fontId="24" fillId="0" borderId="1" xfId="0" applyFont="1" applyBorder="1"/>
    <xf numFmtId="0" fontId="7" fillId="10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4" fontId="24" fillId="10" borderId="1" xfId="0" applyNumberFormat="1" applyFont="1" applyFill="1" applyBorder="1" applyAlignment="1">
      <alignment horizontal="right"/>
    </xf>
    <xf numFmtId="0" fontId="27" fillId="2" borderId="1" xfId="0" applyFont="1" applyFill="1" applyBorder="1" applyAlignment="1">
      <alignment horizontal="left"/>
    </xf>
    <xf numFmtId="0" fontId="24" fillId="10" borderId="1" xfId="0" applyFont="1" applyFill="1" applyBorder="1" applyAlignment="1">
      <alignment horizontal="left"/>
    </xf>
    <xf numFmtId="0" fontId="16" fillId="5" borderId="1" xfId="0" applyFont="1" applyFill="1" applyBorder="1"/>
    <xf numFmtId="0" fontId="26" fillId="9" borderId="1" xfId="0" applyFont="1" applyFill="1" applyBorder="1" applyAlignment="1">
      <alignment horizontal="left"/>
    </xf>
    <xf numFmtId="4" fontId="0" fillId="0" borderId="0" xfId="0" applyNumberFormat="1" applyAlignment="1">
      <alignment horizontal="left"/>
    </xf>
    <xf numFmtId="0" fontId="15" fillId="0" borderId="1" xfId="0" applyFont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5" fillId="5" borderId="0" xfId="0" applyFont="1" applyFill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" fontId="15" fillId="3" borderId="1" xfId="0" applyNumberFormat="1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164" fontId="16" fillId="0" borderId="1" xfId="0" applyNumberFormat="1" applyFont="1" applyBorder="1" applyAlignment="1">
      <alignment horizontal="right"/>
    </xf>
    <xf numFmtId="4" fontId="7" fillId="11" borderId="1" xfId="0" applyNumberFormat="1" applyFont="1" applyFill="1" applyBorder="1" applyAlignment="1">
      <alignment horizontal="right"/>
    </xf>
    <xf numFmtId="4" fontId="27" fillId="11" borderId="1" xfId="0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lef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1" borderId="1" xfId="0" applyFont="1" applyFill="1" applyBorder="1" applyAlignment="1">
      <alignment horizontal="left"/>
    </xf>
    <xf numFmtId="0" fontId="20" fillId="11" borderId="1" xfId="0" applyFont="1" applyFill="1" applyBorder="1" applyAlignment="1">
      <alignment horizontal="left"/>
    </xf>
    <xf numFmtId="4" fontId="5" fillId="11" borderId="1" xfId="0" applyNumberFormat="1" applyFont="1" applyFill="1" applyBorder="1" applyAlignment="1">
      <alignment horizontal="right"/>
    </xf>
    <xf numFmtId="4" fontId="24" fillId="11" borderId="1" xfId="0" applyNumberFormat="1" applyFont="1" applyFill="1" applyBorder="1" applyAlignment="1">
      <alignment horizontal="right"/>
    </xf>
    <xf numFmtId="0" fontId="16" fillId="11" borderId="1" xfId="0" applyFont="1" applyFill="1" applyBorder="1"/>
    <xf numFmtId="4" fontId="16" fillId="2" borderId="9" xfId="0" applyNumberFormat="1" applyFont="1" applyFill="1" applyBorder="1" applyAlignment="1">
      <alignment horizontal="right"/>
    </xf>
    <xf numFmtId="0" fontId="7" fillId="11" borderId="5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11" borderId="1" xfId="0" applyFont="1" applyFill="1" applyBorder="1"/>
    <xf numFmtId="4" fontId="27" fillId="11" borderId="1" xfId="0" applyNumberFormat="1" applyFont="1" applyFill="1" applyBorder="1"/>
    <xf numFmtId="0" fontId="7" fillId="11" borderId="1" xfId="0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164" fontId="26" fillId="5" borderId="0" xfId="0" applyNumberFormat="1" applyFont="1" applyFill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0" fillId="0" borderId="0" xfId="0" applyAlignment="1">
      <alignment horizontal="right"/>
    </xf>
    <xf numFmtId="4" fontId="20" fillId="10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4" fontId="5" fillId="0" borderId="1" xfId="0" applyNumberFormat="1" applyFont="1" applyBorder="1"/>
    <xf numFmtId="4" fontId="24" fillId="8" borderId="1" xfId="0" applyNumberFormat="1" applyFont="1" applyFill="1" applyBorder="1"/>
    <xf numFmtId="0" fontId="33" fillId="0" borderId="0" xfId="0" applyFont="1" applyAlignment="1">
      <alignment horizontal="left"/>
    </xf>
    <xf numFmtId="0" fontId="0" fillId="0" borderId="0" xfId="0"/>
    <xf numFmtId="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0" fontId="10" fillId="0" borderId="0" xfId="0" applyFont="1"/>
    <xf numFmtId="0" fontId="33" fillId="0" borderId="0" xfId="0" applyFont="1"/>
    <xf numFmtId="4" fontId="3" fillId="0" borderId="1" xfId="0" applyNumberFormat="1" applyFont="1" applyBorder="1"/>
    <xf numFmtId="4" fontId="19" fillId="11" borderId="1" xfId="0" applyNumberFormat="1" applyFont="1" applyFill="1" applyBorder="1"/>
    <xf numFmtId="4" fontId="1" fillId="11" borderId="1" xfId="0" applyNumberFormat="1" applyFont="1" applyFill="1" applyBorder="1"/>
    <xf numFmtId="2" fontId="16" fillId="0" borderId="1" xfId="0" applyNumberFormat="1" applyFont="1" applyBorder="1" applyAlignment="1">
      <alignment horizontal="right"/>
    </xf>
    <xf numFmtId="2" fontId="24" fillId="11" borderId="1" xfId="0" applyNumberFormat="1" applyFont="1" applyFill="1" applyBorder="1" applyAlignment="1">
      <alignment horizontal="right"/>
    </xf>
    <xf numFmtId="2" fontId="27" fillId="3" borderId="1" xfId="0" applyNumberFormat="1" applyFont="1" applyFill="1" applyBorder="1" applyAlignment="1">
      <alignment horizontal="right"/>
    </xf>
    <xf numFmtId="2" fontId="15" fillId="4" borderId="1" xfId="0" applyNumberFormat="1" applyFont="1" applyFill="1" applyBorder="1" applyAlignment="1">
      <alignment horizontal="right"/>
    </xf>
    <xf numFmtId="2" fontId="15" fillId="3" borderId="1" xfId="0" applyNumberFormat="1" applyFont="1" applyFill="1" applyBorder="1" applyAlignment="1">
      <alignment horizontal="right"/>
    </xf>
    <xf numFmtId="2" fontId="16" fillId="9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/>
    </xf>
    <xf numFmtId="2" fontId="16" fillId="3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4" fillId="2" borderId="1" xfId="0" applyNumberFormat="1" applyFont="1" applyFill="1" applyBorder="1" applyAlignment="1">
      <alignment horizontal="right"/>
    </xf>
    <xf numFmtId="2" fontId="16" fillId="7" borderId="1" xfId="0" applyNumberFormat="1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2" fontId="27" fillId="11" borderId="1" xfId="0" applyNumberFormat="1" applyFont="1" applyFill="1" applyBorder="1" applyAlignment="1">
      <alignment horizontal="right"/>
    </xf>
    <xf numFmtId="2" fontId="16" fillId="0" borderId="7" xfId="0" applyNumberFormat="1" applyFont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24" fillId="3" borderId="7" xfId="0" applyNumberFormat="1" applyFont="1" applyFill="1" applyBorder="1" applyAlignment="1">
      <alignment horizontal="right"/>
    </xf>
    <xf numFmtId="2" fontId="27" fillId="11" borderId="7" xfId="0" applyNumberFormat="1" applyFont="1" applyFill="1" applyBorder="1" applyAlignment="1">
      <alignment horizontal="right"/>
    </xf>
    <xf numFmtId="2" fontId="27" fillId="0" borderId="7" xfId="0" applyNumberFormat="1" applyFont="1" applyBorder="1" applyAlignment="1">
      <alignment horizontal="right"/>
    </xf>
    <xf numFmtId="2" fontId="16" fillId="6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40" fillId="0" borderId="0" xfId="0" applyFont="1"/>
    <xf numFmtId="0" fontId="16" fillId="9" borderId="1" xfId="0" applyFont="1" applyFill="1" applyBorder="1" applyAlignment="1">
      <alignment horizontal="center" vertical="center"/>
    </xf>
    <xf numFmtId="4" fontId="16" fillId="9" borderId="1" xfId="0" applyNumberFormat="1" applyFont="1" applyFill="1" applyBorder="1" applyAlignment="1">
      <alignment horizontal="right" vertical="center"/>
    </xf>
    <xf numFmtId="2" fontId="16" fillId="7" borderId="1" xfId="0" applyNumberFormat="1" applyFont="1" applyFill="1" applyBorder="1" applyAlignment="1">
      <alignment horizontal="right" vertical="center"/>
    </xf>
    <xf numFmtId="0" fontId="16" fillId="9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vertical="center"/>
    </xf>
    <xf numFmtId="2" fontId="16" fillId="9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vertical="center"/>
    </xf>
    <xf numFmtId="2" fontId="16" fillId="9" borderId="1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4" fontId="16" fillId="9" borderId="7" xfId="0" applyNumberFormat="1" applyFont="1" applyFill="1" applyBorder="1" applyAlignment="1">
      <alignment horizontal="right" vertical="center"/>
    </xf>
    <xf numFmtId="0" fontId="7" fillId="9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4" fontId="2" fillId="6" borderId="1" xfId="0" applyNumberFormat="1" applyFont="1" applyFill="1" applyBorder="1" applyAlignment="1">
      <alignment horizontal="right" vertical="center"/>
    </xf>
    <xf numFmtId="2" fontId="2" fillId="6" borderId="1" xfId="0" applyNumberFormat="1" applyFont="1" applyFill="1" applyBorder="1" applyAlignment="1">
      <alignment horizontal="right" vertical="center"/>
    </xf>
    <xf numFmtId="0" fontId="14" fillId="6" borderId="1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4" fontId="14" fillId="6" borderId="1" xfId="0" applyNumberFormat="1" applyFont="1" applyFill="1" applyBorder="1" applyAlignment="1">
      <alignment horizontal="right" vertical="center"/>
    </xf>
    <xf numFmtId="2" fontId="14" fillId="6" borderId="1" xfId="0" applyNumberFormat="1" applyFont="1" applyFill="1" applyBorder="1" applyAlignment="1">
      <alignment horizontal="right"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left" vertical="center" wrapText="1"/>
    </xf>
    <xf numFmtId="4" fontId="16" fillId="5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4" fontId="16" fillId="6" borderId="1" xfId="0" applyNumberFormat="1" applyFont="1" applyFill="1" applyBorder="1" applyAlignment="1">
      <alignment horizontal="right" vertical="center"/>
    </xf>
    <xf numFmtId="0" fontId="16" fillId="6" borderId="1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4" fontId="16" fillId="3" borderId="1" xfId="0" applyNumberFormat="1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0" fontId="26" fillId="9" borderId="1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24" fillId="11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4" fontId="24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right" vertical="center"/>
    </xf>
    <xf numFmtId="0" fontId="24" fillId="3" borderId="5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left" vertical="center"/>
    </xf>
    <xf numFmtId="4" fontId="5" fillId="10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5" fillId="5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4" fontId="28" fillId="0" borderId="1" xfId="0" applyNumberFormat="1" applyFont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4" fontId="15" fillId="4" borderId="1" xfId="0" applyNumberFormat="1" applyFont="1" applyFill="1" applyBorder="1" applyAlignment="1">
      <alignment horizontal="right" vertical="center"/>
    </xf>
    <xf numFmtId="2" fontId="16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0" fillId="0" borderId="1" xfId="0" applyFont="1" applyBorder="1" applyAlignment="1">
      <alignment horizontal="left" vertical="center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2" fontId="1" fillId="10" borderId="1" xfId="0" applyNumberFormat="1" applyFont="1" applyFill="1" applyBorder="1"/>
    <xf numFmtId="0" fontId="0" fillId="0" borderId="0" xfId="0" applyAlignment="1">
      <alignment horizontal="left" wrapText="1"/>
    </xf>
    <xf numFmtId="3" fontId="16" fillId="2" borderId="1" xfId="0" applyNumberFormat="1" applyFont="1" applyFill="1" applyBorder="1" applyAlignment="1">
      <alignment horizontal="right" vertical="center"/>
    </xf>
    <xf numFmtId="3" fontId="24" fillId="3" borderId="1" xfId="0" applyNumberFormat="1" applyFont="1" applyFill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3" fontId="27" fillId="11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" fontId="15" fillId="2" borderId="1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right" vertical="center"/>
    </xf>
    <xf numFmtId="1" fontId="27" fillId="0" borderId="1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right" vertical="center"/>
    </xf>
    <xf numFmtId="1" fontId="24" fillId="3" borderId="1" xfId="0" applyNumberFormat="1" applyFont="1" applyFill="1" applyBorder="1" applyAlignment="1">
      <alignment horizontal="right" vertical="center"/>
    </xf>
    <xf numFmtId="1" fontId="27" fillId="11" borderId="1" xfId="0" applyNumberFormat="1" applyFont="1" applyFill="1" applyBorder="1" applyAlignment="1">
      <alignment horizontal="right" vertical="center"/>
    </xf>
    <xf numFmtId="1" fontId="27" fillId="2" borderId="1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right" vertical="center"/>
    </xf>
    <xf numFmtId="1" fontId="16" fillId="2" borderId="1" xfId="0" applyNumberFormat="1" applyFont="1" applyFill="1" applyBorder="1" applyAlignment="1">
      <alignment horizontal="right"/>
    </xf>
    <xf numFmtId="1" fontId="24" fillId="3" borderId="1" xfId="0" applyNumberFormat="1" applyFont="1" applyFill="1" applyBorder="1" applyAlignment="1">
      <alignment horizontal="right"/>
    </xf>
    <xf numFmtId="1" fontId="27" fillId="11" borderId="1" xfId="0" applyNumberFormat="1" applyFont="1" applyFill="1" applyBorder="1" applyAlignment="1">
      <alignment horizontal="right"/>
    </xf>
    <xf numFmtId="3" fontId="27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 vertical="center"/>
    </xf>
    <xf numFmtId="3" fontId="16" fillId="2" borderId="1" xfId="0" applyNumberFormat="1" applyFont="1" applyFill="1" applyBorder="1" applyAlignment="1">
      <alignment horizontal="right"/>
    </xf>
    <xf numFmtId="3" fontId="24" fillId="3" borderId="1" xfId="0" applyNumberFormat="1" applyFont="1" applyFill="1" applyBorder="1" applyAlignment="1">
      <alignment horizontal="right"/>
    </xf>
    <xf numFmtId="3" fontId="27" fillId="3" borderId="1" xfId="0" applyNumberFormat="1" applyFont="1" applyFill="1" applyBorder="1" applyAlignment="1">
      <alignment horizontal="right"/>
    </xf>
    <xf numFmtId="3" fontId="27" fillId="11" borderId="1" xfId="0" applyNumberFormat="1" applyFont="1" applyFill="1" applyBorder="1" applyAlignment="1">
      <alignment horizontal="right"/>
    </xf>
    <xf numFmtId="1" fontId="24" fillId="11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 vertical="center"/>
    </xf>
    <xf numFmtId="2" fontId="24" fillId="2" borderId="1" xfId="0" applyNumberFormat="1" applyFont="1" applyFill="1" applyBorder="1" applyAlignment="1">
      <alignment horizontal="right" vertical="center"/>
    </xf>
    <xf numFmtId="2" fontId="24" fillId="3" borderId="1" xfId="0" applyNumberFormat="1" applyFont="1" applyFill="1" applyBorder="1" applyAlignment="1">
      <alignment horizontal="right" vertical="center"/>
    </xf>
    <xf numFmtId="2" fontId="24" fillId="11" borderId="1" xfId="0" applyNumberFormat="1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16" fillId="2" borderId="1" xfId="0" applyNumberFormat="1" applyFont="1" applyFill="1" applyBorder="1" applyAlignment="1">
      <alignment horizontal="right" vertical="center"/>
    </xf>
    <xf numFmtId="4" fontId="27" fillId="5" borderId="1" xfId="0" applyNumberFormat="1" applyFont="1" applyFill="1" applyBorder="1" applyAlignment="1">
      <alignment horizontal="right" vertical="center"/>
    </xf>
    <xf numFmtId="2" fontId="16" fillId="2" borderId="1" xfId="0" applyNumberFormat="1" applyFont="1" applyFill="1" applyBorder="1" applyAlignment="1">
      <alignment horizontal="right" vertical="center"/>
    </xf>
    <xf numFmtId="4" fontId="24" fillId="2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2" fontId="27" fillId="11" borderId="1" xfId="0" applyNumberFormat="1" applyFont="1" applyFill="1" applyBorder="1" applyAlignment="1">
      <alignment horizontal="right" vertical="center"/>
    </xf>
    <xf numFmtId="4" fontId="27" fillId="3" borderId="1" xfId="0" applyNumberFormat="1" applyFont="1" applyFill="1" applyBorder="1" applyAlignment="1">
      <alignment horizontal="right" vertical="center"/>
    </xf>
    <xf numFmtId="2" fontId="27" fillId="3" borderId="1" xfId="0" applyNumberFormat="1" applyFont="1" applyFill="1" applyBorder="1" applyAlignment="1">
      <alignment horizontal="right" vertical="center"/>
    </xf>
    <xf numFmtId="4" fontId="27" fillId="10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2" fontId="27" fillId="2" borderId="1" xfId="0" applyNumberFormat="1" applyFont="1" applyFill="1" applyBorder="1" applyAlignment="1">
      <alignment horizontal="right" vertical="center"/>
    </xf>
    <xf numFmtId="4" fontId="5" fillId="11" borderId="1" xfId="0" applyNumberFormat="1" applyFont="1" applyFill="1" applyBorder="1" applyAlignment="1">
      <alignment horizontal="right" vertical="center"/>
    </xf>
    <xf numFmtId="2" fontId="16" fillId="9" borderId="7" xfId="0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vertical="center"/>
    </xf>
    <xf numFmtId="4" fontId="16" fillId="2" borderId="9" xfId="0" applyNumberFormat="1" applyFont="1" applyFill="1" applyBorder="1" applyAlignment="1">
      <alignment horizontal="right" vertical="center"/>
    </xf>
    <xf numFmtId="2" fontId="15" fillId="2" borderId="1" xfId="0" applyNumberFormat="1" applyFont="1" applyFill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2" fontId="27" fillId="11" borderId="1" xfId="0" applyNumberFormat="1" applyFont="1" applyFill="1" applyBorder="1" applyAlignment="1">
      <alignment vertical="center"/>
    </xf>
    <xf numFmtId="4" fontId="27" fillId="5" borderId="7" xfId="0" applyNumberFormat="1" applyFont="1" applyFill="1" applyBorder="1" applyAlignment="1">
      <alignment horizontal="right" vertical="center"/>
    </xf>
    <xf numFmtId="2" fontId="27" fillId="0" borderId="1" xfId="0" applyNumberFormat="1" applyFont="1" applyBorder="1" applyAlignment="1">
      <alignment vertical="center"/>
    </xf>
    <xf numFmtId="2" fontId="7" fillId="11" borderId="1" xfId="0" applyNumberFormat="1" applyFont="1" applyFill="1" applyBorder="1" applyAlignment="1">
      <alignment vertical="center"/>
    </xf>
    <xf numFmtId="4" fontId="29" fillId="0" borderId="1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horizontal="right" vertical="center"/>
    </xf>
    <xf numFmtId="2" fontId="16" fillId="2" borderId="7" xfId="0" applyNumberFormat="1" applyFont="1" applyFill="1" applyBorder="1" applyAlignment="1">
      <alignment horizontal="right" vertical="center"/>
    </xf>
    <xf numFmtId="2" fontId="16" fillId="3" borderId="7" xfId="0" applyNumberFormat="1" applyFont="1" applyFill="1" applyBorder="1" applyAlignment="1">
      <alignment horizontal="right" vertical="center"/>
    </xf>
    <xf numFmtId="4" fontId="24" fillId="11" borderId="1" xfId="0" applyNumberFormat="1" applyFont="1" applyFill="1" applyBorder="1" applyAlignment="1">
      <alignment vertical="center"/>
    </xf>
    <xf numFmtId="2" fontId="27" fillId="0" borderId="7" xfId="0" applyNumberFormat="1" applyFont="1" applyBorder="1" applyAlignment="1">
      <alignment horizontal="right" vertical="center"/>
    </xf>
    <xf numFmtId="2" fontId="24" fillId="3" borderId="7" xfId="0" applyNumberFormat="1" applyFont="1" applyFill="1" applyBorder="1" applyAlignment="1">
      <alignment horizontal="right" vertical="center"/>
    </xf>
    <xf numFmtId="2" fontId="24" fillId="11" borderId="7" xfId="0" applyNumberFormat="1" applyFont="1" applyFill="1" applyBorder="1" applyAlignment="1">
      <alignment horizontal="right" vertical="center"/>
    </xf>
    <xf numFmtId="2" fontId="16" fillId="7" borderId="7" xfId="0" applyNumberFormat="1" applyFont="1" applyFill="1" applyBorder="1" applyAlignment="1">
      <alignment horizontal="right" vertical="center"/>
    </xf>
    <xf numFmtId="4" fontId="2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2" fontId="27" fillId="11" borderId="7" xfId="0" applyNumberFormat="1" applyFont="1" applyFill="1" applyBorder="1" applyAlignment="1">
      <alignment horizontal="right" vertical="center"/>
    </xf>
    <xf numFmtId="4" fontId="27" fillId="11" borderId="1" xfId="0" applyNumberFormat="1" applyFont="1" applyFill="1" applyBorder="1" applyAlignment="1">
      <alignment horizontal="right" vertical="center"/>
    </xf>
    <xf numFmtId="2" fontId="5" fillId="11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37" fillId="5" borderId="0" xfId="0" applyFont="1" applyFill="1" applyAlignment="1">
      <alignment horizontal="left"/>
    </xf>
    <xf numFmtId="0" fontId="38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2" fontId="6" fillId="0" borderId="1" xfId="0" applyNumberFormat="1" applyFont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2" fontId="31" fillId="10" borderId="1" xfId="0" applyNumberFormat="1" applyFont="1" applyFill="1" applyBorder="1" applyAlignment="1">
      <alignment horizontal="right"/>
    </xf>
    <xf numFmtId="2" fontId="42" fillId="10" borderId="1" xfId="0" applyNumberFormat="1" applyFont="1" applyFill="1" applyBorder="1" applyAlignment="1">
      <alignment horizontal="right"/>
    </xf>
    <xf numFmtId="4" fontId="43" fillId="0" borderId="1" xfId="0" applyNumberFormat="1" applyFont="1" applyBorder="1" applyAlignment="1">
      <alignment horizontal="right"/>
    </xf>
    <xf numFmtId="4" fontId="42" fillId="1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4" fontId="44" fillId="2" borderId="1" xfId="0" applyNumberFormat="1" applyFont="1" applyFill="1" applyBorder="1" applyAlignment="1">
      <alignment horizontal="right"/>
    </xf>
    <xf numFmtId="4" fontId="43" fillId="2" borderId="1" xfId="0" applyNumberFormat="1" applyFont="1" applyFill="1" applyBorder="1" applyAlignment="1">
      <alignment horizontal="right"/>
    </xf>
    <xf numFmtId="4" fontId="44" fillId="3" borderId="1" xfId="0" applyNumberFormat="1" applyFont="1" applyFill="1" applyBorder="1" applyAlignment="1">
      <alignment horizontal="right"/>
    </xf>
    <xf numFmtId="4" fontId="43" fillId="10" borderId="1" xfId="0" applyNumberFormat="1" applyFont="1" applyFill="1" applyBorder="1" applyAlignment="1">
      <alignment horizontal="right"/>
    </xf>
    <xf numFmtId="2" fontId="44" fillId="3" borderId="7" xfId="0" applyNumberFormat="1" applyFont="1" applyFill="1" applyBorder="1" applyAlignment="1">
      <alignment horizontal="right" vertical="center"/>
    </xf>
    <xf numFmtId="2" fontId="44" fillId="11" borderId="7" xfId="0" applyNumberFormat="1" applyFont="1" applyFill="1" applyBorder="1" applyAlignment="1">
      <alignment horizontal="right" vertical="center"/>
    </xf>
    <xf numFmtId="2" fontId="43" fillId="0" borderId="7" xfId="0" applyNumberFormat="1" applyFont="1" applyBorder="1" applyAlignment="1">
      <alignment horizontal="right" vertical="center"/>
    </xf>
    <xf numFmtId="2" fontId="16" fillId="6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Border="1" applyAlignment="1">
      <alignment horizontal="right" vertical="center"/>
    </xf>
    <xf numFmtId="4" fontId="16" fillId="7" borderId="1" xfId="0" applyNumberFormat="1" applyFont="1" applyFill="1" applyBorder="1" applyAlignment="1">
      <alignment horizontal="right" vertical="center"/>
    </xf>
    <xf numFmtId="4" fontId="1" fillId="6" borderId="1" xfId="0" applyNumberFormat="1" applyFont="1" applyFill="1" applyBorder="1" applyAlignment="1">
      <alignment horizontal="right" vertical="center"/>
    </xf>
    <xf numFmtId="2" fontId="1" fillId="6" borderId="1" xfId="0" applyNumberFormat="1" applyFont="1" applyFill="1" applyBorder="1" applyAlignment="1">
      <alignment horizontal="right" vertical="center"/>
    </xf>
    <xf numFmtId="4" fontId="0" fillId="5" borderId="0" xfId="0" applyNumberFormat="1" applyFill="1" applyAlignment="1">
      <alignment horizontal="left"/>
    </xf>
    <xf numFmtId="4" fontId="40" fillId="5" borderId="0" xfId="0" applyNumberFormat="1" applyFont="1" applyFill="1" applyAlignment="1">
      <alignment horizontal="left"/>
    </xf>
    <xf numFmtId="0" fontId="37" fillId="5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3" fillId="0" borderId="0" xfId="0" applyFont="1" applyAlignment="1">
      <alignment horizontal="left"/>
    </xf>
    <xf numFmtId="0" fontId="36" fillId="0" borderId="0" xfId="0" applyFont="1"/>
    <xf numFmtId="0" fontId="2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1" fillId="10" borderId="5" xfId="0" applyFont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10" fillId="10" borderId="6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9" fillId="8" borderId="5" xfId="0" applyFont="1" applyFill="1" applyBorder="1" applyAlignment="1">
      <alignment horizontal="left"/>
    </xf>
    <xf numFmtId="0" fontId="39" fillId="8" borderId="6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4" fillId="8" borderId="5" xfId="0" applyFont="1" applyFill="1" applyBorder="1" applyAlignment="1">
      <alignment horizontal="left"/>
    </xf>
    <xf numFmtId="0" fontId="24" fillId="8" borderId="6" xfId="0" applyFont="1" applyFill="1" applyBorder="1" applyAlignment="1">
      <alignment horizontal="left"/>
    </xf>
    <xf numFmtId="0" fontId="19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0" fillId="0" borderId="5" xfId="0" applyFont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6" xfId="0" applyFont="1" applyBorder="1" applyAlignment="1">
      <alignment horizontal="left" vertical="center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FF33CC"/>
      <color rgb="FFD9D9D9"/>
      <color rgb="FFE0E0C0"/>
      <color rgb="FF80E0C0"/>
      <color rgb="FFD3D377"/>
      <color rgb="FFFFF2CC"/>
      <color rgb="FFC5E0B2"/>
      <color rgb="FFFFCC66"/>
      <color rgb="FFFFE699"/>
      <color rgb="FF93DD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23"/>
  <sheetViews>
    <sheetView tabSelected="1" topLeftCell="A952" zoomScale="120" zoomScaleNormal="120" workbookViewId="0">
      <selection activeCell="C974" sqref="C974"/>
    </sheetView>
  </sheetViews>
  <sheetFormatPr defaultRowHeight="15" x14ac:dyDescent="0.25"/>
  <cols>
    <col min="1" max="1" width="5.7109375" customWidth="1"/>
    <col min="2" max="2" width="42.85546875" customWidth="1"/>
    <col min="3" max="3" width="17.42578125" customWidth="1"/>
    <col min="4" max="6" width="15.7109375" customWidth="1"/>
    <col min="7" max="7" width="8.5703125" customWidth="1"/>
    <col min="8" max="8" width="6.855468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t="s">
        <v>366</v>
      </c>
    </row>
    <row r="2" spans="1:8" x14ac:dyDescent="0.25">
      <c r="A2" t="s">
        <v>424</v>
      </c>
    </row>
    <row r="3" spans="1:8" x14ac:dyDescent="0.25">
      <c r="A3" t="s">
        <v>285</v>
      </c>
    </row>
    <row r="4" spans="1:8" x14ac:dyDescent="0.25">
      <c r="A4" s="63"/>
      <c r="B4" s="63"/>
      <c r="C4" s="63"/>
      <c r="D4" s="63"/>
      <c r="E4" s="63"/>
      <c r="F4" s="63"/>
    </row>
    <row r="5" spans="1:8" ht="15.75" x14ac:dyDescent="0.25">
      <c r="A5" s="424" t="s">
        <v>286</v>
      </c>
      <c r="B5" s="424"/>
      <c r="C5" s="424"/>
      <c r="D5" s="424"/>
      <c r="E5" s="424"/>
      <c r="F5" s="424"/>
    </row>
    <row r="6" spans="1:8" ht="15.75" x14ac:dyDescent="0.25">
      <c r="A6" s="402" t="s">
        <v>422</v>
      </c>
      <c r="B6" s="400"/>
      <c r="C6" s="400"/>
      <c r="D6" s="400"/>
      <c r="E6" s="401"/>
      <c r="F6" s="202"/>
    </row>
    <row r="7" spans="1:8" x14ac:dyDescent="0.25">
      <c r="A7" s="425"/>
      <c r="B7" s="426"/>
      <c r="C7" s="426"/>
    </row>
    <row r="8" spans="1:8" x14ac:dyDescent="0.25">
      <c r="A8" s="425" t="s">
        <v>362</v>
      </c>
      <c r="B8" s="425"/>
      <c r="C8" s="425"/>
      <c r="D8" s="425"/>
      <c r="E8" s="425"/>
      <c r="F8" s="425"/>
      <c r="G8" s="425"/>
      <c r="H8" s="425"/>
    </row>
    <row r="9" spans="1:8" x14ac:dyDescent="0.25">
      <c r="A9" s="26"/>
    </row>
    <row r="10" spans="1:8" x14ac:dyDescent="0.25">
      <c r="A10" s="427" t="s">
        <v>369</v>
      </c>
      <c r="B10" s="427"/>
      <c r="C10" s="427"/>
      <c r="D10" s="427"/>
      <c r="E10" s="427"/>
      <c r="F10" s="427"/>
    </row>
    <row r="11" spans="1:8" x14ac:dyDescent="0.25">
      <c r="A11" s="427" t="s">
        <v>287</v>
      </c>
      <c r="B11" s="427"/>
      <c r="C11" s="427"/>
      <c r="D11" s="427"/>
      <c r="E11" s="427"/>
      <c r="F11" s="427"/>
    </row>
    <row r="12" spans="1:8" x14ac:dyDescent="0.25">
      <c r="A12" s="427" t="s">
        <v>370</v>
      </c>
      <c r="B12" s="427"/>
      <c r="C12" s="427"/>
      <c r="D12" s="427"/>
      <c r="E12" s="427"/>
      <c r="F12" s="427"/>
    </row>
    <row r="13" spans="1:8" x14ac:dyDescent="0.25">
      <c r="A13" s="427" t="s">
        <v>364</v>
      </c>
      <c r="B13" s="427"/>
      <c r="C13" s="427"/>
      <c r="D13" s="427"/>
      <c r="E13" s="427"/>
      <c r="F13" s="427"/>
    </row>
    <row r="14" spans="1:8" x14ac:dyDescent="0.25">
      <c r="A14" s="427" t="s">
        <v>356</v>
      </c>
      <c r="B14" s="427"/>
      <c r="C14" s="427"/>
      <c r="D14" s="427"/>
      <c r="E14" s="427"/>
      <c r="F14" s="427"/>
    </row>
    <row r="15" spans="1:8" x14ac:dyDescent="0.25">
      <c r="A15" s="427" t="s">
        <v>357</v>
      </c>
      <c r="B15" s="427"/>
      <c r="C15" s="427"/>
      <c r="D15" s="427"/>
      <c r="E15" s="427"/>
      <c r="F15" s="427"/>
    </row>
    <row r="16" spans="1:8" x14ac:dyDescent="0.25">
      <c r="A16" s="427" t="s">
        <v>355</v>
      </c>
      <c r="B16" s="427"/>
      <c r="C16" s="427"/>
      <c r="D16" s="427"/>
      <c r="E16" s="427"/>
      <c r="F16" s="427"/>
    </row>
    <row r="17" spans="1:11" x14ac:dyDescent="0.25">
      <c r="A17" s="433" t="s">
        <v>371</v>
      </c>
      <c r="B17" s="433"/>
      <c r="C17" s="433"/>
      <c r="D17" s="433"/>
      <c r="E17" s="433"/>
      <c r="F17" s="433"/>
    </row>
    <row r="18" spans="1:11" x14ac:dyDescent="0.25">
      <c r="A18" s="433"/>
      <c r="B18" s="433"/>
      <c r="C18" s="433"/>
      <c r="D18" s="433"/>
      <c r="E18" s="433"/>
      <c r="F18" s="433"/>
    </row>
    <row r="19" spans="1:11" x14ac:dyDescent="0.25">
      <c r="A19" s="427" t="s">
        <v>288</v>
      </c>
      <c r="B19" s="427"/>
      <c r="C19" s="427"/>
      <c r="D19" s="427"/>
      <c r="E19" s="427"/>
      <c r="F19" s="427"/>
    </row>
    <row r="20" spans="1:11" x14ac:dyDescent="0.25">
      <c r="A20" s="26"/>
    </row>
    <row r="21" spans="1:11" ht="15.75" x14ac:dyDescent="0.25">
      <c r="A21" s="428" t="s">
        <v>361</v>
      </c>
      <c r="B21" s="428"/>
      <c r="C21" s="428"/>
      <c r="D21" s="428"/>
      <c r="E21" s="428"/>
      <c r="F21" s="428"/>
      <c r="G21" s="428"/>
      <c r="H21" s="428"/>
    </row>
    <row r="22" spans="1:11" x14ac:dyDescent="0.25">
      <c r="A22" s="42"/>
    </row>
    <row r="23" spans="1:11" x14ac:dyDescent="0.25">
      <c r="A23" s="429" t="s">
        <v>313</v>
      </c>
      <c r="B23" s="429"/>
      <c r="C23" s="429"/>
      <c r="D23" s="429"/>
      <c r="E23" s="429"/>
      <c r="F23" s="429"/>
    </row>
    <row r="24" spans="1:11" x14ac:dyDescent="0.25">
      <c r="A24" s="42"/>
    </row>
    <row r="25" spans="1:11" x14ac:dyDescent="0.25">
      <c r="A25" s="430" t="s">
        <v>319</v>
      </c>
      <c r="B25" s="430"/>
      <c r="C25" s="430"/>
      <c r="D25" s="430"/>
      <c r="E25" s="430"/>
      <c r="F25" s="430"/>
      <c r="G25" s="430"/>
      <c r="H25" s="430"/>
    </row>
    <row r="26" spans="1:11" ht="22.5" x14ac:dyDescent="0.25">
      <c r="A26" s="431" t="s">
        <v>314</v>
      </c>
      <c r="B26" s="432"/>
      <c r="C26" s="103" t="s">
        <v>410</v>
      </c>
      <c r="D26" s="103" t="s">
        <v>421</v>
      </c>
      <c r="E26" s="103" t="s">
        <v>322</v>
      </c>
      <c r="F26" s="103" t="s">
        <v>412</v>
      </c>
      <c r="G26" s="263" t="s">
        <v>323</v>
      </c>
      <c r="H26" s="263" t="s">
        <v>324</v>
      </c>
      <c r="I26" s="44"/>
      <c r="J26" s="425"/>
      <c r="K26" s="425"/>
    </row>
    <row r="27" spans="1:11" x14ac:dyDescent="0.25">
      <c r="A27" s="437">
        <v>1</v>
      </c>
      <c r="B27" s="438"/>
      <c r="C27" s="106">
        <v>2</v>
      </c>
      <c r="D27" s="107">
        <v>3</v>
      </c>
      <c r="E27" s="105">
        <v>4</v>
      </c>
      <c r="F27" s="107">
        <v>5</v>
      </c>
      <c r="G27" s="106">
        <v>6</v>
      </c>
      <c r="H27" s="106">
        <v>7</v>
      </c>
      <c r="I27" s="44"/>
      <c r="J27" s="425"/>
      <c r="K27" s="425"/>
    </row>
    <row r="28" spans="1:11" x14ac:dyDescent="0.25">
      <c r="A28" s="99" t="s">
        <v>309</v>
      </c>
      <c r="B28" s="99"/>
      <c r="C28" s="205">
        <v>1564936.02</v>
      </c>
      <c r="D28" s="1">
        <v>1979378.29</v>
      </c>
      <c r="E28" s="1">
        <v>1979378.29</v>
      </c>
      <c r="F28" s="1">
        <v>1951200.39</v>
      </c>
      <c r="G28" s="403">
        <f>F28/C28</f>
        <v>1.2468243845521556</v>
      </c>
      <c r="H28" s="404">
        <f>F28/E28</f>
        <v>0.98576426742560663</v>
      </c>
      <c r="I28" s="45"/>
      <c r="J28" s="444"/>
      <c r="K28" s="444"/>
    </row>
    <row r="29" spans="1:11" x14ac:dyDescent="0.25">
      <c r="A29" s="99" t="s">
        <v>310</v>
      </c>
      <c r="B29" s="99"/>
      <c r="C29" s="205">
        <v>338864.49</v>
      </c>
      <c r="D29" s="1">
        <v>103740.06</v>
      </c>
      <c r="E29" s="1">
        <v>103740.06</v>
      </c>
      <c r="F29" s="1">
        <v>103169.06</v>
      </c>
      <c r="G29" s="403">
        <f t="shared" ref="G29:G34" si="0">F29/C29</f>
        <v>0.30445521158029865</v>
      </c>
      <c r="H29" s="404">
        <f t="shared" ref="H29:H34" si="1">F29/E29</f>
        <v>0.99449585820559583</v>
      </c>
      <c r="I29" s="45"/>
      <c r="J29" s="444"/>
      <c r="K29" s="444"/>
    </row>
    <row r="30" spans="1:11" x14ac:dyDescent="0.25">
      <c r="A30" s="100" t="s">
        <v>1</v>
      </c>
      <c r="B30" s="100"/>
      <c r="C30" s="206">
        <f>SUM(C28:C29)</f>
        <v>1903800.51</v>
      </c>
      <c r="D30" s="206">
        <f t="shared" ref="D30:F30" si="2">SUM(D28:D29)</f>
        <v>2083118.35</v>
      </c>
      <c r="E30" s="206">
        <f t="shared" si="2"/>
        <v>2083118.35</v>
      </c>
      <c r="F30" s="206">
        <f t="shared" si="2"/>
        <v>2054369.45</v>
      </c>
      <c r="G30" s="405">
        <f t="shared" si="0"/>
        <v>1.0790886120731211</v>
      </c>
      <c r="H30" s="406">
        <f t="shared" si="1"/>
        <v>0.9861991038579252</v>
      </c>
      <c r="I30" s="45"/>
      <c r="J30" s="444"/>
      <c r="K30" s="444"/>
    </row>
    <row r="31" spans="1:11" x14ac:dyDescent="0.25">
      <c r="A31" s="99" t="s">
        <v>311</v>
      </c>
      <c r="B31" s="99"/>
      <c r="C31" s="205">
        <v>1129362.8799999999</v>
      </c>
      <c r="D31" s="1">
        <v>1333011.8700000001</v>
      </c>
      <c r="E31" s="1">
        <v>1333011.8700000001</v>
      </c>
      <c r="F31" s="1">
        <v>1252600.05</v>
      </c>
      <c r="G31" s="403">
        <f t="shared" si="0"/>
        <v>1.1091209673900386</v>
      </c>
      <c r="H31" s="404">
        <f t="shared" si="1"/>
        <v>0.93967659117694124</v>
      </c>
      <c r="I31" s="45"/>
      <c r="J31" s="444"/>
      <c r="K31" s="444"/>
    </row>
    <row r="32" spans="1:11" x14ac:dyDescent="0.25">
      <c r="A32" s="99" t="s">
        <v>312</v>
      </c>
      <c r="B32" s="99"/>
      <c r="C32" s="205">
        <v>692624.35</v>
      </c>
      <c r="D32" s="1">
        <v>559272.61</v>
      </c>
      <c r="E32" s="1">
        <v>559272.61</v>
      </c>
      <c r="F32" s="1">
        <v>521156.2</v>
      </c>
      <c r="G32" s="403">
        <f t="shared" si="0"/>
        <v>0.75243701726628587</v>
      </c>
      <c r="H32" s="404">
        <f t="shared" si="1"/>
        <v>0.93184645677534617</v>
      </c>
      <c r="I32" s="45"/>
      <c r="J32" s="45"/>
      <c r="K32" s="46"/>
    </row>
    <row r="33" spans="1:11" x14ac:dyDescent="0.25">
      <c r="A33" s="100" t="s">
        <v>3</v>
      </c>
      <c r="B33" s="100"/>
      <c r="C33" s="206">
        <f>SUM(C31:C32)</f>
        <v>1821987.23</v>
      </c>
      <c r="D33" s="206">
        <f t="shared" ref="D33:F33" si="3">SUM(D31:D32)</f>
        <v>1892284.48</v>
      </c>
      <c r="E33" s="206">
        <f t="shared" si="3"/>
        <v>1892284.48</v>
      </c>
      <c r="F33" s="206">
        <f t="shared" si="3"/>
        <v>1773756.25</v>
      </c>
      <c r="G33" s="405">
        <f t="shared" si="0"/>
        <v>0.97352836550890642</v>
      </c>
      <c r="H33" s="406">
        <f t="shared" si="1"/>
        <v>0.93736236213278035</v>
      </c>
      <c r="I33" s="45"/>
      <c r="J33" s="45"/>
      <c r="K33" s="46"/>
    </row>
    <row r="34" spans="1:11" x14ac:dyDescent="0.25">
      <c r="A34" s="101" t="s">
        <v>4</v>
      </c>
      <c r="B34" s="101"/>
      <c r="C34" s="207">
        <f>C30-C33</f>
        <v>81813.280000000028</v>
      </c>
      <c r="D34" s="207">
        <f t="shared" ref="D34:F34" si="4">D30-D33</f>
        <v>190833.87000000011</v>
      </c>
      <c r="E34" s="207">
        <f t="shared" si="4"/>
        <v>190833.87000000011</v>
      </c>
      <c r="F34" s="207">
        <f t="shared" si="4"/>
        <v>280613.19999999995</v>
      </c>
      <c r="G34" s="405">
        <f t="shared" si="0"/>
        <v>3.4299223793496587</v>
      </c>
      <c r="H34" s="406">
        <f t="shared" si="1"/>
        <v>1.470458048144178</v>
      </c>
      <c r="I34" s="44"/>
      <c r="J34" s="47"/>
      <c r="K34" s="44"/>
    </row>
    <row r="35" spans="1:11" x14ac:dyDescent="0.25">
      <c r="A35" s="434"/>
      <c r="B35" s="435"/>
      <c r="C35" s="435"/>
      <c r="D35" s="435"/>
      <c r="E35" s="435"/>
      <c r="F35" s="435"/>
      <c r="G35" s="435"/>
      <c r="H35" s="436"/>
      <c r="I35" s="45"/>
      <c r="J35" s="45"/>
      <c r="K35" s="46"/>
    </row>
    <row r="36" spans="1:11" x14ac:dyDescent="0.25">
      <c r="A36" s="430" t="s">
        <v>320</v>
      </c>
      <c r="B36" s="430"/>
      <c r="C36" s="430"/>
      <c r="D36" s="430"/>
      <c r="E36" s="430"/>
      <c r="F36" s="430"/>
      <c r="G36" s="430"/>
      <c r="H36" s="430"/>
      <c r="I36" s="45"/>
      <c r="J36" s="45"/>
      <c r="K36" s="46"/>
    </row>
    <row r="37" spans="1:11" ht="22.5" x14ac:dyDescent="0.25">
      <c r="A37" s="431" t="s">
        <v>314</v>
      </c>
      <c r="B37" s="432"/>
      <c r="C37" s="103" t="s">
        <v>410</v>
      </c>
      <c r="D37" s="103" t="s">
        <v>411</v>
      </c>
      <c r="E37" s="103" t="s">
        <v>322</v>
      </c>
      <c r="F37" s="103" t="s">
        <v>412</v>
      </c>
      <c r="G37" s="263" t="s">
        <v>323</v>
      </c>
      <c r="H37" s="263" t="s">
        <v>324</v>
      </c>
      <c r="I37" s="44"/>
      <c r="J37" s="44"/>
      <c r="K37" s="44"/>
    </row>
    <row r="38" spans="1:11" x14ac:dyDescent="0.25">
      <c r="A38" s="437">
        <v>1</v>
      </c>
      <c r="B38" s="438"/>
      <c r="C38" s="106">
        <v>2</v>
      </c>
      <c r="D38" s="107">
        <v>3</v>
      </c>
      <c r="E38" s="105">
        <v>4</v>
      </c>
      <c r="F38" s="107">
        <v>5</v>
      </c>
      <c r="G38" s="106"/>
      <c r="H38" s="106"/>
      <c r="I38" s="44"/>
      <c r="J38" s="44"/>
      <c r="K38" s="44"/>
    </row>
    <row r="39" spans="1:11" x14ac:dyDescent="0.25">
      <c r="A39" s="99" t="s">
        <v>316</v>
      </c>
      <c r="B39" s="99"/>
      <c r="C39" s="325">
        <v>0</v>
      </c>
      <c r="D39" s="326">
        <v>0</v>
      </c>
      <c r="E39" s="326">
        <v>0</v>
      </c>
      <c r="F39" s="327">
        <v>0</v>
      </c>
      <c r="G39" s="404">
        <v>0</v>
      </c>
      <c r="H39" s="409">
        <v>0</v>
      </c>
      <c r="I39" s="45"/>
      <c r="J39" s="45"/>
      <c r="K39" s="48"/>
    </row>
    <row r="40" spans="1:11" x14ac:dyDescent="0.25">
      <c r="A40" s="99" t="s">
        <v>317</v>
      </c>
      <c r="B40" s="99"/>
      <c r="C40" s="325">
        <v>0</v>
      </c>
      <c r="D40" s="326">
        <v>0</v>
      </c>
      <c r="E40" s="326">
        <v>0</v>
      </c>
      <c r="F40" s="328">
        <v>0</v>
      </c>
      <c r="G40" s="404">
        <v>0</v>
      </c>
      <c r="H40" s="409">
        <v>0</v>
      </c>
      <c r="I40" s="45"/>
      <c r="J40" s="45"/>
      <c r="K40" s="49"/>
    </row>
    <row r="41" spans="1:11" x14ac:dyDescent="0.25">
      <c r="A41" s="439" t="s">
        <v>321</v>
      </c>
      <c r="B41" s="440"/>
      <c r="C41" s="329">
        <f>C39-C40</f>
        <v>0</v>
      </c>
      <c r="D41" s="329">
        <f t="shared" ref="D41:F41" si="5">D39-D40</f>
        <v>0</v>
      </c>
      <c r="E41" s="329">
        <f t="shared" si="5"/>
        <v>0</v>
      </c>
      <c r="F41" s="329">
        <f t="shared" si="5"/>
        <v>0</v>
      </c>
      <c r="G41" s="406">
        <v>0</v>
      </c>
      <c r="H41" s="408">
        <v>0</v>
      </c>
      <c r="I41" s="47"/>
      <c r="J41" s="47"/>
      <c r="K41" s="50"/>
    </row>
    <row r="42" spans="1:11" x14ac:dyDescent="0.25">
      <c r="A42" s="441"/>
      <c r="B42" s="442"/>
      <c r="C42" s="442"/>
      <c r="D42" s="442"/>
      <c r="E42" s="442"/>
      <c r="F42" s="442"/>
      <c r="G42" s="442"/>
      <c r="H42" s="443"/>
      <c r="I42" s="47"/>
      <c r="J42" s="47"/>
      <c r="K42" s="50"/>
    </row>
    <row r="43" spans="1:11" x14ac:dyDescent="0.25">
      <c r="A43" s="447" t="s">
        <v>315</v>
      </c>
      <c r="B43" s="448"/>
      <c r="C43" s="102">
        <v>86726.15</v>
      </c>
      <c r="D43" s="192" t="s">
        <v>5</v>
      </c>
      <c r="E43" s="192"/>
      <c r="F43" s="192">
        <v>168585.33</v>
      </c>
      <c r="G43" s="192"/>
      <c r="H43" s="192"/>
    </row>
    <row r="44" spans="1:11" x14ac:dyDescent="0.25">
      <c r="A44" s="449" t="s">
        <v>318</v>
      </c>
      <c r="B44" s="449"/>
      <c r="C44" s="102">
        <f>C34+C43</f>
        <v>168539.43000000002</v>
      </c>
      <c r="D44" s="192">
        <v>190833.87</v>
      </c>
      <c r="E44" s="192">
        <f>D44</f>
        <v>190833.87</v>
      </c>
      <c r="F44" s="192">
        <f>F34+F43</f>
        <v>449198.52999999991</v>
      </c>
      <c r="G44" s="192">
        <f>F44/C44</f>
        <v>2.6652429642131805</v>
      </c>
      <c r="H44" s="192">
        <f>F44/E44</f>
        <v>2.3538721402023652</v>
      </c>
    </row>
    <row r="45" spans="1:11" x14ac:dyDescent="0.25">
      <c r="A45" s="2"/>
      <c r="B45" s="450"/>
      <c r="C45" s="451"/>
      <c r="D45" s="451"/>
    </row>
    <row r="47" spans="1:11" x14ac:dyDescent="0.25">
      <c r="K47" s="191"/>
    </row>
    <row r="48" spans="1:11" x14ac:dyDescent="0.25">
      <c r="A48" s="452" t="s">
        <v>6</v>
      </c>
      <c r="B48" s="453"/>
      <c r="C48" s="453"/>
      <c r="D48" s="453"/>
      <c r="E48" s="453"/>
      <c r="F48" s="453"/>
      <c r="G48" s="453"/>
      <c r="H48" s="454"/>
    </row>
    <row r="50" spans="1:10" x14ac:dyDescent="0.25">
      <c r="A50" s="445" t="s">
        <v>359</v>
      </c>
      <c r="B50" s="455"/>
      <c r="C50" s="455"/>
      <c r="D50" s="455"/>
      <c r="E50" s="455"/>
      <c r="F50" s="455"/>
      <c r="G50" s="455"/>
    </row>
    <row r="51" spans="1:10" x14ac:dyDescent="0.25">
      <c r="A51" s="456"/>
      <c r="B51" s="455"/>
      <c r="C51" s="455"/>
      <c r="D51" s="455"/>
      <c r="E51" s="455"/>
      <c r="F51" s="455"/>
      <c r="G51" s="455"/>
    </row>
    <row r="52" spans="1:10" ht="22.5" x14ac:dyDescent="0.25">
      <c r="A52" s="431" t="s">
        <v>314</v>
      </c>
      <c r="B52" s="432"/>
      <c r="C52" s="103" t="s">
        <v>410</v>
      </c>
      <c r="D52" s="103" t="s">
        <v>411</v>
      </c>
      <c r="E52" s="103" t="s">
        <v>322</v>
      </c>
      <c r="F52" s="103" t="s">
        <v>412</v>
      </c>
      <c r="G52" s="263" t="s">
        <v>323</v>
      </c>
      <c r="H52" s="263" t="s">
        <v>324</v>
      </c>
    </row>
    <row r="53" spans="1:10" x14ac:dyDescent="0.25">
      <c r="A53" s="437">
        <v>1</v>
      </c>
      <c r="B53" s="438"/>
      <c r="C53" s="106">
        <v>2</v>
      </c>
      <c r="D53" s="107">
        <v>3</v>
      </c>
      <c r="E53" s="105">
        <v>4</v>
      </c>
      <c r="F53" s="107">
        <v>5</v>
      </c>
      <c r="G53" s="106">
        <v>6</v>
      </c>
      <c r="H53" s="106">
        <v>7</v>
      </c>
    </row>
    <row r="54" spans="1:10" s="298" customFormat="1" ht="19.5" customHeight="1" x14ac:dyDescent="0.25">
      <c r="A54" s="299">
        <v>6</v>
      </c>
      <c r="B54" s="300" t="s">
        <v>7</v>
      </c>
      <c r="C54" s="301">
        <f>SUM(C55,C64,C72,C81,C91,C95)</f>
        <v>1564936.02</v>
      </c>
      <c r="D54" s="301">
        <f t="shared" ref="D54:F54" si="6">SUM(D55,D64,D72,D81,D91,D95)</f>
        <v>1979378.2899999998</v>
      </c>
      <c r="E54" s="301">
        <f t="shared" si="6"/>
        <v>1979378.2899999998</v>
      </c>
      <c r="F54" s="301">
        <f t="shared" si="6"/>
        <v>1951200.3900000001</v>
      </c>
      <c r="G54" s="331">
        <f>F54/C54*100</f>
        <v>124.68243845521559</v>
      </c>
      <c r="H54" s="337">
        <f>F54/E54*100</f>
        <v>98.576426742560685</v>
      </c>
    </row>
    <row r="55" spans="1:10" s="298" customFormat="1" ht="20.25" customHeight="1" x14ac:dyDescent="0.25">
      <c r="A55" s="302">
        <v>61</v>
      </c>
      <c r="B55" s="302" t="s">
        <v>8</v>
      </c>
      <c r="C55" s="297">
        <f>SUM(C56,C58,C61)</f>
        <v>727883.66999999993</v>
      </c>
      <c r="D55" s="297">
        <f t="shared" ref="D55:F55" si="7">SUM(D56,D58,D61)</f>
        <v>982069.80999999994</v>
      </c>
      <c r="E55" s="297">
        <f t="shared" si="7"/>
        <v>982069.80999999994</v>
      </c>
      <c r="F55" s="297">
        <f t="shared" si="7"/>
        <v>1012312.36</v>
      </c>
      <c r="G55" s="332">
        <f t="shared" ref="G55:G56" si="8">F55/C55*100</f>
        <v>139.07611912766228</v>
      </c>
      <c r="H55" s="341">
        <f t="shared" ref="H55:H107" si="9">F55/E55*100</f>
        <v>103.07947049100308</v>
      </c>
    </row>
    <row r="56" spans="1:10" s="298" customFormat="1" x14ac:dyDescent="0.25">
      <c r="A56" s="303">
        <v>611</v>
      </c>
      <c r="B56" s="289" t="s">
        <v>9</v>
      </c>
      <c r="C56" s="304">
        <f>SUM(C57)</f>
        <v>439015.17</v>
      </c>
      <c r="D56" s="304">
        <f t="shared" ref="D56:F56" si="10">SUM(D57)</f>
        <v>700040.7</v>
      </c>
      <c r="E56" s="304">
        <f t="shared" si="10"/>
        <v>700040.7</v>
      </c>
      <c r="F56" s="304">
        <f t="shared" si="10"/>
        <v>739261.26</v>
      </c>
      <c r="G56" s="334">
        <f t="shared" si="8"/>
        <v>168.39082348794463</v>
      </c>
      <c r="H56" s="342">
        <f t="shared" si="9"/>
        <v>105.60261139102343</v>
      </c>
    </row>
    <row r="57" spans="1:10" s="298" customFormat="1" ht="19.5" x14ac:dyDescent="0.25">
      <c r="A57" s="305">
        <v>6111</v>
      </c>
      <c r="B57" s="290" t="s">
        <v>10</v>
      </c>
      <c r="C57" s="306">
        <v>439015.17</v>
      </c>
      <c r="D57" s="307">
        <v>700040.7</v>
      </c>
      <c r="E57" s="307">
        <v>700040.7</v>
      </c>
      <c r="F57" s="306">
        <v>739261.26</v>
      </c>
      <c r="G57" s="333">
        <f>F57/C57*100</f>
        <v>168.39082348794463</v>
      </c>
      <c r="H57" s="339">
        <f t="shared" si="9"/>
        <v>105.60261139102343</v>
      </c>
      <c r="J57" s="308"/>
    </row>
    <row r="58" spans="1:10" s="298" customFormat="1" x14ac:dyDescent="0.25">
      <c r="A58" s="303">
        <v>613</v>
      </c>
      <c r="B58" s="289" t="s">
        <v>11</v>
      </c>
      <c r="C58" s="304">
        <f>SUM(C59:C60)</f>
        <v>258881.18</v>
      </c>
      <c r="D58" s="304">
        <f t="shared" ref="D58:F58" si="11">SUM(D59:D60)</f>
        <v>246633.09999999998</v>
      </c>
      <c r="E58" s="304">
        <f t="shared" si="11"/>
        <v>246633.09999999998</v>
      </c>
      <c r="F58" s="304">
        <f t="shared" si="11"/>
        <v>239925.59999999998</v>
      </c>
      <c r="G58" s="334">
        <f t="shared" ref="G58:G66" si="12">F58/C58*100</f>
        <v>92.677884116566517</v>
      </c>
      <c r="H58" s="342">
        <f t="shared" si="9"/>
        <v>97.280373153481833</v>
      </c>
    </row>
    <row r="59" spans="1:10" s="298" customFormat="1" ht="19.5" x14ac:dyDescent="0.25">
      <c r="A59" s="305">
        <v>6131</v>
      </c>
      <c r="B59" s="290" t="s">
        <v>12</v>
      </c>
      <c r="C59" s="306">
        <v>71353.81</v>
      </c>
      <c r="D59" s="307">
        <v>72633.7</v>
      </c>
      <c r="E59" s="307">
        <v>72633.7</v>
      </c>
      <c r="F59" s="306">
        <v>70508.27</v>
      </c>
      <c r="G59" s="333">
        <f t="shared" si="12"/>
        <v>98.815003711784982</v>
      </c>
      <c r="H59" s="339">
        <f t="shared" si="9"/>
        <v>97.073768787766568</v>
      </c>
    </row>
    <row r="60" spans="1:10" s="298" customFormat="1" x14ac:dyDescent="0.25">
      <c r="A60" s="305">
        <v>6134</v>
      </c>
      <c r="B60" s="291" t="s">
        <v>13</v>
      </c>
      <c r="C60" s="306">
        <v>187527.37</v>
      </c>
      <c r="D60" s="307">
        <v>173999.4</v>
      </c>
      <c r="E60" s="307">
        <v>173999.4</v>
      </c>
      <c r="F60" s="306">
        <v>169417.33</v>
      </c>
      <c r="G60" s="333">
        <f t="shared" si="12"/>
        <v>90.342721705103628</v>
      </c>
      <c r="H60" s="339">
        <f t="shared" si="9"/>
        <v>97.366617356151792</v>
      </c>
    </row>
    <row r="61" spans="1:10" s="298" customFormat="1" x14ac:dyDescent="0.25">
      <c r="A61" s="303">
        <v>614</v>
      </c>
      <c r="B61" s="289" t="s">
        <v>14</v>
      </c>
      <c r="C61" s="304">
        <f>SUM(C62:C63)</f>
        <v>29987.32</v>
      </c>
      <c r="D61" s="304">
        <f t="shared" ref="D61:F61" si="13">SUM(D62:D63)</f>
        <v>35396.01</v>
      </c>
      <c r="E61" s="304">
        <f t="shared" si="13"/>
        <v>35396.01</v>
      </c>
      <c r="F61" s="304">
        <f t="shared" si="13"/>
        <v>33125.5</v>
      </c>
      <c r="G61" s="334">
        <f t="shared" si="12"/>
        <v>110.46502321647951</v>
      </c>
      <c r="H61" s="342">
        <f t="shared" si="9"/>
        <v>93.585406942759931</v>
      </c>
    </row>
    <row r="62" spans="1:10" s="298" customFormat="1" x14ac:dyDescent="0.25">
      <c r="A62" s="305">
        <v>6142</v>
      </c>
      <c r="B62" s="291" t="s">
        <v>15</v>
      </c>
      <c r="C62" s="306">
        <v>29987.32</v>
      </c>
      <c r="D62" s="307">
        <v>35000.800000000003</v>
      </c>
      <c r="E62" s="307">
        <v>35000.800000000003</v>
      </c>
      <c r="F62" s="306">
        <v>32730.29</v>
      </c>
      <c r="G62" s="333">
        <f t="shared" si="12"/>
        <v>109.14709950739179</v>
      </c>
      <c r="H62" s="339">
        <f t="shared" si="9"/>
        <v>93.512976846243518</v>
      </c>
    </row>
    <row r="63" spans="1:10" s="298" customFormat="1" ht="19.5" x14ac:dyDescent="0.25">
      <c r="A63" s="291">
        <v>6145</v>
      </c>
      <c r="B63" s="290" t="s">
        <v>16</v>
      </c>
      <c r="C63" s="306">
        <v>0</v>
      </c>
      <c r="D63" s="306">
        <v>395.21</v>
      </c>
      <c r="E63" s="306">
        <v>395.21</v>
      </c>
      <c r="F63" s="306">
        <v>395.21</v>
      </c>
      <c r="G63" s="333">
        <v>0</v>
      </c>
      <c r="H63" s="339">
        <f t="shared" si="9"/>
        <v>100</v>
      </c>
    </row>
    <row r="64" spans="1:10" s="298" customFormat="1" ht="18.75" customHeight="1" x14ac:dyDescent="0.25">
      <c r="A64" s="292">
        <v>63</v>
      </c>
      <c r="B64" s="292" t="s">
        <v>272</v>
      </c>
      <c r="C64" s="297">
        <f>SUM(C65,C68,C70)</f>
        <v>127570.95999999999</v>
      </c>
      <c r="D64" s="297">
        <f t="shared" ref="D64:F64" si="14">SUM(D65,D68,D70)</f>
        <v>281277.78999999998</v>
      </c>
      <c r="E64" s="297">
        <f t="shared" si="14"/>
        <v>281277.78999999998</v>
      </c>
      <c r="F64" s="297">
        <f t="shared" si="14"/>
        <v>306039.87999999995</v>
      </c>
      <c r="G64" s="332">
        <f t="shared" si="12"/>
        <v>239.89776356625362</v>
      </c>
      <c r="H64" s="341">
        <f t="shared" si="9"/>
        <v>108.80342880964756</v>
      </c>
    </row>
    <row r="65" spans="1:8" s="298" customFormat="1" x14ac:dyDescent="0.25">
      <c r="A65" s="289">
        <v>633</v>
      </c>
      <c r="B65" s="289" t="s">
        <v>17</v>
      </c>
      <c r="C65" s="304">
        <f>SUM(C66:C67)</f>
        <v>126854.26</v>
      </c>
      <c r="D65" s="304">
        <f t="shared" ref="D65:F65" si="15">SUM(D66:D67)</f>
        <v>253806.77000000002</v>
      </c>
      <c r="E65" s="304">
        <f t="shared" si="15"/>
        <v>253806.77000000002</v>
      </c>
      <c r="F65" s="304">
        <f t="shared" si="15"/>
        <v>278568.86</v>
      </c>
      <c r="G65" s="334">
        <f t="shared" si="12"/>
        <v>219.59756022383482</v>
      </c>
      <c r="H65" s="342">
        <f t="shared" si="9"/>
        <v>109.75627639877375</v>
      </c>
    </row>
    <row r="66" spans="1:8" s="298" customFormat="1" x14ac:dyDescent="0.25">
      <c r="A66" s="293">
        <v>6331</v>
      </c>
      <c r="B66" s="293" t="s">
        <v>18</v>
      </c>
      <c r="C66" s="309">
        <v>9560.9699999999993</v>
      </c>
      <c r="D66" s="309">
        <v>58971.11</v>
      </c>
      <c r="E66" s="309">
        <v>58971.11</v>
      </c>
      <c r="F66" s="309">
        <v>53910.7</v>
      </c>
      <c r="G66" s="333">
        <f t="shared" si="12"/>
        <v>563.86224410284728</v>
      </c>
      <c r="H66" s="339">
        <f t="shared" si="9"/>
        <v>91.418832034872665</v>
      </c>
    </row>
    <row r="67" spans="1:8" s="298" customFormat="1" x14ac:dyDescent="0.25">
      <c r="A67" s="291">
        <v>6332</v>
      </c>
      <c r="B67" s="291" t="s">
        <v>19</v>
      </c>
      <c r="C67" s="306">
        <v>117293.29</v>
      </c>
      <c r="D67" s="306">
        <v>194835.66</v>
      </c>
      <c r="E67" s="306">
        <v>194835.66</v>
      </c>
      <c r="F67" s="306">
        <v>224658.16</v>
      </c>
      <c r="G67" s="333">
        <f>F67/C67*100</f>
        <v>191.53538962032698</v>
      </c>
      <c r="H67" s="339">
        <f t="shared" si="9"/>
        <v>115.30648958204057</v>
      </c>
    </row>
    <row r="68" spans="1:8" s="298" customFormat="1" x14ac:dyDescent="0.25">
      <c r="A68" s="289">
        <v>636</v>
      </c>
      <c r="B68" s="289" t="s">
        <v>20</v>
      </c>
      <c r="C68" s="304">
        <f>SUM(C69)</f>
        <v>716.7</v>
      </c>
      <c r="D68" s="304">
        <f t="shared" ref="D68:F68" si="16">SUM(D69)</f>
        <v>13747.48</v>
      </c>
      <c r="E68" s="304">
        <f t="shared" si="16"/>
        <v>13747.48</v>
      </c>
      <c r="F68" s="304">
        <f t="shared" si="16"/>
        <v>13747.48</v>
      </c>
      <c r="G68" s="334">
        <f t="shared" ref="G68:G107" si="17">F68/C68*100</f>
        <v>1918.163806334589</v>
      </c>
      <c r="H68" s="342">
        <f t="shared" si="9"/>
        <v>100</v>
      </c>
    </row>
    <row r="69" spans="1:8" s="298" customFormat="1" x14ac:dyDescent="0.25">
      <c r="A69" s="291">
        <v>6361</v>
      </c>
      <c r="B69" s="291" t="s">
        <v>253</v>
      </c>
      <c r="C69" s="306">
        <v>716.7</v>
      </c>
      <c r="D69" s="306">
        <v>13747.48</v>
      </c>
      <c r="E69" s="306">
        <v>13747.48</v>
      </c>
      <c r="F69" s="306">
        <v>13747.48</v>
      </c>
      <c r="G69" s="333">
        <f t="shared" si="17"/>
        <v>1918.163806334589</v>
      </c>
      <c r="H69" s="339">
        <f t="shared" si="9"/>
        <v>100</v>
      </c>
    </row>
    <row r="70" spans="1:8" s="298" customFormat="1" ht="19.5" x14ac:dyDescent="0.25">
      <c r="A70" s="289">
        <v>638</v>
      </c>
      <c r="B70" s="294" t="s">
        <v>21</v>
      </c>
      <c r="C70" s="304">
        <f>SUM(C71)</f>
        <v>0</v>
      </c>
      <c r="D70" s="304">
        <f t="shared" ref="D70:F70" si="18">SUM(D71)</f>
        <v>13723.54</v>
      </c>
      <c r="E70" s="304">
        <f t="shared" si="18"/>
        <v>13723.54</v>
      </c>
      <c r="F70" s="304">
        <f t="shared" si="18"/>
        <v>13723.54</v>
      </c>
      <c r="G70" s="334">
        <v>0</v>
      </c>
      <c r="H70" s="342">
        <f t="shared" si="9"/>
        <v>100</v>
      </c>
    </row>
    <row r="71" spans="1:8" s="298" customFormat="1" ht="19.5" x14ac:dyDescent="0.25">
      <c r="A71" s="291">
        <v>6382</v>
      </c>
      <c r="B71" s="290" t="s">
        <v>22</v>
      </c>
      <c r="C71" s="306">
        <v>0</v>
      </c>
      <c r="D71" s="306">
        <v>13723.54</v>
      </c>
      <c r="E71" s="306">
        <v>13723.54</v>
      </c>
      <c r="F71" s="306">
        <v>13723.54</v>
      </c>
      <c r="G71" s="333">
        <v>0</v>
      </c>
      <c r="H71" s="339">
        <f t="shared" si="9"/>
        <v>100</v>
      </c>
    </row>
    <row r="72" spans="1:8" s="298" customFormat="1" ht="17.25" customHeight="1" x14ac:dyDescent="0.25">
      <c r="A72" s="292">
        <v>64</v>
      </c>
      <c r="B72" s="292" t="s">
        <v>23</v>
      </c>
      <c r="C72" s="297">
        <f>SUM(C73,C76)</f>
        <v>94897.81</v>
      </c>
      <c r="D72" s="297">
        <f t="shared" ref="D72:F72" si="19">SUM(D73,D76)</f>
        <v>120096.95</v>
      </c>
      <c r="E72" s="297">
        <f t="shared" si="19"/>
        <v>120096.95</v>
      </c>
      <c r="F72" s="297">
        <f t="shared" si="19"/>
        <v>114133.07</v>
      </c>
      <c r="G72" s="332">
        <f t="shared" si="17"/>
        <v>120.2694456278812</v>
      </c>
      <c r="H72" s="341">
        <f t="shared" si="9"/>
        <v>95.034112023660882</v>
      </c>
    </row>
    <row r="73" spans="1:8" s="298" customFormat="1" x14ac:dyDescent="0.25">
      <c r="A73" s="289">
        <v>641</v>
      </c>
      <c r="B73" s="289" t="s">
        <v>24</v>
      </c>
      <c r="C73" s="304">
        <f>SUM(C74:C75)</f>
        <v>60.809999999999995</v>
      </c>
      <c r="D73" s="304">
        <f t="shared" ref="D73:F73" si="20">SUM(D74:D75)</f>
        <v>1269.45</v>
      </c>
      <c r="E73" s="304">
        <f t="shared" si="20"/>
        <v>1269.45</v>
      </c>
      <c r="F73" s="304">
        <f t="shared" si="20"/>
        <v>1228.07</v>
      </c>
      <c r="G73" s="334">
        <f t="shared" si="17"/>
        <v>2019.5198158197666</v>
      </c>
      <c r="H73" s="342">
        <f t="shared" si="9"/>
        <v>96.74032061128834</v>
      </c>
    </row>
    <row r="74" spans="1:8" s="298" customFormat="1" ht="19.5" x14ac:dyDescent="0.25">
      <c r="A74" s="291">
        <v>6413</v>
      </c>
      <c r="B74" s="290" t="s">
        <v>25</v>
      </c>
      <c r="C74" s="306">
        <v>2.15</v>
      </c>
      <c r="D74" s="306">
        <v>5.05</v>
      </c>
      <c r="E74" s="306">
        <v>5.05</v>
      </c>
      <c r="F74" s="306">
        <v>0.01</v>
      </c>
      <c r="G74" s="333">
        <f t="shared" si="17"/>
        <v>0.46511627906976744</v>
      </c>
      <c r="H74" s="339">
        <f t="shared" si="9"/>
        <v>0.19801980198019803</v>
      </c>
    </row>
    <row r="75" spans="1:8" s="298" customFormat="1" x14ac:dyDescent="0.25">
      <c r="A75" s="291">
        <v>6414</v>
      </c>
      <c r="B75" s="291" t="s">
        <v>26</v>
      </c>
      <c r="C75" s="306">
        <v>58.66</v>
      </c>
      <c r="D75" s="306">
        <v>1264.4000000000001</v>
      </c>
      <c r="E75" s="306">
        <v>1264.4000000000001</v>
      </c>
      <c r="F75" s="306">
        <v>1228.06</v>
      </c>
      <c r="G75" s="333">
        <f t="shared" si="17"/>
        <v>2093.5219911353565</v>
      </c>
      <c r="H75" s="339">
        <f t="shared" si="9"/>
        <v>97.125909522303061</v>
      </c>
    </row>
    <row r="76" spans="1:8" s="298" customFormat="1" x14ac:dyDescent="0.25">
      <c r="A76" s="289">
        <v>642</v>
      </c>
      <c r="B76" s="289" t="s">
        <v>27</v>
      </c>
      <c r="C76" s="304">
        <f>SUM(C77:C80)</f>
        <v>94837</v>
      </c>
      <c r="D76" s="304">
        <f t="shared" ref="D76:F76" si="21">SUM(D77:D80)</f>
        <v>118827.5</v>
      </c>
      <c r="E76" s="304">
        <f t="shared" si="21"/>
        <v>118827.5</v>
      </c>
      <c r="F76" s="304">
        <f t="shared" si="21"/>
        <v>112905</v>
      </c>
      <c r="G76" s="334">
        <f t="shared" si="17"/>
        <v>119.05163596486604</v>
      </c>
      <c r="H76" s="342">
        <f t="shared" si="9"/>
        <v>95.015884370200496</v>
      </c>
    </row>
    <row r="77" spans="1:8" s="298" customFormat="1" x14ac:dyDescent="0.25">
      <c r="A77" s="291">
        <v>6421</v>
      </c>
      <c r="B77" s="291" t="s">
        <v>28</v>
      </c>
      <c r="C77" s="306">
        <v>28573.23</v>
      </c>
      <c r="D77" s="306">
        <v>28038.1</v>
      </c>
      <c r="E77" s="306">
        <v>28038.1</v>
      </c>
      <c r="F77" s="306">
        <v>27754.62</v>
      </c>
      <c r="G77" s="333">
        <f t="shared" si="17"/>
        <v>97.135045635372691</v>
      </c>
      <c r="H77" s="339">
        <f t="shared" si="9"/>
        <v>98.988947182583701</v>
      </c>
    </row>
    <row r="78" spans="1:8" s="298" customFormat="1" x14ac:dyDescent="0.25">
      <c r="A78" s="291">
        <v>6422</v>
      </c>
      <c r="B78" s="291" t="s">
        <v>29</v>
      </c>
      <c r="C78" s="306">
        <v>15873.39</v>
      </c>
      <c r="D78" s="306">
        <v>22900.2</v>
      </c>
      <c r="E78" s="306">
        <v>22900.2</v>
      </c>
      <c r="F78" s="306">
        <v>23123.09</v>
      </c>
      <c r="G78" s="333">
        <f t="shared" si="17"/>
        <v>145.67203351017017</v>
      </c>
      <c r="H78" s="339">
        <f t="shared" si="9"/>
        <v>100.97331027676614</v>
      </c>
    </row>
    <row r="79" spans="1:8" s="298" customFormat="1" x14ac:dyDescent="0.25">
      <c r="A79" s="291">
        <v>6423</v>
      </c>
      <c r="B79" s="291" t="s">
        <v>30</v>
      </c>
      <c r="C79" s="306">
        <v>40682.6</v>
      </c>
      <c r="D79" s="306">
        <v>42963</v>
      </c>
      <c r="E79" s="306">
        <v>42963</v>
      </c>
      <c r="F79" s="306">
        <v>42976.32</v>
      </c>
      <c r="G79" s="333">
        <f t="shared" si="17"/>
        <v>105.63808606136284</v>
      </c>
      <c r="H79" s="339">
        <f t="shared" si="9"/>
        <v>100.03100342154877</v>
      </c>
    </row>
    <row r="80" spans="1:8" s="298" customFormat="1" x14ac:dyDescent="0.25">
      <c r="A80" s="291">
        <v>6429</v>
      </c>
      <c r="B80" s="291" t="s">
        <v>30</v>
      </c>
      <c r="C80" s="306">
        <v>9707.7800000000007</v>
      </c>
      <c r="D80" s="306">
        <v>24926.2</v>
      </c>
      <c r="E80" s="306">
        <v>24926.2</v>
      </c>
      <c r="F80" s="306">
        <v>19050.97</v>
      </c>
      <c r="G80" s="333">
        <f t="shared" si="17"/>
        <v>196.24435246781445</v>
      </c>
      <c r="H80" s="339">
        <f t="shared" si="9"/>
        <v>76.429499883656561</v>
      </c>
    </row>
    <row r="81" spans="1:8" s="298" customFormat="1" ht="19.5" customHeight="1" x14ac:dyDescent="0.25">
      <c r="A81" s="292">
        <v>65</v>
      </c>
      <c r="B81" s="292" t="s">
        <v>289</v>
      </c>
      <c r="C81" s="297">
        <f>SUM(C82,C86,C88)</f>
        <v>610840.80000000005</v>
      </c>
      <c r="D81" s="297">
        <f t="shared" ref="D81:F81" si="22">SUM(D82,D86,D88)</f>
        <v>593880.15</v>
      </c>
      <c r="E81" s="297">
        <f t="shared" si="22"/>
        <v>593880.15</v>
      </c>
      <c r="F81" s="297">
        <f t="shared" si="22"/>
        <v>516294.49</v>
      </c>
      <c r="G81" s="332">
        <f t="shared" si="17"/>
        <v>84.521939267972925</v>
      </c>
      <c r="H81" s="341">
        <f t="shared" si="9"/>
        <v>86.935805145196383</v>
      </c>
    </row>
    <row r="82" spans="1:8" s="298" customFormat="1" x14ac:dyDescent="0.25">
      <c r="A82" s="289">
        <v>651</v>
      </c>
      <c r="B82" s="289" t="s">
        <v>31</v>
      </c>
      <c r="C82" s="304">
        <f>SUM(C83:C85)</f>
        <v>124459.72</v>
      </c>
      <c r="D82" s="304">
        <f t="shared" ref="D82:F82" si="23">SUM(D83:D85)</f>
        <v>240113.44</v>
      </c>
      <c r="E82" s="304">
        <f t="shared" si="23"/>
        <v>240113.44</v>
      </c>
      <c r="F82" s="304">
        <f t="shared" si="23"/>
        <v>147010.46</v>
      </c>
      <c r="G82" s="334">
        <f t="shared" si="17"/>
        <v>118.11890626139927</v>
      </c>
      <c r="H82" s="342">
        <f t="shared" si="9"/>
        <v>61.225419118563288</v>
      </c>
    </row>
    <row r="83" spans="1:8" s="298" customFormat="1" ht="19.5" x14ac:dyDescent="0.25">
      <c r="A83" s="291">
        <v>6512</v>
      </c>
      <c r="B83" s="290" t="s">
        <v>32</v>
      </c>
      <c r="C83" s="306">
        <v>93582.26</v>
      </c>
      <c r="D83" s="306">
        <v>199820.54</v>
      </c>
      <c r="E83" s="306">
        <v>199820.54</v>
      </c>
      <c r="F83" s="306">
        <v>110645.24</v>
      </c>
      <c r="G83" s="333">
        <f t="shared" si="17"/>
        <v>118.23313521173779</v>
      </c>
      <c r="H83" s="339">
        <f t="shared" si="9"/>
        <v>55.37230556978777</v>
      </c>
    </row>
    <row r="84" spans="1:8" s="298" customFormat="1" x14ac:dyDescent="0.25">
      <c r="A84" s="291">
        <v>6513</v>
      </c>
      <c r="B84" s="290" t="s">
        <v>419</v>
      </c>
      <c r="C84" s="306">
        <v>0</v>
      </c>
      <c r="D84" s="306">
        <v>30</v>
      </c>
      <c r="E84" s="306">
        <v>30</v>
      </c>
      <c r="F84" s="306">
        <v>26.68</v>
      </c>
      <c r="G84" s="333">
        <v>0</v>
      </c>
      <c r="H84" s="339">
        <f t="shared" si="9"/>
        <v>88.933333333333337</v>
      </c>
    </row>
    <row r="85" spans="1:8" s="298" customFormat="1" x14ac:dyDescent="0.25">
      <c r="A85" s="291">
        <v>6514</v>
      </c>
      <c r="B85" s="291" t="s">
        <v>33</v>
      </c>
      <c r="C85" s="306">
        <v>30877.46</v>
      </c>
      <c r="D85" s="306">
        <v>40262.9</v>
      </c>
      <c r="E85" s="306">
        <v>40262.9</v>
      </c>
      <c r="F85" s="306">
        <v>36338.54</v>
      </c>
      <c r="G85" s="333">
        <f t="shared" si="17"/>
        <v>117.68629932643424</v>
      </c>
      <c r="H85" s="339">
        <f t="shared" si="9"/>
        <v>90.25316109867893</v>
      </c>
    </row>
    <row r="86" spans="1:8" s="298" customFormat="1" x14ac:dyDescent="0.25">
      <c r="A86" s="289">
        <v>652</v>
      </c>
      <c r="B86" s="289" t="s">
        <v>34</v>
      </c>
      <c r="C86" s="304">
        <f>SUM(C87)</f>
        <v>229450.18</v>
      </c>
      <c r="D86" s="304">
        <f t="shared" ref="D86:F86" si="24">SUM(D87)</f>
        <v>168766.71</v>
      </c>
      <c r="E86" s="304">
        <f t="shared" si="24"/>
        <v>168766.71</v>
      </c>
      <c r="F86" s="304">
        <f t="shared" si="24"/>
        <v>179188.34</v>
      </c>
      <c r="G86" s="334">
        <f t="shared" si="17"/>
        <v>78.094660897629282</v>
      </c>
      <c r="H86" s="342">
        <f t="shared" si="9"/>
        <v>106.17516926175784</v>
      </c>
    </row>
    <row r="87" spans="1:8" s="298" customFormat="1" x14ac:dyDescent="0.25">
      <c r="A87" s="291">
        <v>6526</v>
      </c>
      <c r="B87" s="291" t="s">
        <v>35</v>
      </c>
      <c r="C87" s="306">
        <v>229450.18</v>
      </c>
      <c r="D87" s="306">
        <v>168766.71</v>
      </c>
      <c r="E87" s="306">
        <v>168766.71</v>
      </c>
      <c r="F87" s="306">
        <v>179188.34</v>
      </c>
      <c r="G87" s="333">
        <f t="shared" si="17"/>
        <v>78.094660897629282</v>
      </c>
      <c r="H87" s="339">
        <f t="shared" si="9"/>
        <v>106.17516926175784</v>
      </c>
    </row>
    <row r="88" spans="1:8" s="298" customFormat="1" x14ac:dyDescent="0.25">
      <c r="A88" s="289">
        <v>653</v>
      </c>
      <c r="B88" s="289" t="s">
        <v>36</v>
      </c>
      <c r="C88" s="304">
        <f>SUM(C89:C90)</f>
        <v>256930.9</v>
      </c>
      <c r="D88" s="304">
        <f t="shared" ref="D88:F88" si="25">SUM(D89:D90)</f>
        <v>185000</v>
      </c>
      <c r="E88" s="304">
        <f t="shared" si="25"/>
        <v>185000</v>
      </c>
      <c r="F88" s="304">
        <f t="shared" si="25"/>
        <v>190095.69</v>
      </c>
      <c r="G88" s="334">
        <f t="shared" si="17"/>
        <v>73.98708757880037</v>
      </c>
      <c r="H88" s="342">
        <f t="shared" si="9"/>
        <v>102.75442702702702</v>
      </c>
    </row>
    <row r="89" spans="1:8" s="298" customFormat="1" x14ac:dyDescent="0.25">
      <c r="A89" s="291">
        <v>6531</v>
      </c>
      <c r="B89" s="291" t="s">
        <v>37</v>
      </c>
      <c r="C89" s="306">
        <v>105643.06</v>
      </c>
      <c r="D89" s="306">
        <v>20000</v>
      </c>
      <c r="E89" s="306">
        <v>20000</v>
      </c>
      <c r="F89" s="306">
        <v>13674.56</v>
      </c>
      <c r="G89" s="333">
        <f t="shared" si="17"/>
        <v>12.944115780061653</v>
      </c>
      <c r="H89" s="339">
        <f t="shared" si="9"/>
        <v>68.372799999999998</v>
      </c>
    </row>
    <row r="90" spans="1:8" s="298" customFormat="1" x14ac:dyDescent="0.25">
      <c r="A90" s="291">
        <v>6532</v>
      </c>
      <c r="B90" s="291" t="s">
        <v>38</v>
      </c>
      <c r="C90" s="306">
        <v>151287.84</v>
      </c>
      <c r="D90" s="306">
        <v>165000</v>
      </c>
      <c r="E90" s="306">
        <v>165000</v>
      </c>
      <c r="F90" s="306">
        <v>176421.13</v>
      </c>
      <c r="G90" s="333">
        <f t="shared" si="17"/>
        <v>116.61289499539423</v>
      </c>
      <c r="H90" s="339">
        <f t="shared" si="9"/>
        <v>106.92189696969699</v>
      </c>
    </row>
    <row r="91" spans="1:8" s="298" customFormat="1" x14ac:dyDescent="0.25">
      <c r="A91" s="295">
        <v>66</v>
      </c>
      <c r="B91" s="295" t="s">
        <v>39</v>
      </c>
      <c r="C91" s="310">
        <f>SUM(C92)</f>
        <v>2986.26</v>
      </c>
      <c r="D91" s="310">
        <f t="shared" ref="D91:F91" si="26">SUM(D92)</f>
        <v>1273.5899999999999</v>
      </c>
      <c r="E91" s="310">
        <f t="shared" si="26"/>
        <v>1273.5899999999999</v>
      </c>
      <c r="F91" s="310">
        <f t="shared" si="26"/>
        <v>1640.59</v>
      </c>
      <c r="G91" s="332">
        <f t="shared" si="17"/>
        <v>54.937949140396348</v>
      </c>
      <c r="H91" s="341">
        <f t="shared" si="9"/>
        <v>128.81618103157217</v>
      </c>
    </row>
    <row r="92" spans="1:8" s="298" customFormat="1" ht="19.5" x14ac:dyDescent="0.25">
      <c r="A92" s="289">
        <v>663</v>
      </c>
      <c r="B92" s="294" t="s">
        <v>40</v>
      </c>
      <c r="C92" s="304">
        <f>SUM(C93:C94)</f>
        <v>2986.26</v>
      </c>
      <c r="D92" s="304">
        <f t="shared" ref="D92:F92" si="27">SUM(D93:D94)</f>
        <v>1273.5899999999999</v>
      </c>
      <c r="E92" s="304">
        <f t="shared" si="27"/>
        <v>1273.5899999999999</v>
      </c>
      <c r="F92" s="304">
        <f t="shared" si="27"/>
        <v>1640.59</v>
      </c>
      <c r="G92" s="334">
        <f t="shared" si="17"/>
        <v>54.937949140396348</v>
      </c>
      <c r="H92" s="342">
        <f t="shared" si="9"/>
        <v>128.81618103157217</v>
      </c>
    </row>
    <row r="93" spans="1:8" s="298" customFormat="1" x14ac:dyDescent="0.25">
      <c r="A93" s="291">
        <v>6631</v>
      </c>
      <c r="B93" s="291" t="s">
        <v>41</v>
      </c>
      <c r="C93" s="306">
        <v>2986.26</v>
      </c>
      <c r="D93" s="306">
        <v>1273.5899999999999</v>
      </c>
      <c r="E93" s="306">
        <v>1273.5899999999999</v>
      </c>
      <c r="F93" s="306">
        <v>0</v>
      </c>
      <c r="G93" s="333">
        <f t="shared" si="17"/>
        <v>0</v>
      </c>
      <c r="H93" s="339">
        <f t="shared" si="9"/>
        <v>0</v>
      </c>
    </row>
    <row r="94" spans="1:8" s="298" customFormat="1" x14ac:dyDescent="0.25">
      <c r="A94" s="291">
        <v>6532</v>
      </c>
      <c r="B94" s="291" t="s">
        <v>295</v>
      </c>
      <c r="C94" s="306">
        <v>0</v>
      </c>
      <c r="D94" s="306">
        <v>0</v>
      </c>
      <c r="E94" s="306">
        <v>0</v>
      </c>
      <c r="F94" s="306">
        <v>1640.59</v>
      </c>
      <c r="G94" s="333">
        <v>0</v>
      </c>
      <c r="H94" s="339">
        <v>0</v>
      </c>
    </row>
    <row r="95" spans="1:8" s="298" customFormat="1" x14ac:dyDescent="0.25">
      <c r="A95" s="292">
        <v>68</v>
      </c>
      <c r="B95" s="292" t="s">
        <v>290</v>
      </c>
      <c r="C95" s="297">
        <f>SUM(C96)</f>
        <v>756.52</v>
      </c>
      <c r="D95" s="297">
        <f t="shared" ref="D95:F95" si="28">SUM(D96)</f>
        <v>780</v>
      </c>
      <c r="E95" s="297">
        <f t="shared" si="28"/>
        <v>780</v>
      </c>
      <c r="F95" s="297">
        <f t="shared" si="28"/>
        <v>780</v>
      </c>
      <c r="G95" s="332">
        <f t="shared" si="17"/>
        <v>103.10368529582827</v>
      </c>
      <c r="H95" s="341">
        <f t="shared" si="9"/>
        <v>100</v>
      </c>
    </row>
    <row r="96" spans="1:8" s="298" customFormat="1" x14ac:dyDescent="0.25">
      <c r="A96" s="289">
        <v>681</v>
      </c>
      <c r="B96" s="289" t="s">
        <v>42</v>
      </c>
      <c r="C96" s="304">
        <f>SUM(C97)</f>
        <v>756.52</v>
      </c>
      <c r="D96" s="304">
        <f t="shared" ref="D96:F96" si="29">SUM(D97)</f>
        <v>780</v>
      </c>
      <c r="E96" s="304">
        <f t="shared" si="29"/>
        <v>780</v>
      </c>
      <c r="F96" s="304">
        <f t="shared" si="29"/>
        <v>780</v>
      </c>
      <c r="G96" s="334">
        <f t="shared" si="17"/>
        <v>103.10368529582827</v>
      </c>
      <c r="H96" s="342">
        <f t="shared" si="9"/>
        <v>100</v>
      </c>
    </row>
    <row r="97" spans="1:8" s="298" customFormat="1" x14ac:dyDescent="0.25">
      <c r="A97" s="291">
        <v>6819</v>
      </c>
      <c r="B97" s="291" t="s">
        <v>43</v>
      </c>
      <c r="C97" s="306">
        <v>756.52</v>
      </c>
      <c r="D97" s="306">
        <v>780</v>
      </c>
      <c r="E97" s="306">
        <v>780</v>
      </c>
      <c r="F97" s="306">
        <v>780</v>
      </c>
      <c r="G97" s="333">
        <f t="shared" si="17"/>
        <v>103.10368529582827</v>
      </c>
      <c r="H97" s="339">
        <f t="shared" si="9"/>
        <v>100</v>
      </c>
    </row>
    <row r="98" spans="1:8" s="298" customFormat="1" ht="21" customHeight="1" x14ac:dyDescent="0.25">
      <c r="A98" s="296">
        <v>7</v>
      </c>
      <c r="B98" s="296" t="s">
        <v>273</v>
      </c>
      <c r="C98" s="301">
        <f>SUM(C99,C102)</f>
        <v>338864.49</v>
      </c>
      <c r="D98" s="301">
        <f t="shared" ref="D98:F98" si="30">SUM(D99,D102)</f>
        <v>103740.06</v>
      </c>
      <c r="E98" s="301">
        <f t="shared" si="30"/>
        <v>103740.06</v>
      </c>
      <c r="F98" s="301">
        <f t="shared" si="30"/>
        <v>103169.06</v>
      </c>
      <c r="G98" s="331">
        <f t="shared" si="17"/>
        <v>30.445521158029866</v>
      </c>
      <c r="H98" s="343">
        <f t="shared" si="9"/>
        <v>99.449585820559577</v>
      </c>
    </row>
    <row r="99" spans="1:8" s="298" customFormat="1" x14ac:dyDescent="0.25">
      <c r="A99" s="292">
        <v>71</v>
      </c>
      <c r="B99" s="292" t="s">
        <v>274</v>
      </c>
      <c r="C99" s="297">
        <f>SUM(C100)</f>
        <v>337935.43</v>
      </c>
      <c r="D99" s="297">
        <f t="shared" ref="D99:F99" si="31">SUM(D100)</f>
        <v>102719.06</v>
      </c>
      <c r="E99" s="297">
        <f t="shared" si="31"/>
        <v>102719.06</v>
      </c>
      <c r="F99" s="297">
        <f t="shared" si="31"/>
        <v>102719.06</v>
      </c>
      <c r="G99" s="332">
        <f t="shared" si="17"/>
        <v>30.396061164702381</v>
      </c>
      <c r="H99" s="341">
        <f t="shared" si="9"/>
        <v>100</v>
      </c>
    </row>
    <row r="100" spans="1:8" s="298" customFormat="1" ht="19.5" x14ac:dyDescent="0.25">
      <c r="A100" s="289">
        <v>711</v>
      </c>
      <c r="B100" s="294" t="s">
        <v>44</v>
      </c>
      <c r="C100" s="304">
        <f>SUM(C101)</f>
        <v>337935.43</v>
      </c>
      <c r="D100" s="304">
        <f t="shared" ref="D100:F100" si="32">SUM(D101)</f>
        <v>102719.06</v>
      </c>
      <c r="E100" s="304">
        <f t="shared" si="32"/>
        <v>102719.06</v>
      </c>
      <c r="F100" s="304">
        <f t="shared" si="32"/>
        <v>102719.06</v>
      </c>
      <c r="G100" s="334">
        <f t="shared" si="17"/>
        <v>30.396061164702381</v>
      </c>
      <c r="H100" s="342">
        <f t="shared" si="9"/>
        <v>100</v>
      </c>
    </row>
    <row r="101" spans="1:8" s="298" customFormat="1" x14ac:dyDescent="0.25">
      <c r="A101" s="291">
        <v>7111</v>
      </c>
      <c r="B101" s="291" t="s">
        <v>45</v>
      </c>
      <c r="C101" s="306">
        <v>337935.43</v>
      </c>
      <c r="D101" s="306">
        <v>102719.06</v>
      </c>
      <c r="E101" s="306">
        <v>102719.06</v>
      </c>
      <c r="F101" s="306">
        <v>102719.06</v>
      </c>
      <c r="G101" s="333">
        <f t="shared" si="17"/>
        <v>30.396061164702381</v>
      </c>
      <c r="H101" s="339">
        <f t="shared" si="9"/>
        <v>100</v>
      </c>
    </row>
    <row r="102" spans="1:8" s="298" customFormat="1" x14ac:dyDescent="0.25">
      <c r="A102" s="292">
        <v>72</v>
      </c>
      <c r="B102" s="292" t="s">
        <v>263</v>
      </c>
      <c r="C102" s="297">
        <f>SUM(C103,C105)</f>
        <v>929.06</v>
      </c>
      <c r="D102" s="297">
        <f t="shared" ref="D102:F102" si="33">SUM(D103,D105)</f>
        <v>1021</v>
      </c>
      <c r="E102" s="297">
        <f t="shared" si="33"/>
        <v>1021</v>
      </c>
      <c r="F102" s="297">
        <f t="shared" si="33"/>
        <v>450</v>
      </c>
      <c r="G102" s="332">
        <f t="shared" si="17"/>
        <v>48.436053645620305</v>
      </c>
      <c r="H102" s="341">
        <f t="shared" si="9"/>
        <v>44.07443682664055</v>
      </c>
    </row>
    <row r="103" spans="1:8" s="298" customFormat="1" x14ac:dyDescent="0.25">
      <c r="A103" s="289">
        <v>721</v>
      </c>
      <c r="B103" s="289" t="s">
        <v>46</v>
      </c>
      <c r="C103" s="304">
        <f>SUM(C104)</f>
        <v>530.89</v>
      </c>
      <c r="D103" s="304">
        <f t="shared" ref="D103:F103" si="34">SUM(D104)</f>
        <v>1021</v>
      </c>
      <c r="E103" s="304">
        <f t="shared" si="34"/>
        <v>1021</v>
      </c>
      <c r="F103" s="304">
        <f t="shared" si="34"/>
        <v>450</v>
      </c>
      <c r="G103" s="334">
        <f t="shared" si="17"/>
        <v>84.763321968769418</v>
      </c>
      <c r="H103" s="342">
        <f t="shared" si="9"/>
        <v>44.07443682664055</v>
      </c>
    </row>
    <row r="104" spans="1:8" s="298" customFormat="1" x14ac:dyDescent="0.25">
      <c r="A104" s="291">
        <v>7211</v>
      </c>
      <c r="B104" s="291" t="s">
        <v>47</v>
      </c>
      <c r="C104" s="306">
        <v>530.89</v>
      </c>
      <c r="D104" s="306">
        <v>1021</v>
      </c>
      <c r="E104" s="306">
        <v>1021</v>
      </c>
      <c r="F104" s="306">
        <v>450</v>
      </c>
      <c r="G104" s="333">
        <f t="shared" si="17"/>
        <v>84.763321968769418</v>
      </c>
      <c r="H104" s="339">
        <f t="shared" si="9"/>
        <v>44.07443682664055</v>
      </c>
    </row>
    <row r="105" spans="1:8" s="298" customFormat="1" x14ac:dyDescent="0.25">
      <c r="A105" s="289">
        <v>723</v>
      </c>
      <c r="B105" s="289" t="s">
        <v>48</v>
      </c>
      <c r="C105" s="304">
        <f>SUM(C106)</f>
        <v>398.17</v>
      </c>
      <c r="D105" s="304">
        <f t="shared" ref="D105:F105" si="35">SUM(D106)</f>
        <v>0</v>
      </c>
      <c r="E105" s="304">
        <f t="shared" si="35"/>
        <v>0</v>
      </c>
      <c r="F105" s="304">
        <f t="shared" si="35"/>
        <v>0</v>
      </c>
      <c r="G105" s="334">
        <f t="shared" si="17"/>
        <v>0</v>
      </c>
      <c r="H105" s="342">
        <v>0</v>
      </c>
    </row>
    <row r="106" spans="1:8" s="298" customFormat="1" x14ac:dyDescent="0.25">
      <c r="A106" s="291">
        <v>7231</v>
      </c>
      <c r="B106" s="291" t="s">
        <v>49</v>
      </c>
      <c r="C106" s="306">
        <v>398.17</v>
      </c>
      <c r="D106" s="306">
        <v>0</v>
      </c>
      <c r="E106" s="306">
        <v>0</v>
      </c>
      <c r="F106" s="306">
        <v>0</v>
      </c>
      <c r="G106" s="333">
        <f t="shared" si="17"/>
        <v>0</v>
      </c>
      <c r="H106" s="339">
        <v>0</v>
      </c>
    </row>
    <row r="107" spans="1:8" s="298" customFormat="1" x14ac:dyDescent="0.25">
      <c r="A107" s="311" t="s">
        <v>5</v>
      </c>
      <c r="B107" s="312" t="s">
        <v>1</v>
      </c>
      <c r="C107" s="313">
        <f>SUM(C54,C98)</f>
        <v>1903800.51</v>
      </c>
      <c r="D107" s="313">
        <f t="shared" ref="D107:F107" si="36">SUM(D54,D98)</f>
        <v>2083118.3499999999</v>
      </c>
      <c r="E107" s="313">
        <f t="shared" si="36"/>
        <v>2083118.3499999999</v>
      </c>
      <c r="F107" s="313">
        <f t="shared" si="36"/>
        <v>2054369.4500000002</v>
      </c>
      <c r="G107" s="336">
        <f t="shared" si="17"/>
        <v>107.90886120731211</v>
      </c>
      <c r="H107" s="340">
        <f t="shared" si="9"/>
        <v>98.619910385792537</v>
      </c>
    </row>
    <row r="110" spans="1:8" x14ac:dyDescent="0.25">
      <c r="A110" s="445" t="s">
        <v>358</v>
      </c>
      <c r="B110" s="426"/>
      <c r="C110" s="426"/>
      <c r="D110" s="426"/>
      <c r="E110" s="426"/>
      <c r="F110" s="426"/>
      <c r="G110" s="426"/>
    </row>
    <row r="111" spans="1:8" ht="22.5" x14ac:dyDescent="0.25">
      <c r="A111" s="431" t="s">
        <v>314</v>
      </c>
      <c r="B111" s="432"/>
      <c r="C111" s="103" t="s">
        <v>410</v>
      </c>
      <c r="D111" s="103" t="s">
        <v>411</v>
      </c>
      <c r="E111" s="103" t="s">
        <v>322</v>
      </c>
      <c r="F111" s="103" t="s">
        <v>412</v>
      </c>
      <c r="G111" s="263" t="s">
        <v>323</v>
      </c>
      <c r="H111" s="263" t="s">
        <v>324</v>
      </c>
    </row>
    <row r="112" spans="1:8" x14ac:dyDescent="0.25">
      <c r="A112" s="437">
        <v>1</v>
      </c>
      <c r="B112" s="438"/>
      <c r="C112" s="106">
        <v>2</v>
      </c>
      <c r="D112" s="107">
        <v>3</v>
      </c>
      <c r="E112" s="105">
        <v>4</v>
      </c>
      <c r="F112" s="107">
        <v>5</v>
      </c>
      <c r="G112" s="106">
        <v>6</v>
      </c>
      <c r="H112" s="106">
        <v>7</v>
      </c>
    </row>
    <row r="113" spans="1:8" x14ac:dyDescent="0.25">
      <c r="A113" s="109">
        <v>3</v>
      </c>
      <c r="B113" s="109" t="s">
        <v>50</v>
      </c>
      <c r="C113" s="108">
        <f>SUM(C114,C121,C151,C157,C160,C164,C168)</f>
        <v>1129362.8800000001</v>
      </c>
      <c r="D113" s="108">
        <f t="shared" ref="D113:F113" si="37">SUM(D114,D121,D151,D157,D160,D164,D168)</f>
        <v>1333011.8700000001</v>
      </c>
      <c r="E113" s="108">
        <f t="shared" si="37"/>
        <v>1333011.8700000001</v>
      </c>
      <c r="F113" s="108">
        <f t="shared" si="37"/>
        <v>1252600.05</v>
      </c>
      <c r="G113" s="347">
        <f>F113/C113*100</f>
        <v>110.91209673900384</v>
      </c>
      <c r="H113" s="353">
        <f>F113/E113*100</f>
        <v>93.967659117694126</v>
      </c>
    </row>
    <row r="114" spans="1:8" x14ac:dyDescent="0.25">
      <c r="A114" s="114">
        <v>31</v>
      </c>
      <c r="B114" s="114" t="s">
        <v>51</v>
      </c>
      <c r="C114" s="113">
        <f>SUM(C115,C117,C119)</f>
        <v>370722.41</v>
      </c>
      <c r="D114" s="113">
        <f t="shared" ref="D114:F114" si="38">SUM(D115,D117,D119)</f>
        <v>460847.08999999997</v>
      </c>
      <c r="E114" s="113">
        <f t="shared" si="38"/>
        <v>460847.08999999997</v>
      </c>
      <c r="F114" s="113">
        <f t="shared" si="38"/>
        <v>446322.35</v>
      </c>
      <c r="G114" s="348">
        <f t="shared" ref="G114:G177" si="39">F114/C114*100</f>
        <v>120.39260049048559</v>
      </c>
      <c r="H114" s="354">
        <f t="shared" ref="H114:H177" si="40">F114/E114*100</f>
        <v>96.848251770451682</v>
      </c>
    </row>
    <row r="115" spans="1:8" x14ac:dyDescent="0.25">
      <c r="A115" s="110">
        <v>311</v>
      </c>
      <c r="B115" s="110" t="s">
        <v>52</v>
      </c>
      <c r="C115" s="111">
        <f>SUM(C116)</f>
        <v>314533.12</v>
      </c>
      <c r="D115" s="111">
        <f t="shared" ref="D115:F115" si="41">SUM(D116)</f>
        <v>375276.23</v>
      </c>
      <c r="E115" s="111">
        <f t="shared" si="41"/>
        <v>375276.23</v>
      </c>
      <c r="F115" s="111">
        <f t="shared" si="41"/>
        <v>372711.17</v>
      </c>
      <c r="G115" s="349">
        <f t="shared" si="39"/>
        <v>118.49663717448897</v>
      </c>
      <c r="H115" s="356">
        <f t="shared" si="40"/>
        <v>99.316487484432471</v>
      </c>
    </row>
    <row r="116" spans="1:8" x14ac:dyDescent="0.25">
      <c r="A116" s="14">
        <v>3111</v>
      </c>
      <c r="B116" s="14" t="s">
        <v>53</v>
      </c>
      <c r="C116" s="12">
        <v>314533.12</v>
      </c>
      <c r="D116" s="12">
        <v>375276.23</v>
      </c>
      <c r="E116" s="12">
        <v>375276.23</v>
      </c>
      <c r="F116" s="12">
        <v>372711.17</v>
      </c>
      <c r="G116" s="345">
        <f t="shared" si="39"/>
        <v>118.49663717448897</v>
      </c>
      <c r="H116" s="350">
        <f t="shared" si="40"/>
        <v>99.316487484432471</v>
      </c>
    </row>
    <row r="117" spans="1:8" x14ac:dyDescent="0.25">
      <c r="A117" s="110">
        <v>312</v>
      </c>
      <c r="B117" s="110" t="s">
        <v>54</v>
      </c>
      <c r="C117" s="111">
        <f>SUM(C118)</f>
        <v>5458.23</v>
      </c>
      <c r="D117" s="111">
        <f t="shared" ref="D117:F117" si="42">SUM(D118)</f>
        <v>15482.25</v>
      </c>
      <c r="E117" s="111">
        <f t="shared" si="42"/>
        <v>15482.25</v>
      </c>
      <c r="F117" s="111">
        <f t="shared" si="42"/>
        <v>13633.58</v>
      </c>
      <c r="G117" s="349">
        <f t="shared" si="39"/>
        <v>249.78024011446936</v>
      </c>
      <c r="H117" s="356">
        <f t="shared" si="40"/>
        <v>88.059422887500205</v>
      </c>
    </row>
    <row r="118" spans="1:8" x14ac:dyDescent="0.25">
      <c r="A118" s="14">
        <v>3121</v>
      </c>
      <c r="B118" s="14" t="s">
        <v>54</v>
      </c>
      <c r="C118" s="12">
        <v>5458.23</v>
      </c>
      <c r="D118" s="12">
        <v>15482.25</v>
      </c>
      <c r="E118" s="12">
        <v>15482.25</v>
      </c>
      <c r="F118" s="12">
        <v>13633.58</v>
      </c>
      <c r="G118" s="345">
        <f t="shared" si="39"/>
        <v>249.78024011446936</v>
      </c>
      <c r="H118" s="350">
        <f t="shared" si="40"/>
        <v>88.059422887500205</v>
      </c>
    </row>
    <row r="119" spans="1:8" x14ac:dyDescent="0.25">
      <c r="A119" s="110">
        <v>313</v>
      </c>
      <c r="B119" s="110" t="s">
        <v>55</v>
      </c>
      <c r="C119" s="111">
        <f>SUM(C120)</f>
        <v>50731.06</v>
      </c>
      <c r="D119" s="111">
        <f t="shared" ref="D119:F119" si="43">SUM(D120)</f>
        <v>70088.61</v>
      </c>
      <c r="E119" s="111">
        <f t="shared" si="43"/>
        <v>70088.61</v>
      </c>
      <c r="F119" s="111">
        <f t="shared" si="43"/>
        <v>59977.599999999999</v>
      </c>
      <c r="G119" s="349">
        <f t="shared" si="39"/>
        <v>118.22658544883549</v>
      </c>
      <c r="H119" s="356">
        <f t="shared" si="40"/>
        <v>85.5739613041263</v>
      </c>
    </row>
    <row r="120" spans="1:8" x14ac:dyDescent="0.25">
      <c r="A120" s="14">
        <v>3132</v>
      </c>
      <c r="B120" s="14" t="s">
        <v>56</v>
      </c>
      <c r="C120" s="12">
        <v>50731.06</v>
      </c>
      <c r="D120" s="12">
        <v>70088.61</v>
      </c>
      <c r="E120" s="12">
        <v>70088.61</v>
      </c>
      <c r="F120" s="12">
        <v>59977.599999999999</v>
      </c>
      <c r="G120" s="345">
        <f t="shared" si="39"/>
        <v>118.22658544883549</v>
      </c>
      <c r="H120" s="350">
        <f t="shared" si="40"/>
        <v>85.5739613041263</v>
      </c>
    </row>
    <row r="121" spans="1:8" x14ac:dyDescent="0.25">
      <c r="A121" s="114">
        <v>32</v>
      </c>
      <c r="B121" s="114" t="s">
        <v>57</v>
      </c>
      <c r="C121" s="113">
        <f>SUM(C122,C127,C134,C144)</f>
        <v>523212.41000000003</v>
      </c>
      <c r="D121" s="113">
        <f t="shared" ref="D121:F121" si="44">SUM(D122,D127,D134,D144)</f>
        <v>572547.96000000008</v>
      </c>
      <c r="E121" s="113">
        <f t="shared" si="44"/>
        <v>572547.96000000008</v>
      </c>
      <c r="F121" s="113">
        <f t="shared" si="44"/>
        <v>506541.55000000005</v>
      </c>
      <c r="G121" s="348">
        <f t="shared" si="39"/>
        <v>96.813749123420067</v>
      </c>
      <c r="H121" s="354">
        <f t="shared" si="40"/>
        <v>88.47146184923966</v>
      </c>
    </row>
    <row r="122" spans="1:8" x14ac:dyDescent="0.25">
      <c r="A122" s="110">
        <v>321</v>
      </c>
      <c r="B122" s="110" t="s">
        <v>58</v>
      </c>
      <c r="C122" s="111">
        <f>SUM(C123:C126)</f>
        <v>9700.34</v>
      </c>
      <c r="D122" s="111">
        <f t="shared" ref="D122:F122" si="45">SUM(D123:D126)</f>
        <v>12080.54</v>
      </c>
      <c r="E122" s="111">
        <f t="shared" si="45"/>
        <v>12080.54</v>
      </c>
      <c r="F122" s="111">
        <f t="shared" si="45"/>
        <v>11672.74</v>
      </c>
      <c r="G122" s="349">
        <f t="shared" si="39"/>
        <v>120.33330790467139</v>
      </c>
      <c r="H122" s="356">
        <f t="shared" si="40"/>
        <v>96.624323084895209</v>
      </c>
    </row>
    <row r="123" spans="1:8" x14ac:dyDescent="0.25">
      <c r="A123" s="14">
        <v>3211</v>
      </c>
      <c r="B123" s="14" t="s">
        <v>59</v>
      </c>
      <c r="C123" s="12">
        <v>1451.24</v>
      </c>
      <c r="D123" s="12">
        <v>1802.62</v>
      </c>
      <c r="E123" s="12">
        <v>1802.62</v>
      </c>
      <c r="F123" s="12">
        <v>1837.78</v>
      </c>
      <c r="G123" s="345">
        <f t="shared" si="39"/>
        <v>126.63515338606983</v>
      </c>
      <c r="H123" s="350">
        <f t="shared" si="40"/>
        <v>101.9504942805472</v>
      </c>
    </row>
    <row r="124" spans="1:8" ht="20.25" x14ac:dyDescent="0.25">
      <c r="A124" s="14">
        <v>3212</v>
      </c>
      <c r="B124" s="31" t="s">
        <v>60</v>
      </c>
      <c r="C124" s="12">
        <v>5937.4</v>
      </c>
      <c r="D124" s="12">
        <v>6210.84</v>
      </c>
      <c r="E124" s="12">
        <v>6210.84</v>
      </c>
      <c r="F124" s="12">
        <v>5802.05</v>
      </c>
      <c r="G124" s="345">
        <f t="shared" si="39"/>
        <v>97.720382659076378</v>
      </c>
      <c r="H124" s="350">
        <f t="shared" si="40"/>
        <v>93.41812057628276</v>
      </c>
    </row>
    <row r="125" spans="1:8" x14ac:dyDescent="0.25">
      <c r="A125" s="14">
        <v>3213</v>
      </c>
      <c r="B125" s="14" t="s">
        <v>61</v>
      </c>
      <c r="C125" s="12">
        <v>1446.61</v>
      </c>
      <c r="D125" s="12">
        <v>2674.88</v>
      </c>
      <c r="E125" s="12">
        <v>2674.88</v>
      </c>
      <c r="F125" s="12">
        <v>2914.89</v>
      </c>
      <c r="G125" s="345">
        <f t="shared" si="39"/>
        <v>201.4979849441107</v>
      </c>
      <c r="H125" s="350">
        <f t="shared" si="40"/>
        <v>108.97273896399089</v>
      </c>
    </row>
    <row r="126" spans="1:8" x14ac:dyDescent="0.25">
      <c r="A126" s="14">
        <v>3214</v>
      </c>
      <c r="B126" s="14" t="s">
        <v>62</v>
      </c>
      <c r="C126" s="12">
        <v>865.09</v>
      </c>
      <c r="D126" s="12">
        <v>1392.2</v>
      </c>
      <c r="E126" s="12">
        <v>1392.2</v>
      </c>
      <c r="F126" s="12">
        <v>1118.02</v>
      </c>
      <c r="G126" s="345">
        <f t="shared" si="39"/>
        <v>129.23742038400627</v>
      </c>
      <c r="H126" s="350">
        <f t="shared" si="40"/>
        <v>80.305990518603636</v>
      </c>
    </row>
    <row r="127" spans="1:8" x14ac:dyDescent="0.25">
      <c r="A127" s="110">
        <v>322</v>
      </c>
      <c r="B127" s="110" t="s">
        <v>63</v>
      </c>
      <c r="C127" s="111">
        <f>SUM(C128:C133)</f>
        <v>173526.65000000002</v>
      </c>
      <c r="D127" s="111">
        <f t="shared" ref="D127:F127" si="46">SUM(D128:D133)</f>
        <v>156792.24</v>
      </c>
      <c r="E127" s="111">
        <f t="shared" si="46"/>
        <v>156792.24</v>
      </c>
      <c r="F127" s="111">
        <f t="shared" si="46"/>
        <v>134643.07000000004</v>
      </c>
      <c r="G127" s="349">
        <f t="shared" si="39"/>
        <v>77.592156593814281</v>
      </c>
      <c r="H127" s="356">
        <f t="shared" si="40"/>
        <v>85.873554711636274</v>
      </c>
    </row>
    <row r="128" spans="1:8" x14ac:dyDescent="0.25">
      <c r="A128" s="14">
        <v>3221</v>
      </c>
      <c r="B128" s="14" t="s">
        <v>64</v>
      </c>
      <c r="C128" s="12">
        <v>20981.93</v>
      </c>
      <c r="D128" s="12">
        <v>31552.49</v>
      </c>
      <c r="E128" s="12">
        <v>31552.49</v>
      </c>
      <c r="F128" s="12">
        <v>20458.580000000002</v>
      </c>
      <c r="G128" s="345">
        <f t="shared" si="39"/>
        <v>97.505710866445554</v>
      </c>
      <c r="H128" s="350">
        <f t="shared" si="40"/>
        <v>64.839827221243084</v>
      </c>
    </row>
    <row r="129" spans="1:8" x14ac:dyDescent="0.25">
      <c r="A129" s="14">
        <v>3222</v>
      </c>
      <c r="B129" s="14" t="s">
        <v>65</v>
      </c>
      <c r="C129" s="12">
        <v>21272.560000000001</v>
      </c>
      <c r="D129" s="12">
        <v>25502.93</v>
      </c>
      <c r="E129" s="12">
        <v>25502.93</v>
      </c>
      <c r="F129" s="12">
        <v>26293.58</v>
      </c>
      <c r="G129" s="345">
        <f t="shared" si="39"/>
        <v>123.60327106845625</v>
      </c>
      <c r="H129" s="350">
        <f t="shared" si="40"/>
        <v>103.100232012557</v>
      </c>
    </row>
    <row r="130" spans="1:8" x14ac:dyDescent="0.25">
      <c r="A130" s="14">
        <v>3223</v>
      </c>
      <c r="B130" s="14" t="s">
        <v>66</v>
      </c>
      <c r="C130" s="12">
        <v>73383.06</v>
      </c>
      <c r="D130" s="12">
        <v>54977.31</v>
      </c>
      <c r="E130" s="12">
        <v>54977.31</v>
      </c>
      <c r="F130" s="12">
        <v>51248.38</v>
      </c>
      <c r="G130" s="345">
        <f t="shared" si="39"/>
        <v>69.836798847036363</v>
      </c>
      <c r="H130" s="350">
        <f t="shared" si="40"/>
        <v>93.217329112683032</v>
      </c>
    </row>
    <row r="131" spans="1:8" ht="20.25" x14ac:dyDescent="0.25">
      <c r="A131" s="14">
        <v>3224</v>
      </c>
      <c r="B131" s="31" t="s">
        <v>67</v>
      </c>
      <c r="C131" s="12">
        <v>43759.64</v>
      </c>
      <c r="D131" s="12">
        <v>41643.86</v>
      </c>
      <c r="E131" s="12">
        <v>41643.86</v>
      </c>
      <c r="F131" s="12">
        <v>33457.07</v>
      </c>
      <c r="G131" s="345">
        <f t="shared" si="39"/>
        <v>76.456456223131624</v>
      </c>
      <c r="H131" s="350">
        <f t="shared" si="40"/>
        <v>80.340943418789706</v>
      </c>
    </row>
    <row r="132" spans="1:8" x14ac:dyDescent="0.25">
      <c r="A132" s="14">
        <v>3225</v>
      </c>
      <c r="B132" s="14" t="s">
        <v>68</v>
      </c>
      <c r="C132" s="12">
        <v>13230.23</v>
      </c>
      <c r="D132" s="12">
        <v>901.05</v>
      </c>
      <c r="E132" s="12">
        <v>901.05</v>
      </c>
      <c r="F132" s="12">
        <v>971.7</v>
      </c>
      <c r="G132" s="345">
        <f t="shared" si="39"/>
        <v>7.3445435188957422</v>
      </c>
      <c r="H132" s="350">
        <f t="shared" si="40"/>
        <v>107.84085233893792</v>
      </c>
    </row>
    <row r="133" spans="1:8" x14ac:dyDescent="0.25">
      <c r="A133" s="14">
        <v>3227</v>
      </c>
      <c r="B133" s="14" t="s">
        <v>69</v>
      </c>
      <c r="C133" s="12">
        <v>899.23</v>
      </c>
      <c r="D133" s="12">
        <v>2214.6</v>
      </c>
      <c r="E133" s="12">
        <v>2214.6</v>
      </c>
      <c r="F133" s="12">
        <v>2213.7600000000002</v>
      </c>
      <c r="G133" s="345">
        <f t="shared" si="39"/>
        <v>246.18395738576336</v>
      </c>
      <c r="H133" s="350">
        <f t="shared" si="40"/>
        <v>99.962069899756173</v>
      </c>
    </row>
    <row r="134" spans="1:8" x14ac:dyDescent="0.25">
      <c r="A134" s="110">
        <v>323</v>
      </c>
      <c r="B134" s="110" t="s">
        <v>70</v>
      </c>
      <c r="C134" s="111">
        <f>SUM(C135:C143)</f>
        <v>283586.80000000005</v>
      </c>
      <c r="D134" s="111">
        <f t="shared" ref="D134:F134" si="47">SUM(D135:D143)</f>
        <v>333266.80000000005</v>
      </c>
      <c r="E134" s="111">
        <f t="shared" si="47"/>
        <v>333266.80000000005</v>
      </c>
      <c r="F134" s="111">
        <f t="shared" si="47"/>
        <v>307794.71000000002</v>
      </c>
      <c r="G134" s="349">
        <f t="shared" si="39"/>
        <v>108.53633173335288</v>
      </c>
      <c r="H134" s="356">
        <f t="shared" si="40"/>
        <v>92.35684742674637</v>
      </c>
    </row>
    <row r="135" spans="1:8" x14ac:dyDescent="0.25">
      <c r="A135" s="14">
        <v>3231</v>
      </c>
      <c r="B135" s="14" t="s">
        <v>71</v>
      </c>
      <c r="C135" s="12">
        <v>11439.35</v>
      </c>
      <c r="D135" s="12">
        <v>11001.8</v>
      </c>
      <c r="E135" s="12">
        <v>11001.8</v>
      </c>
      <c r="F135" s="12">
        <v>10743.5</v>
      </c>
      <c r="G135" s="345">
        <f t="shared" si="39"/>
        <v>93.917049482706616</v>
      </c>
      <c r="H135" s="350">
        <f t="shared" si="40"/>
        <v>97.652202366885419</v>
      </c>
    </row>
    <row r="136" spans="1:8" x14ac:dyDescent="0.25">
      <c r="A136" s="14">
        <v>3232</v>
      </c>
      <c r="B136" s="14" t="s">
        <v>72</v>
      </c>
      <c r="C136" s="12">
        <v>116602.59</v>
      </c>
      <c r="D136" s="12">
        <v>162064.97</v>
      </c>
      <c r="E136" s="12">
        <v>162064.97</v>
      </c>
      <c r="F136" s="12">
        <v>139764.03</v>
      </c>
      <c r="G136" s="345">
        <f t="shared" si="39"/>
        <v>119.86357249868978</v>
      </c>
      <c r="H136" s="350">
        <f t="shared" si="40"/>
        <v>86.239506291828519</v>
      </c>
    </row>
    <row r="137" spans="1:8" x14ac:dyDescent="0.25">
      <c r="A137" s="14">
        <v>3233</v>
      </c>
      <c r="B137" s="14" t="s">
        <v>73</v>
      </c>
      <c r="C137" s="12">
        <v>405.07</v>
      </c>
      <c r="D137" s="12">
        <v>888.01</v>
      </c>
      <c r="E137" s="12">
        <v>888.01</v>
      </c>
      <c r="F137" s="12">
        <v>1344.01</v>
      </c>
      <c r="G137" s="345">
        <f t="shared" si="39"/>
        <v>331.79697336262871</v>
      </c>
      <c r="H137" s="350">
        <f t="shared" si="40"/>
        <v>151.35077307687976</v>
      </c>
    </row>
    <row r="138" spans="1:8" x14ac:dyDescent="0.25">
      <c r="A138" s="14">
        <v>3234</v>
      </c>
      <c r="B138" s="14" t="s">
        <v>74</v>
      </c>
      <c r="C138" s="12">
        <v>60104.9</v>
      </c>
      <c r="D138" s="12">
        <v>62180.5</v>
      </c>
      <c r="E138" s="12">
        <v>62180.5</v>
      </c>
      <c r="F138" s="12">
        <v>59675.17</v>
      </c>
      <c r="G138" s="345">
        <f t="shared" si="39"/>
        <v>99.285033333388782</v>
      </c>
      <c r="H138" s="350">
        <f t="shared" si="40"/>
        <v>95.970875113580618</v>
      </c>
    </row>
    <row r="139" spans="1:8" x14ac:dyDescent="0.25">
      <c r="A139" s="14">
        <v>3235</v>
      </c>
      <c r="B139" s="14" t="s">
        <v>75</v>
      </c>
      <c r="C139" s="12">
        <v>1108.71</v>
      </c>
      <c r="D139" s="12">
        <v>750</v>
      </c>
      <c r="E139" s="12">
        <v>750</v>
      </c>
      <c r="F139" s="12">
        <v>750</v>
      </c>
      <c r="G139" s="345">
        <f t="shared" si="39"/>
        <v>67.64618340233244</v>
      </c>
      <c r="H139" s="350">
        <f t="shared" si="40"/>
        <v>100</v>
      </c>
    </row>
    <row r="140" spans="1:8" x14ac:dyDescent="0.25">
      <c r="A140" s="14">
        <v>3236</v>
      </c>
      <c r="B140" s="14" t="s">
        <v>76</v>
      </c>
      <c r="C140" s="12">
        <v>2687.07</v>
      </c>
      <c r="D140" s="12">
        <v>3143.26</v>
      </c>
      <c r="E140" s="12">
        <v>3143.26</v>
      </c>
      <c r="F140" s="12">
        <v>2832.56</v>
      </c>
      <c r="G140" s="345">
        <f t="shared" si="39"/>
        <v>105.41444770698195</v>
      </c>
      <c r="H140" s="350">
        <f t="shared" si="40"/>
        <v>90.11535794048217</v>
      </c>
    </row>
    <row r="141" spans="1:8" x14ac:dyDescent="0.25">
      <c r="A141" s="14">
        <v>3237</v>
      </c>
      <c r="B141" s="14" t="s">
        <v>77</v>
      </c>
      <c r="C141" s="12">
        <v>33461.83</v>
      </c>
      <c r="D141" s="12">
        <v>36979.269999999997</v>
      </c>
      <c r="E141" s="12">
        <v>36979.269999999997</v>
      </c>
      <c r="F141" s="12">
        <v>35892.36</v>
      </c>
      <c r="G141" s="345">
        <f t="shared" si="39"/>
        <v>107.26358958849531</v>
      </c>
      <c r="H141" s="350">
        <f t="shared" si="40"/>
        <v>97.060758635851926</v>
      </c>
    </row>
    <row r="142" spans="1:8" x14ac:dyDescent="0.25">
      <c r="A142" s="14">
        <v>3238</v>
      </c>
      <c r="B142" s="14" t="s">
        <v>78</v>
      </c>
      <c r="C142" s="12">
        <v>33615.599999999999</v>
      </c>
      <c r="D142" s="12">
        <v>25665.27</v>
      </c>
      <c r="E142" s="12">
        <v>25665.27</v>
      </c>
      <c r="F142" s="12">
        <v>25917.09</v>
      </c>
      <c r="G142" s="345">
        <f t="shared" si="39"/>
        <v>77.09840074251241</v>
      </c>
      <c r="H142" s="350">
        <f t="shared" si="40"/>
        <v>100.98117027407076</v>
      </c>
    </row>
    <row r="143" spans="1:8" x14ac:dyDescent="0.25">
      <c r="A143" s="14">
        <v>3239</v>
      </c>
      <c r="B143" s="14" t="s">
        <v>79</v>
      </c>
      <c r="C143" s="12">
        <v>24161.68</v>
      </c>
      <c r="D143" s="12">
        <v>30593.72</v>
      </c>
      <c r="E143" s="12">
        <v>30593.72</v>
      </c>
      <c r="F143" s="12">
        <v>30875.99</v>
      </c>
      <c r="G143" s="345">
        <f t="shared" si="39"/>
        <v>127.78908585826814</v>
      </c>
      <c r="H143" s="350">
        <f t="shared" si="40"/>
        <v>100.9226403327219</v>
      </c>
    </row>
    <row r="144" spans="1:8" x14ac:dyDescent="0.25">
      <c r="A144" s="110">
        <v>329</v>
      </c>
      <c r="B144" s="110" t="s">
        <v>80</v>
      </c>
      <c r="C144" s="111">
        <f>SUM(C145:C150)</f>
        <v>56398.62</v>
      </c>
      <c r="D144" s="111">
        <f t="shared" ref="D144:F144" si="48">SUM(D145:D150)</f>
        <v>70408.38</v>
      </c>
      <c r="E144" s="111">
        <f t="shared" si="48"/>
        <v>70408.38</v>
      </c>
      <c r="F144" s="111">
        <f t="shared" si="48"/>
        <v>52431.03</v>
      </c>
      <c r="G144" s="349">
        <f t="shared" si="39"/>
        <v>92.965093826763848</v>
      </c>
      <c r="H144" s="356">
        <f t="shared" si="40"/>
        <v>74.467030771053103</v>
      </c>
    </row>
    <row r="145" spans="1:8" x14ac:dyDescent="0.25">
      <c r="A145" s="14">
        <v>3292</v>
      </c>
      <c r="B145" s="14" t="s">
        <v>81</v>
      </c>
      <c r="C145" s="12">
        <v>945.85</v>
      </c>
      <c r="D145" s="12">
        <v>2894.82</v>
      </c>
      <c r="E145" s="12">
        <v>2894.82</v>
      </c>
      <c r="F145" s="12">
        <v>2892.8</v>
      </c>
      <c r="G145" s="345">
        <f t="shared" si="39"/>
        <v>305.84130676111437</v>
      </c>
      <c r="H145" s="350">
        <f t="shared" si="40"/>
        <v>99.930220186401925</v>
      </c>
    </row>
    <row r="146" spans="1:8" x14ac:dyDescent="0.25">
      <c r="A146" s="14">
        <v>3293</v>
      </c>
      <c r="B146" s="14" t="s">
        <v>82</v>
      </c>
      <c r="C146" s="12">
        <v>14379.67</v>
      </c>
      <c r="D146" s="12">
        <v>21208.83</v>
      </c>
      <c r="E146" s="12">
        <v>21208.83</v>
      </c>
      <c r="F146" s="12">
        <v>21143.18</v>
      </c>
      <c r="G146" s="345">
        <f t="shared" si="39"/>
        <v>147.03522403504391</v>
      </c>
      <c r="H146" s="350">
        <f t="shared" si="40"/>
        <v>99.690459115377877</v>
      </c>
    </row>
    <row r="147" spans="1:8" x14ac:dyDescent="0.25">
      <c r="A147" s="14">
        <v>3294</v>
      </c>
      <c r="B147" s="14" t="s">
        <v>83</v>
      </c>
      <c r="C147" s="12">
        <v>2841.83</v>
      </c>
      <c r="D147" s="12">
        <v>2901.8</v>
      </c>
      <c r="E147" s="12">
        <v>2901.8</v>
      </c>
      <c r="F147" s="12">
        <v>2901.84</v>
      </c>
      <c r="G147" s="345">
        <f t="shared" si="39"/>
        <v>102.11166748186909</v>
      </c>
      <c r="H147" s="350">
        <f t="shared" si="40"/>
        <v>100.00137845475223</v>
      </c>
    </row>
    <row r="148" spans="1:8" x14ac:dyDescent="0.25">
      <c r="A148" s="14">
        <v>3295</v>
      </c>
      <c r="B148" s="14" t="s">
        <v>84</v>
      </c>
      <c r="C148" s="12">
        <v>4601.6899999999996</v>
      </c>
      <c r="D148" s="12">
        <v>5203.3999999999996</v>
      </c>
      <c r="E148" s="12">
        <v>5203.3999999999996</v>
      </c>
      <c r="F148" s="12">
        <v>8258.64</v>
      </c>
      <c r="G148" s="345">
        <f t="shared" si="39"/>
        <v>179.46971656065489</v>
      </c>
      <c r="H148" s="350">
        <f t="shared" si="40"/>
        <v>158.71622400737979</v>
      </c>
    </row>
    <row r="149" spans="1:8" x14ac:dyDescent="0.25">
      <c r="A149" s="14">
        <v>3296</v>
      </c>
      <c r="B149" s="14" t="s">
        <v>85</v>
      </c>
      <c r="C149" s="12">
        <v>26769.4</v>
      </c>
      <c r="D149" s="12">
        <v>11730.06</v>
      </c>
      <c r="E149" s="12">
        <v>11730.06</v>
      </c>
      <c r="F149" s="12">
        <v>11730.06</v>
      </c>
      <c r="G149" s="345">
        <f t="shared" si="39"/>
        <v>43.81891263905802</v>
      </c>
      <c r="H149" s="350">
        <f t="shared" si="40"/>
        <v>100</v>
      </c>
    </row>
    <row r="150" spans="1:8" x14ac:dyDescent="0.25">
      <c r="A150" s="14">
        <v>3299</v>
      </c>
      <c r="B150" s="14" t="s">
        <v>80</v>
      </c>
      <c r="C150" s="12">
        <v>6860.18</v>
      </c>
      <c r="D150" s="12">
        <v>26469.47</v>
      </c>
      <c r="E150" s="12">
        <v>26469.47</v>
      </c>
      <c r="F150" s="12">
        <v>5504.51</v>
      </c>
      <c r="G150" s="345">
        <f t="shared" si="39"/>
        <v>80.238565168843962</v>
      </c>
      <c r="H150" s="350">
        <f t="shared" si="40"/>
        <v>20.795694058097876</v>
      </c>
    </row>
    <row r="151" spans="1:8" x14ac:dyDescent="0.25">
      <c r="A151" s="114">
        <v>34</v>
      </c>
      <c r="B151" s="114" t="s">
        <v>86</v>
      </c>
      <c r="C151" s="113">
        <f>SUM(C152)</f>
        <v>9408.51</v>
      </c>
      <c r="D151" s="113">
        <f t="shared" ref="D151:F151" si="49">SUM(D152)</f>
        <v>9077.92</v>
      </c>
      <c r="E151" s="113">
        <f t="shared" si="49"/>
        <v>9077.92</v>
      </c>
      <c r="F151" s="113">
        <f t="shared" si="49"/>
        <v>8283.94</v>
      </c>
      <c r="G151" s="348">
        <f t="shared" si="39"/>
        <v>88.047310360514047</v>
      </c>
      <c r="H151" s="354">
        <f t="shared" si="40"/>
        <v>91.253723319879455</v>
      </c>
    </row>
    <row r="152" spans="1:8" x14ac:dyDescent="0.25">
      <c r="A152" s="110">
        <v>343</v>
      </c>
      <c r="B152" s="110" t="s">
        <v>87</v>
      </c>
      <c r="C152" s="111">
        <f>SUM(C153:C156)</f>
        <v>9408.51</v>
      </c>
      <c r="D152" s="111">
        <f t="shared" ref="D152:F152" si="50">SUM(D153:D156)</f>
        <v>9077.92</v>
      </c>
      <c r="E152" s="111">
        <f t="shared" si="50"/>
        <v>9077.92</v>
      </c>
      <c r="F152" s="111">
        <f t="shared" si="50"/>
        <v>8283.94</v>
      </c>
      <c r="G152" s="349">
        <f t="shared" si="39"/>
        <v>88.047310360514047</v>
      </c>
      <c r="H152" s="356">
        <f t="shared" si="40"/>
        <v>91.253723319879455</v>
      </c>
    </row>
    <row r="153" spans="1:8" x14ac:dyDescent="0.25">
      <c r="A153" s="14">
        <v>3431</v>
      </c>
      <c r="B153" s="14" t="s">
        <v>88</v>
      </c>
      <c r="C153" s="12">
        <v>3530.13</v>
      </c>
      <c r="D153" s="12">
        <v>2845.78</v>
      </c>
      <c r="E153" s="12">
        <v>2845.78</v>
      </c>
      <c r="F153" s="12">
        <v>2840.98</v>
      </c>
      <c r="G153" s="345">
        <f t="shared" si="39"/>
        <v>80.478056048927371</v>
      </c>
      <c r="H153" s="350">
        <f t="shared" si="40"/>
        <v>99.831329196213332</v>
      </c>
    </row>
    <row r="154" spans="1:8" x14ac:dyDescent="0.25">
      <c r="A154" s="14">
        <v>3432</v>
      </c>
      <c r="B154" s="14" t="s">
        <v>89</v>
      </c>
      <c r="C154" s="12">
        <v>1.02</v>
      </c>
      <c r="D154" s="12">
        <v>0</v>
      </c>
      <c r="E154" s="12">
        <v>0</v>
      </c>
      <c r="F154" s="12">
        <v>0.01</v>
      </c>
      <c r="G154" s="345">
        <f t="shared" si="39"/>
        <v>0.98039215686274506</v>
      </c>
      <c r="H154" s="350">
        <v>0</v>
      </c>
    </row>
    <row r="155" spans="1:8" x14ac:dyDescent="0.25">
      <c r="A155" s="14">
        <v>3433</v>
      </c>
      <c r="B155" s="14" t="s">
        <v>90</v>
      </c>
      <c r="C155" s="12">
        <v>0</v>
      </c>
      <c r="D155" s="12">
        <v>0.5</v>
      </c>
      <c r="E155" s="12">
        <v>0.5</v>
      </c>
      <c r="F155" s="12">
        <v>0.24</v>
      </c>
      <c r="G155" s="345">
        <v>0</v>
      </c>
      <c r="H155" s="350">
        <f t="shared" si="40"/>
        <v>48</v>
      </c>
    </row>
    <row r="156" spans="1:8" x14ac:dyDescent="0.25">
      <c r="A156" s="14">
        <v>3434</v>
      </c>
      <c r="B156" s="14" t="s">
        <v>91</v>
      </c>
      <c r="C156" s="12">
        <v>5877.36</v>
      </c>
      <c r="D156" s="12">
        <v>6231.64</v>
      </c>
      <c r="E156" s="12">
        <v>6231.64</v>
      </c>
      <c r="F156" s="12">
        <v>5442.71</v>
      </c>
      <c r="G156" s="345">
        <f t="shared" si="39"/>
        <v>92.604672846311956</v>
      </c>
      <c r="H156" s="350">
        <f t="shared" si="40"/>
        <v>87.339929777715014</v>
      </c>
    </row>
    <row r="157" spans="1:8" x14ac:dyDescent="0.25">
      <c r="A157" s="114">
        <v>35</v>
      </c>
      <c r="B157" s="114" t="s">
        <v>92</v>
      </c>
      <c r="C157" s="113">
        <f>SUM(C158)</f>
        <v>3110.69</v>
      </c>
      <c r="D157" s="113">
        <f t="shared" ref="D157:F157" si="51">SUM(D158)</f>
        <v>3981.6</v>
      </c>
      <c r="E157" s="113">
        <f t="shared" si="51"/>
        <v>3981.6</v>
      </c>
      <c r="F157" s="113">
        <f t="shared" si="51"/>
        <v>3906.56</v>
      </c>
      <c r="G157" s="348">
        <f t="shared" si="39"/>
        <v>125.58499882662689</v>
      </c>
      <c r="H157" s="354">
        <f t="shared" si="40"/>
        <v>98.115330520393812</v>
      </c>
    </row>
    <row r="158" spans="1:8" ht="20.25" x14ac:dyDescent="0.25">
      <c r="A158" s="110">
        <v>352</v>
      </c>
      <c r="B158" s="116" t="s">
        <v>93</v>
      </c>
      <c r="C158" s="111">
        <f>SUM(C159)</f>
        <v>3110.69</v>
      </c>
      <c r="D158" s="111">
        <f t="shared" ref="D158:F158" si="52">SUM(D159)</f>
        <v>3981.6</v>
      </c>
      <c r="E158" s="111">
        <f t="shared" si="52"/>
        <v>3981.6</v>
      </c>
      <c r="F158" s="111">
        <f t="shared" si="52"/>
        <v>3906.56</v>
      </c>
      <c r="G158" s="349">
        <f t="shared" si="39"/>
        <v>125.58499882662689</v>
      </c>
      <c r="H158" s="356">
        <f t="shared" si="40"/>
        <v>98.115330520393812</v>
      </c>
    </row>
    <row r="159" spans="1:8" ht="20.25" x14ac:dyDescent="0.25">
      <c r="A159" s="14">
        <v>3522</v>
      </c>
      <c r="B159" s="31" t="s">
        <v>94</v>
      </c>
      <c r="C159" s="12">
        <v>3110.69</v>
      </c>
      <c r="D159" s="12">
        <v>3981.6</v>
      </c>
      <c r="E159" s="12">
        <v>3981.6</v>
      </c>
      <c r="F159" s="12">
        <v>3906.56</v>
      </c>
      <c r="G159" s="345">
        <f t="shared" si="39"/>
        <v>125.58499882662689</v>
      </c>
      <c r="H159" s="350">
        <f t="shared" si="40"/>
        <v>98.115330520393812</v>
      </c>
    </row>
    <row r="160" spans="1:8" x14ac:dyDescent="0.25">
      <c r="A160" s="114">
        <v>36</v>
      </c>
      <c r="B160" s="114" t="s">
        <v>291</v>
      </c>
      <c r="C160" s="113">
        <f>SUM(C161)</f>
        <v>7699.78</v>
      </c>
      <c r="D160" s="113">
        <f t="shared" ref="D160:F160" si="53">SUM(D161)</f>
        <v>27661.58</v>
      </c>
      <c r="E160" s="113">
        <f t="shared" si="53"/>
        <v>27661.58</v>
      </c>
      <c r="F160" s="113">
        <f t="shared" si="53"/>
        <v>27399.440000000002</v>
      </c>
      <c r="G160" s="348">
        <f t="shared" si="39"/>
        <v>355.84705017545957</v>
      </c>
      <c r="H160" s="354">
        <f t="shared" si="40"/>
        <v>99.05233179015805</v>
      </c>
    </row>
    <row r="161" spans="1:8" x14ac:dyDescent="0.25">
      <c r="A161" s="110">
        <v>363</v>
      </c>
      <c r="B161" s="110" t="s">
        <v>95</v>
      </c>
      <c r="C161" s="111">
        <f>SUM(C162:C163)</f>
        <v>7699.78</v>
      </c>
      <c r="D161" s="111">
        <f t="shared" ref="D161:F161" si="54">SUM(D162:D163)</f>
        <v>27661.58</v>
      </c>
      <c r="E161" s="111">
        <f t="shared" si="54"/>
        <v>27661.58</v>
      </c>
      <c r="F161" s="111">
        <f t="shared" si="54"/>
        <v>27399.440000000002</v>
      </c>
      <c r="G161" s="349">
        <f t="shared" si="39"/>
        <v>355.84705017545957</v>
      </c>
      <c r="H161" s="356">
        <f t="shared" si="40"/>
        <v>99.05233179015805</v>
      </c>
    </row>
    <row r="162" spans="1:8" x14ac:dyDescent="0.25">
      <c r="A162" s="14">
        <v>3631</v>
      </c>
      <c r="B162" s="14" t="s">
        <v>96</v>
      </c>
      <c r="C162" s="12">
        <v>2556.09</v>
      </c>
      <c r="D162" s="12">
        <v>14593.48</v>
      </c>
      <c r="E162" s="12">
        <v>14593.48</v>
      </c>
      <c r="F162" s="12">
        <v>14593.11</v>
      </c>
      <c r="G162" s="345">
        <f t="shared" si="39"/>
        <v>570.91534335645463</v>
      </c>
      <c r="H162" s="350">
        <f t="shared" si="40"/>
        <v>99.997464621187007</v>
      </c>
    </row>
    <row r="163" spans="1:8" x14ac:dyDescent="0.25">
      <c r="A163" s="14">
        <v>3632</v>
      </c>
      <c r="B163" s="14" t="s">
        <v>97</v>
      </c>
      <c r="C163" s="12">
        <v>5143.6899999999996</v>
      </c>
      <c r="D163" s="12">
        <v>13068.1</v>
      </c>
      <c r="E163" s="12">
        <v>13068.1</v>
      </c>
      <c r="F163" s="12">
        <v>12806.33</v>
      </c>
      <c r="G163" s="345">
        <f t="shared" si="39"/>
        <v>248.97165264625204</v>
      </c>
      <c r="H163" s="350">
        <f t="shared" si="40"/>
        <v>97.996877893496375</v>
      </c>
    </row>
    <row r="164" spans="1:8" x14ac:dyDescent="0.25">
      <c r="A164" s="114">
        <v>37</v>
      </c>
      <c r="B164" s="117" t="s">
        <v>259</v>
      </c>
      <c r="C164" s="113">
        <f>SUM(C165)</f>
        <v>43327.979999999996</v>
      </c>
      <c r="D164" s="113">
        <f t="shared" ref="D164:F164" si="55">SUM(D165)</f>
        <v>47660.700000000004</v>
      </c>
      <c r="E164" s="113">
        <f t="shared" si="55"/>
        <v>47660.700000000004</v>
      </c>
      <c r="F164" s="113">
        <f t="shared" si="55"/>
        <v>45541.59</v>
      </c>
      <c r="G164" s="348">
        <f t="shared" si="39"/>
        <v>105.10896192252675</v>
      </c>
      <c r="H164" s="354">
        <f t="shared" si="40"/>
        <v>95.553758127765633</v>
      </c>
    </row>
    <row r="165" spans="1:8" ht="20.25" x14ac:dyDescent="0.25">
      <c r="A165" s="110">
        <v>372</v>
      </c>
      <c r="B165" s="116" t="s">
        <v>98</v>
      </c>
      <c r="C165" s="111">
        <f>SUM(C166:C167)</f>
        <v>43327.979999999996</v>
      </c>
      <c r="D165" s="111">
        <f t="shared" ref="D165:F165" si="56">SUM(D166:D167)</f>
        <v>47660.700000000004</v>
      </c>
      <c r="E165" s="111">
        <f t="shared" si="56"/>
        <v>47660.700000000004</v>
      </c>
      <c r="F165" s="111">
        <f t="shared" si="56"/>
        <v>45541.59</v>
      </c>
      <c r="G165" s="349">
        <f t="shared" si="39"/>
        <v>105.10896192252675</v>
      </c>
      <c r="H165" s="356">
        <f t="shared" si="40"/>
        <v>95.553758127765633</v>
      </c>
    </row>
    <row r="166" spans="1:8" x14ac:dyDescent="0.25">
      <c r="A166" s="14">
        <v>3721</v>
      </c>
      <c r="B166" s="14" t="s">
        <v>99</v>
      </c>
      <c r="C166" s="12">
        <v>32060.05</v>
      </c>
      <c r="D166" s="12">
        <v>36397.300000000003</v>
      </c>
      <c r="E166" s="12">
        <v>36397.300000000003</v>
      </c>
      <c r="F166" s="12">
        <v>34277.599999999999</v>
      </c>
      <c r="G166" s="345">
        <f t="shared" si="39"/>
        <v>106.91686382273264</v>
      </c>
      <c r="H166" s="350">
        <f t="shared" si="40"/>
        <v>94.176216367697592</v>
      </c>
    </row>
    <row r="167" spans="1:8" x14ac:dyDescent="0.25">
      <c r="A167" s="14">
        <v>3722</v>
      </c>
      <c r="B167" s="14" t="s">
        <v>100</v>
      </c>
      <c r="C167" s="12">
        <v>11267.93</v>
      </c>
      <c r="D167" s="12">
        <v>11263.4</v>
      </c>
      <c r="E167" s="12">
        <v>11263.4</v>
      </c>
      <c r="F167" s="12">
        <v>11263.99</v>
      </c>
      <c r="G167" s="345">
        <f t="shared" si="39"/>
        <v>99.965033506597919</v>
      </c>
      <c r="H167" s="350">
        <f t="shared" si="40"/>
        <v>100.00523820516007</v>
      </c>
    </row>
    <row r="168" spans="1:8" x14ac:dyDescent="0.25">
      <c r="A168" s="114">
        <v>38</v>
      </c>
      <c r="B168" s="114" t="s">
        <v>101</v>
      </c>
      <c r="C168" s="113">
        <f>SUM(C169,C171)</f>
        <v>171881.1</v>
      </c>
      <c r="D168" s="113">
        <f t="shared" ref="D168:F168" si="57">SUM(D169,D171)</f>
        <v>211235.02</v>
      </c>
      <c r="E168" s="113">
        <f t="shared" si="57"/>
        <v>211235.02</v>
      </c>
      <c r="F168" s="113">
        <f t="shared" si="57"/>
        <v>214604.62</v>
      </c>
      <c r="G168" s="348">
        <f t="shared" si="39"/>
        <v>124.85643854967184</v>
      </c>
      <c r="H168" s="354">
        <f t="shared" si="40"/>
        <v>101.59519003998486</v>
      </c>
    </row>
    <row r="169" spans="1:8" x14ac:dyDescent="0.25">
      <c r="A169" s="110">
        <v>381</v>
      </c>
      <c r="B169" s="110" t="s">
        <v>41</v>
      </c>
      <c r="C169" s="111">
        <f>SUM(C170)</f>
        <v>171632.91</v>
      </c>
      <c r="D169" s="111">
        <f t="shared" ref="D169:F169" si="58">SUM(D170)</f>
        <v>211235.02</v>
      </c>
      <c r="E169" s="111">
        <f t="shared" si="58"/>
        <v>211235.02</v>
      </c>
      <c r="F169" s="111">
        <f t="shared" si="58"/>
        <v>214604.62</v>
      </c>
      <c r="G169" s="349">
        <f t="shared" si="39"/>
        <v>125.03698737031259</v>
      </c>
      <c r="H169" s="356">
        <f t="shared" si="40"/>
        <v>101.59519003998486</v>
      </c>
    </row>
    <row r="170" spans="1:8" x14ac:dyDescent="0.25">
      <c r="A170" s="14">
        <v>3811</v>
      </c>
      <c r="B170" s="14" t="s">
        <v>102</v>
      </c>
      <c r="C170" s="12">
        <v>171632.91</v>
      </c>
      <c r="D170" s="12">
        <v>211235.02</v>
      </c>
      <c r="E170" s="12">
        <v>211235.02</v>
      </c>
      <c r="F170" s="12">
        <v>214604.62</v>
      </c>
      <c r="G170" s="345">
        <f t="shared" si="39"/>
        <v>125.03698737031259</v>
      </c>
      <c r="H170" s="350">
        <f t="shared" si="40"/>
        <v>101.59519003998486</v>
      </c>
    </row>
    <row r="171" spans="1:8" x14ac:dyDescent="0.25">
      <c r="A171" s="110">
        <v>383</v>
      </c>
      <c r="B171" s="110" t="s">
        <v>103</v>
      </c>
      <c r="C171" s="111">
        <f>SUM(C172)</f>
        <v>248.19</v>
      </c>
      <c r="D171" s="111">
        <f t="shared" ref="D171:F171" si="59">SUM(D172)</f>
        <v>0</v>
      </c>
      <c r="E171" s="111">
        <f t="shared" si="59"/>
        <v>0</v>
      </c>
      <c r="F171" s="111">
        <f t="shared" si="59"/>
        <v>0</v>
      </c>
      <c r="G171" s="349">
        <f t="shared" si="39"/>
        <v>0</v>
      </c>
      <c r="H171" s="356">
        <v>0</v>
      </c>
    </row>
    <row r="172" spans="1:8" x14ac:dyDescent="0.25">
      <c r="A172" s="14">
        <v>3831</v>
      </c>
      <c r="B172" s="14" t="s">
        <v>104</v>
      </c>
      <c r="C172" s="12">
        <v>248.19</v>
      </c>
      <c r="D172" s="12">
        <v>0</v>
      </c>
      <c r="E172" s="12">
        <v>0</v>
      </c>
      <c r="F172" s="12">
        <v>0</v>
      </c>
      <c r="G172" s="345">
        <f t="shared" si="39"/>
        <v>0</v>
      </c>
      <c r="H172" s="350">
        <v>0</v>
      </c>
    </row>
    <row r="173" spans="1:8" x14ac:dyDescent="0.25">
      <c r="A173" s="109">
        <v>4</v>
      </c>
      <c r="B173" s="109" t="s">
        <v>292</v>
      </c>
      <c r="C173" s="108">
        <f>SUM(C174,C177,C194)</f>
        <v>692624.35</v>
      </c>
      <c r="D173" s="108">
        <f t="shared" ref="D173:F173" si="60">SUM(D174,D177,D194)</f>
        <v>559272.61</v>
      </c>
      <c r="E173" s="108">
        <f t="shared" si="60"/>
        <v>559272.61</v>
      </c>
      <c r="F173" s="108">
        <f t="shared" si="60"/>
        <v>521156.19999999995</v>
      </c>
      <c r="G173" s="347">
        <f t="shared" si="39"/>
        <v>75.243701726628572</v>
      </c>
      <c r="H173" s="353">
        <f t="shared" si="40"/>
        <v>93.184645677534604</v>
      </c>
    </row>
    <row r="174" spans="1:8" x14ac:dyDescent="0.25">
      <c r="A174" s="114">
        <v>41</v>
      </c>
      <c r="B174" s="114" t="s">
        <v>260</v>
      </c>
      <c r="C174" s="113">
        <f>SUM(C175)</f>
        <v>230212.92</v>
      </c>
      <c r="D174" s="113">
        <f t="shared" ref="D174:F174" si="61">SUM(D175)</f>
        <v>0</v>
      </c>
      <c r="E174" s="113">
        <f t="shared" si="61"/>
        <v>0</v>
      </c>
      <c r="F174" s="113">
        <f t="shared" si="61"/>
        <v>0</v>
      </c>
      <c r="G174" s="348">
        <f t="shared" si="39"/>
        <v>0</v>
      </c>
      <c r="H174" s="355">
        <v>0</v>
      </c>
    </row>
    <row r="175" spans="1:8" x14ac:dyDescent="0.25">
      <c r="A175" s="110">
        <v>411</v>
      </c>
      <c r="B175" s="110" t="s">
        <v>105</v>
      </c>
      <c r="C175" s="111">
        <f>SUM(C176)</f>
        <v>230212.92</v>
      </c>
      <c r="D175" s="111">
        <f t="shared" ref="D175:F175" si="62">SUM(D176)</f>
        <v>0</v>
      </c>
      <c r="E175" s="111">
        <f t="shared" si="62"/>
        <v>0</v>
      </c>
      <c r="F175" s="111">
        <f t="shared" si="62"/>
        <v>0</v>
      </c>
      <c r="G175" s="349">
        <f t="shared" si="39"/>
        <v>0</v>
      </c>
      <c r="H175" s="356">
        <v>0</v>
      </c>
    </row>
    <row r="176" spans="1:8" x14ac:dyDescent="0.25">
      <c r="A176" s="14">
        <v>4111</v>
      </c>
      <c r="B176" s="14" t="s">
        <v>45</v>
      </c>
      <c r="C176" s="12">
        <v>230212.92</v>
      </c>
      <c r="D176" s="12">
        <v>0</v>
      </c>
      <c r="E176" s="12">
        <v>0</v>
      </c>
      <c r="F176" s="12">
        <v>0</v>
      </c>
      <c r="G176" s="345">
        <f t="shared" si="39"/>
        <v>0</v>
      </c>
      <c r="H176" s="350">
        <v>0</v>
      </c>
    </row>
    <row r="177" spans="1:8" x14ac:dyDescent="0.25">
      <c r="A177" s="114">
        <v>42</v>
      </c>
      <c r="B177" s="114" t="s">
        <v>261</v>
      </c>
      <c r="C177" s="113">
        <f>SUM(C178,C182,C187,C189,C191)</f>
        <v>384497.48</v>
      </c>
      <c r="D177" s="113">
        <f t="shared" ref="D177:F177" si="63">SUM(D178,D182,D187,D189,D191)</f>
        <v>368742.67</v>
      </c>
      <c r="E177" s="113">
        <f t="shared" si="63"/>
        <v>368742.67</v>
      </c>
      <c r="F177" s="113">
        <f t="shared" si="63"/>
        <v>330581.63999999996</v>
      </c>
      <c r="G177" s="348">
        <f t="shared" si="39"/>
        <v>85.977583000023813</v>
      </c>
      <c r="H177" s="354">
        <f t="shared" si="40"/>
        <v>89.651040385426512</v>
      </c>
    </row>
    <row r="178" spans="1:8" x14ac:dyDescent="0.25">
      <c r="A178" s="110">
        <v>421</v>
      </c>
      <c r="B178" s="110" t="s">
        <v>106</v>
      </c>
      <c r="C178" s="111">
        <f>SUM(C179:C181)</f>
        <v>283616.04000000004</v>
      </c>
      <c r="D178" s="111">
        <f t="shared" ref="D178:F178" si="64">SUM(D179:D181)</f>
        <v>287334.02</v>
      </c>
      <c r="E178" s="111">
        <f t="shared" si="64"/>
        <v>287334.02</v>
      </c>
      <c r="F178" s="111">
        <f t="shared" si="64"/>
        <v>275999.89999999997</v>
      </c>
      <c r="G178" s="349">
        <f t="shared" ref="G178:G197" si="65">F178/C178*100</f>
        <v>97.314630018809908</v>
      </c>
      <c r="H178" s="356">
        <f t="shared" ref="H178:H197" si="66">F178/E178*100</f>
        <v>96.055420099576082</v>
      </c>
    </row>
    <row r="179" spans="1:8" x14ac:dyDescent="0.25">
      <c r="A179" s="14">
        <v>4212</v>
      </c>
      <c r="B179" s="14" t="s">
        <v>107</v>
      </c>
      <c r="C179" s="12">
        <v>58727.97</v>
      </c>
      <c r="D179" s="12">
        <v>123883.85</v>
      </c>
      <c r="E179" s="12">
        <v>123883.85</v>
      </c>
      <c r="F179" s="12">
        <v>137318.16</v>
      </c>
      <c r="G179" s="345">
        <f t="shared" si="65"/>
        <v>233.82071609149779</v>
      </c>
      <c r="H179" s="350">
        <f t="shared" si="66"/>
        <v>110.84427873366866</v>
      </c>
    </row>
    <row r="180" spans="1:8" x14ac:dyDescent="0.25">
      <c r="A180" s="14">
        <v>4213</v>
      </c>
      <c r="B180" s="14" t="s">
        <v>108</v>
      </c>
      <c r="C180" s="12">
        <v>147971.35</v>
      </c>
      <c r="D180" s="12">
        <v>146018.07</v>
      </c>
      <c r="E180" s="12">
        <v>146018.07</v>
      </c>
      <c r="F180" s="12">
        <v>125404.14</v>
      </c>
      <c r="G180" s="345">
        <f t="shared" si="65"/>
        <v>84.748932817062212</v>
      </c>
      <c r="H180" s="350">
        <f t="shared" si="66"/>
        <v>85.882617130879751</v>
      </c>
    </row>
    <row r="181" spans="1:8" x14ac:dyDescent="0.25">
      <c r="A181" s="14">
        <v>4214</v>
      </c>
      <c r="B181" s="14" t="s">
        <v>109</v>
      </c>
      <c r="C181" s="12">
        <v>76916.72</v>
      </c>
      <c r="D181" s="12">
        <v>17432.099999999999</v>
      </c>
      <c r="E181" s="12">
        <v>17432.099999999999</v>
      </c>
      <c r="F181" s="12">
        <v>13277.6</v>
      </c>
      <c r="G181" s="345">
        <f t="shared" si="65"/>
        <v>17.262306557013872</v>
      </c>
      <c r="H181" s="350">
        <f t="shared" si="66"/>
        <v>76.167530016463886</v>
      </c>
    </row>
    <row r="182" spans="1:8" x14ac:dyDescent="0.25">
      <c r="A182" s="110">
        <v>422</v>
      </c>
      <c r="B182" s="110" t="s">
        <v>110</v>
      </c>
      <c r="C182" s="111">
        <f>SUM(C183:C186)</f>
        <v>36073.620000000003</v>
      </c>
      <c r="D182" s="111">
        <f t="shared" ref="D182:F182" si="67">SUM(D183:D186)</f>
        <v>11744.92</v>
      </c>
      <c r="E182" s="111">
        <f t="shared" si="67"/>
        <v>11744.92</v>
      </c>
      <c r="F182" s="111">
        <f t="shared" si="67"/>
        <v>11830.61</v>
      </c>
      <c r="G182" s="349">
        <f t="shared" si="65"/>
        <v>32.795738270791787</v>
      </c>
      <c r="H182" s="356">
        <f t="shared" si="66"/>
        <v>100.72959202787249</v>
      </c>
    </row>
    <row r="183" spans="1:8" x14ac:dyDescent="0.25">
      <c r="A183" s="14">
        <v>4221</v>
      </c>
      <c r="B183" s="14" t="s">
        <v>111</v>
      </c>
      <c r="C183" s="12">
        <v>5507.56</v>
      </c>
      <c r="D183" s="12">
        <v>422.35</v>
      </c>
      <c r="E183" s="12">
        <v>422.35</v>
      </c>
      <c r="F183" s="12">
        <v>422.35</v>
      </c>
      <c r="G183" s="345">
        <f t="shared" si="65"/>
        <v>7.668550138355279</v>
      </c>
      <c r="H183" s="350">
        <f t="shared" si="66"/>
        <v>100</v>
      </c>
    </row>
    <row r="184" spans="1:8" x14ac:dyDescent="0.25">
      <c r="A184" s="14">
        <v>4222</v>
      </c>
      <c r="B184" s="14" t="s">
        <v>112</v>
      </c>
      <c r="C184" s="12">
        <v>2611.59</v>
      </c>
      <c r="D184" s="12">
        <v>0</v>
      </c>
      <c r="E184" s="12">
        <v>0</v>
      </c>
      <c r="F184" s="12">
        <v>31</v>
      </c>
      <c r="G184" s="345">
        <f t="shared" si="65"/>
        <v>1.1870163387055395</v>
      </c>
      <c r="H184" s="350">
        <v>0</v>
      </c>
    </row>
    <row r="185" spans="1:8" x14ac:dyDescent="0.25">
      <c r="A185" s="14">
        <v>4223</v>
      </c>
      <c r="B185" s="14" t="s">
        <v>113</v>
      </c>
      <c r="C185" s="12">
        <v>729.98</v>
      </c>
      <c r="D185" s="12">
        <v>740</v>
      </c>
      <c r="E185" s="12">
        <v>740</v>
      </c>
      <c r="F185" s="12">
        <v>740</v>
      </c>
      <c r="G185" s="345">
        <f t="shared" si="65"/>
        <v>101.37264034631086</v>
      </c>
      <c r="H185" s="350">
        <f t="shared" si="66"/>
        <v>100</v>
      </c>
    </row>
    <row r="186" spans="1:8" x14ac:dyDescent="0.25">
      <c r="A186" s="14">
        <v>4227</v>
      </c>
      <c r="B186" s="14" t="s">
        <v>114</v>
      </c>
      <c r="C186" s="12">
        <v>27224.49</v>
      </c>
      <c r="D186" s="12">
        <v>10582.57</v>
      </c>
      <c r="E186" s="12">
        <v>10582.57</v>
      </c>
      <c r="F186" s="12">
        <v>10637.26</v>
      </c>
      <c r="G186" s="345">
        <f t="shared" si="65"/>
        <v>39.072394009952063</v>
      </c>
      <c r="H186" s="350">
        <f t="shared" si="66"/>
        <v>100.51679317972855</v>
      </c>
    </row>
    <row r="187" spans="1:8" x14ac:dyDescent="0.25">
      <c r="A187" s="110">
        <v>423</v>
      </c>
      <c r="B187" s="110" t="s">
        <v>115</v>
      </c>
      <c r="C187" s="111">
        <f>SUM(C188)</f>
        <v>3981.68</v>
      </c>
      <c r="D187" s="111">
        <f t="shared" ref="D187:F187" si="68">SUM(D188)</f>
        <v>0</v>
      </c>
      <c r="E187" s="111">
        <f t="shared" si="68"/>
        <v>0</v>
      </c>
      <c r="F187" s="111">
        <f t="shared" si="68"/>
        <v>0</v>
      </c>
      <c r="G187" s="349">
        <f t="shared" si="65"/>
        <v>0</v>
      </c>
      <c r="H187" s="356">
        <v>0</v>
      </c>
    </row>
    <row r="188" spans="1:8" x14ac:dyDescent="0.25">
      <c r="A188" s="14">
        <v>4231</v>
      </c>
      <c r="B188" s="14" t="s">
        <v>49</v>
      </c>
      <c r="C188" s="12">
        <v>3981.68</v>
      </c>
      <c r="D188" s="12">
        <v>0</v>
      </c>
      <c r="E188" s="12">
        <v>0</v>
      </c>
      <c r="F188" s="12">
        <v>0</v>
      </c>
      <c r="G188" s="345">
        <f t="shared" si="65"/>
        <v>0</v>
      </c>
      <c r="H188" s="350">
        <v>0</v>
      </c>
    </row>
    <row r="189" spans="1:8" ht="20.25" x14ac:dyDescent="0.25">
      <c r="A189" s="110">
        <v>424</v>
      </c>
      <c r="B189" s="116" t="s">
        <v>116</v>
      </c>
      <c r="C189" s="111">
        <f>SUM(C190)</f>
        <v>4803.8500000000004</v>
      </c>
      <c r="D189" s="111">
        <f t="shared" ref="D189:F189" si="69">SUM(D190)</f>
        <v>10210.73</v>
      </c>
      <c r="E189" s="111">
        <f t="shared" si="69"/>
        <v>10210.73</v>
      </c>
      <c r="F189" s="111">
        <f t="shared" si="69"/>
        <v>8004.4</v>
      </c>
      <c r="G189" s="349">
        <f t="shared" si="65"/>
        <v>166.62468644941035</v>
      </c>
      <c r="H189" s="356">
        <f t="shared" si="66"/>
        <v>78.39204444736076</v>
      </c>
    </row>
    <row r="190" spans="1:8" x14ac:dyDescent="0.25">
      <c r="A190" s="14">
        <v>4241</v>
      </c>
      <c r="B190" s="14" t="s">
        <v>117</v>
      </c>
      <c r="C190" s="12">
        <v>4803.8500000000004</v>
      </c>
      <c r="D190" s="12">
        <v>10210.73</v>
      </c>
      <c r="E190" s="12">
        <v>10210.73</v>
      </c>
      <c r="F190" s="12">
        <v>8004.4</v>
      </c>
      <c r="G190" s="345">
        <f t="shared" si="65"/>
        <v>166.62468644941035</v>
      </c>
      <c r="H190" s="350">
        <f t="shared" si="66"/>
        <v>78.39204444736076</v>
      </c>
    </row>
    <row r="191" spans="1:8" x14ac:dyDescent="0.25">
      <c r="A191" s="110">
        <v>426</v>
      </c>
      <c r="B191" s="110" t="s">
        <v>118</v>
      </c>
      <c r="C191" s="111">
        <f>SUM(C192:C193)</f>
        <v>56022.29</v>
      </c>
      <c r="D191" s="111">
        <f t="shared" ref="D191:F191" si="70">SUM(D192:D193)</f>
        <v>59453</v>
      </c>
      <c r="E191" s="111">
        <f t="shared" si="70"/>
        <v>59453</v>
      </c>
      <c r="F191" s="111">
        <f t="shared" si="70"/>
        <v>34746.730000000003</v>
      </c>
      <c r="G191" s="349">
        <f t="shared" si="65"/>
        <v>62.023044755935544</v>
      </c>
      <c r="H191" s="356">
        <f t="shared" si="66"/>
        <v>58.444031419776977</v>
      </c>
    </row>
    <row r="192" spans="1:8" x14ac:dyDescent="0.25">
      <c r="A192" s="14">
        <v>4262</v>
      </c>
      <c r="B192" s="14" t="s">
        <v>119</v>
      </c>
      <c r="C192" s="12">
        <v>2140.15</v>
      </c>
      <c r="D192" s="12">
        <v>0</v>
      </c>
      <c r="E192" s="12">
        <v>0</v>
      </c>
      <c r="F192" s="12">
        <v>0</v>
      </c>
      <c r="G192" s="345">
        <f t="shared" si="65"/>
        <v>0</v>
      </c>
      <c r="H192" s="350">
        <v>0</v>
      </c>
    </row>
    <row r="193" spans="1:8" x14ac:dyDescent="0.25">
      <c r="A193" s="14">
        <v>4263</v>
      </c>
      <c r="B193" s="14" t="s">
        <v>120</v>
      </c>
      <c r="C193" s="12">
        <v>53882.14</v>
      </c>
      <c r="D193" s="12">
        <v>59453</v>
      </c>
      <c r="E193" s="12">
        <v>59453</v>
      </c>
      <c r="F193" s="12">
        <v>34746.730000000003</v>
      </c>
      <c r="G193" s="345">
        <f t="shared" si="65"/>
        <v>64.48654414987972</v>
      </c>
      <c r="H193" s="350">
        <f t="shared" si="66"/>
        <v>58.444031419776977</v>
      </c>
    </row>
    <row r="194" spans="1:8" x14ac:dyDescent="0.25">
      <c r="A194" s="114">
        <v>45</v>
      </c>
      <c r="B194" s="114" t="s">
        <v>262</v>
      </c>
      <c r="C194" s="113">
        <f>SUM(C195)</f>
        <v>77913.95</v>
      </c>
      <c r="D194" s="113">
        <f t="shared" ref="D194:F194" si="71">SUM(D195)</f>
        <v>190529.94</v>
      </c>
      <c r="E194" s="113">
        <f t="shared" si="71"/>
        <v>190529.94</v>
      </c>
      <c r="F194" s="113">
        <f t="shared" si="71"/>
        <v>190574.56</v>
      </c>
      <c r="G194" s="348">
        <f t="shared" si="65"/>
        <v>244.59619875516518</v>
      </c>
      <c r="H194" s="354">
        <f t="shared" si="66"/>
        <v>100.02341889154009</v>
      </c>
    </row>
    <row r="195" spans="1:8" x14ac:dyDescent="0.25">
      <c r="A195" s="110">
        <v>451</v>
      </c>
      <c r="B195" s="110" t="s">
        <v>420</v>
      </c>
      <c r="C195" s="111">
        <f>SUM(C196)</f>
        <v>77913.95</v>
      </c>
      <c r="D195" s="111">
        <f t="shared" ref="D195:F195" si="72">SUM(D196)</f>
        <v>190529.94</v>
      </c>
      <c r="E195" s="111">
        <f t="shared" si="72"/>
        <v>190529.94</v>
      </c>
      <c r="F195" s="111">
        <f t="shared" si="72"/>
        <v>190574.56</v>
      </c>
      <c r="G195" s="349">
        <f t="shared" si="65"/>
        <v>244.59619875516518</v>
      </c>
      <c r="H195" s="356">
        <f t="shared" si="66"/>
        <v>100.02341889154009</v>
      </c>
    </row>
    <row r="196" spans="1:8" x14ac:dyDescent="0.25">
      <c r="A196" s="14">
        <v>4511</v>
      </c>
      <c r="B196" s="14" t="s">
        <v>420</v>
      </c>
      <c r="C196" s="12">
        <v>77913.95</v>
      </c>
      <c r="D196" s="12">
        <v>190529.94</v>
      </c>
      <c r="E196" s="12">
        <v>190529.94</v>
      </c>
      <c r="F196" s="12">
        <v>190574.56</v>
      </c>
      <c r="G196" s="345">
        <f t="shared" si="65"/>
        <v>244.59619875516518</v>
      </c>
      <c r="H196" s="350">
        <f t="shared" si="66"/>
        <v>100.02341889154009</v>
      </c>
    </row>
    <row r="197" spans="1:8" ht="22.5" customHeight="1" x14ac:dyDescent="0.25">
      <c r="A197" s="193"/>
      <c r="B197" s="315" t="s">
        <v>3</v>
      </c>
      <c r="C197" s="316">
        <f>SUM(C113,C173)</f>
        <v>1821987.23</v>
      </c>
      <c r="D197" s="316">
        <f t="shared" ref="D197:F197" si="73">SUM(D113,D173)</f>
        <v>1892284.48</v>
      </c>
      <c r="E197" s="316">
        <f t="shared" si="73"/>
        <v>1892284.48</v>
      </c>
      <c r="F197" s="316">
        <f t="shared" si="73"/>
        <v>1773756.25</v>
      </c>
      <c r="G197" s="346">
        <f t="shared" si="65"/>
        <v>97.352836550890643</v>
      </c>
      <c r="H197" s="352">
        <f t="shared" si="66"/>
        <v>93.736236213278033</v>
      </c>
    </row>
    <row r="198" spans="1:8" ht="30" customHeight="1" x14ac:dyDescent="0.25">
      <c r="A198" s="446"/>
      <c r="B198" s="446"/>
      <c r="C198" s="446"/>
      <c r="D198" s="446"/>
      <c r="E198" s="446"/>
      <c r="F198" s="446"/>
      <c r="G198" s="446"/>
      <c r="H198" s="446"/>
    </row>
    <row r="199" spans="1:8" ht="30" customHeight="1" x14ac:dyDescent="0.25">
      <c r="A199" s="445" t="s">
        <v>337</v>
      </c>
      <c r="B199" s="445"/>
      <c r="C199" s="445"/>
      <c r="D199" s="445"/>
      <c r="E199" s="445"/>
      <c r="F199" s="445"/>
      <c r="G199" s="445"/>
      <c r="H199" s="445"/>
    </row>
    <row r="200" spans="1:8" ht="24.95" customHeight="1" x14ac:dyDescent="0.25">
      <c r="A200" s="465" t="s">
        <v>339</v>
      </c>
      <c r="B200" s="466"/>
      <c r="C200" s="139"/>
      <c r="D200" s="139"/>
      <c r="E200" s="139"/>
      <c r="F200" s="139"/>
      <c r="G200" s="140"/>
      <c r="H200" s="140"/>
    </row>
    <row r="201" spans="1:8" ht="24.95" customHeight="1" x14ac:dyDescent="0.25">
      <c r="A201" s="236" t="s">
        <v>255</v>
      </c>
      <c r="B201" s="236" t="s">
        <v>338</v>
      </c>
      <c r="C201" s="103" t="s">
        <v>410</v>
      </c>
      <c r="D201" s="103" t="s">
        <v>411</v>
      </c>
      <c r="E201" s="103" t="s">
        <v>322</v>
      </c>
      <c r="F201" s="103" t="s">
        <v>412</v>
      </c>
      <c r="G201" s="263" t="s">
        <v>323</v>
      </c>
      <c r="H201" s="263" t="s">
        <v>324</v>
      </c>
    </row>
    <row r="202" spans="1:8" ht="15" customHeight="1" x14ac:dyDescent="0.25">
      <c r="A202" s="78">
        <v>1</v>
      </c>
      <c r="B202" s="78" t="s">
        <v>256</v>
      </c>
      <c r="C202" s="79">
        <v>729828.42</v>
      </c>
      <c r="D202" s="79">
        <v>982879.81</v>
      </c>
      <c r="E202" s="79">
        <v>982879.81</v>
      </c>
      <c r="F202" s="79">
        <v>1013119.04</v>
      </c>
      <c r="G202" s="351">
        <f>F202/C202*100</f>
        <v>138.81605761529539</v>
      </c>
      <c r="H202" s="344">
        <f>F202/E202*100</f>
        <v>103.07659488905362</v>
      </c>
    </row>
    <row r="203" spans="1:8" ht="15" customHeight="1" x14ac:dyDescent="0.25">
      <c r="A203" s="78">
        <v>3</v>
      </c>
      <c r="B203" s="78" t="s">
        <v>257</v>
      </c>
      <c r="C203" s="79">
        <v>56616.81</v>
      </c>
      <c r="D203" s="79">
        <v>120096.95</v>
      </c>
      <c r="E203" s="79">
        <v>120096.95</v>
      </c>
      <c r="F203" s="79">
        <v>114133.07</v>
      </c>
      <c r="G203" s="351">
        <f t="shared" ref="G203:G208" si="74">F203/C203*100</f>
        <v>201.58866244848483</v>
      </c>
      <c r="H203" s="344">
        <f t="shared" ref="H203:H208" si="75">F203/E203*100</f>
        <v>95.034112023660882</v>
      </c>
    </row>
    <row r="204" spans="1:8" ht="15" customHeight="1" x14ac:dyDescent="0.25">
      <c r="A204" s="78">
        <v>4</v>
      </c>
      <c r="B204" s="78" t="s">
        <v>254</v>
      </c>
      <c r="C204" s="79">
        <v>649093.72</v>
      </c>
      <c r="D204" s="79">
        <v>593850.15</v>
      </c>
      <c r="E204" s="79">
        <v>593850.15</v>
      </c>
      <c r="F204" s="79">
        <v>516267.81</v>
      </c>
      <c r="G204" s="351">
        <f t="shared" si="74"/>
        <v>79.536713126726909</v>
      </c>
      <c r="H204" s="344">
        <f t="shared" si="75"/>
        <v>86.935704234477328</v>
      </c>
    </row>
    <row r="205" spans="1:8" ht="15" customHeight="1" x14ac:dyDescent="0.25">
      <c r="A205" s="78">
        <v>5</v>
      </c>
      <c r="B205" s="78" t="s">
        <v>258</v>
      </c>
      <c r="C205" s="79">
        <v>126410.81</v>
      </c>
      <c r="D205" s="79">
        <v>281277.78999999998</v>
      </c>
      <c r="E205" s="79">
        <v>281277.78999999998</v>
      </c>
      <c r="F205" s="79">
        <v>306039.88</v>
      </c>
      <c r="G205" s="351">
        <f t="shared" si="74"/>
        <v>242.09945336162312</v>
      </c>
      <c r="H205" s="344">
        <f t="shared" si="75"/>
        <v>108.80342880964757</v>
      </c>
    </row>
    <row r="206" spans="1:8" ht="15" customHeight="1" x14ac:dyDescent="0.25">
      <c r="A206" s="78">
        <v>6</v>
      </c>
      <c r="B206" s="78" t="s">
        <v>340</v>
      </c>
      <c r="C206" s="79">
        <v>2986.26</v>
      </c>
      <c r="D206" s="79">
        <v>1273.5899999999999</v>
      </c>
      <c r="E206" s="79">
        <v>1273.5899999999999</v>
      </c>
      <c r="F206" s="79">
        <v>1640.59</v>
      </c>
      <c r="G206" s="351">
        <f t="shared" si="74"/>
        <v>54.937949140396348</v>
      </c>
      <c r="H206" s="344">
        <f t="shared" si="75"/>
        <v>128.81618103157217</v>
      </c>
    </row>
    <row r="207" spans="1:8" ht="15" customHeight="1" x14ac:dyDescent="0.25">
      <c r="A207" s="78">
        <v>7</v>
      </c>
      <c r="B207" s="78" t="s">
        <v>27</v>
      </c>
      <c r="C207" s="79">
        <v>338864.49</v>
      </c>
      <c r="D207" s="156">
        <v>103740.06</v>
      </c>
      <c r="E207" s="156">
        <v>103740.06</v>
      </c>
      <c r="F207" s="79">
        <v>103169.06</v>
      </c>
      <c r="G207" s="351">
        <f t="shared" si="74"/>
        <v>30.445521158029866</v>
      </c>
      <c r="H207" s="344">
        <f t="shared" si="75"/>
        <v>99.449585820559577</v>
      </c>
    </row>
    <row r="208" spans="1:8" ht="24.95" customHeight="1" x14ac:dyDescent="0.25">
      <c r="A208" s="41"/>
      <c r="B208" s="322" t="s">
        <v>341</v>
      </c>
      <c r="C208" s="314">
        <f>SUM(C202:C207)</f>
        <v>1903800.51</v>
      </c>
      <c r="D208" s="314">
        <f>SUM(D202:D207)</f>
        <v>2083118.3500000003</v>
      </c>
      <c r="E208" s="314">
        <f t="shared" ref="E208:F208" si="76">SUM(E202:E207)</f>
        <v>2083118.3500000003</v>
      </c>
      <c r="F208" s="314">
        <f t="shared" si="76"/>
        <v>2054369.4500000004</v>
      </c>
      <c r="G208" s="335">
        <f t="shared" si="74"/>
        <v>107.90886120731213</v>
      </c>
      <c r="H208" s="338">
        <f t="shared" si="75"/>
        <v>98.619910385792537</v>
      </c>
    </row>
    <row r="209" spans="1:17" ht="24.95" customHeight="1" x14ac:dyDescent="0.25">
      <c r="A209" s="467"/>
      <c r="B209" s="468"/>
      <c r="C209" s="468"/>
      <c r="D209" s="468"/>
      <c r="E209" s="468"/>
      <c r="F209" s="468"/>
      <c r="G209" s="468"/>
      <c r="H209" s="469"/>
    </row>
    <row r="210" spans="1:17" ht="24.95" customHeight="1" x14ac:dyDescent="0.25">
      <c r="A210" s="470" t="s">
        <v>342</v>
      </c>
      <c r="B210" s="471"/>
      <c r="C210" s="143"/>
      <c r="D210" s="143"/>
      <c r="E210" s="143"/>
      <c r="F210" s="143"/>
      <c r="G210" s="143"/>
      <c r="H210" s="144"/>
    </row>
    <row r="211" spans="1:17" ht="24.95" customHeight="1" x14ac:dyDescent="0.25">
      <c r="A211" s="236" t="s">
        <v>255</v>
      </c>
      <c r="B211" s="236" t="s">
        <v>338</v>
      </c>
      <c r="C211" s="103" t="s">
        <v>410</v>
      </c>
      <c r="D211" s="103" t="s">
        <v>411</v>
      </c>
      <c r="E211" s="103" t="s">
        <v>322</v>
      </c>
      <c r="F211" s="103" t="s">
        <v>412</v>
      </c>
      <c r="G211" s="263" t="s">
        <v>323</v>
      </c>
      <c r="H211" s="263" t="s">
        <v>324</v>
      </c>
      <c r="J211" s="330"/>
    </row>
    <row r="212" spans="1:17" ht="15" customHeight="1" x14ac:dyDescent="0.25">
      <c r="A212" s="78">
        <v>1</v>
      </c>
      <c r="B212" s="78" t="s">
        <v>343</v>
      </c>
      <c r="C212" s="79">
        <v>703702.26</v>
      </c>
      <c r="D212" s="79">
        <v>886811.75</v>
      </c>
      <c r="E212" s="79">
        <v>886811.75</v>
      </c>
      <c r="F212" s="79">
        <v>815861.23</v>
      </c>
      <c r="G212" s="344">
        <f>F212/C212*100</f>
        <v>115.93841264628027</v>
      </c>
      <c r="H212" s="344">
        <f>F212/E212*100</f>
        <v>91.999370779649681</v>
      </c>
      <c r="K212" s="174"/>
      <c r="L212" s="142"/>
      <c r="M212" s="175"/>
      <c r="N212" s="142"/>
      <c r="O212" s="176"/>
      <c r="P212" s="142"/>
      <c r="Q212" s="176"/>
    </row>
    <row r="213" spans="1:17" ht="15" customHeight="1" x14ac:dyDescent="0.25">
      <c r="A213" s="78">
        <v>3</v>
      </c>
      <c r="B213" s="78" t="s">
        <v>345</v>
      </c>
      <c r="C213" s="79">
        <v>11203.97</v>
      </c>
      <c r="D213" s="79">
        <v>82457.45</v>
      </c>
      <c r="E213" s="79">
        <v>82457.45</v>
      </c>
      <c r="F213" s="79">
        <v>76386.89</v>
      </c>
      <c r="G213" s="344">
        <f t="shared" ref="G213:G218" si="77">F213/C213*100</f>
        <v>681.78413544484681</v>
      </c>
      <c r="H213" s="344">
        <f t="shared" ref="H213:H218" si="78">F213/E213*100</f>
        <v>92.637948420670298</v>
      </c>
      <c r="K213" s="174"/>
      <c r="L213" s="142"/>
      <c r="M213" s="175"/>
      <c r="N213" s="142"/>
      <c r="O213" s="175"/>
      <c r="P213" s="142"/>
      <c r="Q213" s="175"/>
    </row>
    <row r="214" spans="1:17" ht="15" customHeight="1" x14ac:dyDescent="0.25">
      <c r="A214" s="78">
        <v>4</v>
      </c>
      <c r="B214" s="78" t="s">
        <v>346</v>
      </c>
      <c r="C214" s="79">
        <v>579507.71</v>
      </c>
      <c r="D214" s="79">
        <v>539432.15</v>
      </c>
      <c r="E214" s="79">
        <v>539432.15</v>
      </c>
      <c r="F214" s="79">
        <v>515135.81</v>
      </c>
      <c r="G214" s="344">
        <f t="shared" si="77"/>
        <v>88.891968322561226</v>
      </c>
      <c r="H214" s="344">
        <f t="shared" si="78"/>
        <v>95.495941426553827</v>
      </c>
      <c r="K214" s="174"/>
      <c r="L214" s="142"/>
      <c r="M214" s="175"/>
      <c r="N214" s="142"/>
      <c r="O214" s="175"/>
      <c r="P214" s="142"/>
      <c r="Q214" s="175"/>
    </row>
    <row r="215" spans="1:17" ht="15" customHeight="1" x14ac:dyDescent="0.25">
      <c r="A215" s="78">
        <v>5</v>
      </c>
      <c r="B215" s="78" t="s">
        <v>344</v>
      </c>
      <c r="C215" s="79">
        <v>139678.20000000001</v>
      </c>
      <c r="D215" s="79">
        <v>279870.68</v>
      </c>
      <c r="E215" s="79">
        <v>279870.68</v>
      </c>
      <c r="F215" s="79">
        <v>290061.18</v>
      </c>
      <c r="G215" s="344">
        <f t="shared" si="77"/>
        <v>207.66388742122962</v>
      </c>
      <c r="H215" s="344">
        <f t="shared" si="78"/>
        <v>103.64114597499101</v>
      </c>
      <c r="K215" s="175"/>
      <c r="L215" s="142"/>
      <c r="M215" s="175"/>
      <c r="N215" s="142"/>
      <c r="O215" s="176"/>
      <c r="P215" s="142"/>
      <c r="Q215" s="176"/>
    </row>
    <row r="216" spans="1:17" ht="15" customHeight="1" x14ac:dyDescent="0.25">
      <c r="A216" s="78">
        <v>6</v>
      </c>
      <c r="B216" s="78" t="s">
        <v>347</v>
      </c>
      <c r="C216" s="79">
        <v>3269.19</v>
      </c>
      <c r="D216" s="79">
        <v>1273.5899999999999</v>
      </c>
      <c r="E216" s="79">
        <v>1273.5899999999999</v>
      </c>
      <c r="F216" s="79">
        <v>1640.59</v>
      </c>
      <c r="G216" s="344">
        <f t="shared" si="77"/>
        <v>50.18337875742921</v>
      </c>
      <c r="H216" s="344">
        <f t="shared" si="78"/>
        <v>128.81618103157217</v>
      </c>
      <c r="K216" s="176"/>
      <c r="L216" s="142"/>
      <c r="M216" s="142"/>
      <c r="N216" s="142"/>
      <c r="O216" s="176"/>
      <c r="P216" s="142"/>
      <c r="Q216" s="176"/>
    </row>
    <row r="217" spans="1:17" ht="15" customHeight="1" x14ac:dyDescent="0.25">
      <c r="A217" s="78">
        <v>7</v>
      </c>
      <c r="B217" s="78" t="s">
        <v>348</v>
      </c>
      <c r="C217" s="79">
        <v>384625.9</v>
      </c>
      <c r="D217" s="79">
        <v>102438.86</v>
      </c>
      <c r="E217" s="79">
        <v>102438.86</v>
      </c>
      <c r="F217" s="79">
        <v>74670.55</v>
      </c>
      <c r="G217" s="344">
        <f t="shared" si="77"/>
        <v>19.413812226373732</v>
      </c>
      <c r="H217" s="344">
        <f t="shared" si="78"/>
        <v>72.892796737488098</v>
      </c>
      <c r="K217" s="176"/>
      <c r="L217" s="142"/>
      <c r="M217" s="142"/>
      <c r="N217" s="142"/>
      <c r="O217" s="176"/>
      <c r="P217" s="142"/>
      <c r="Q217" s="176"/>
    </row>
    <row r="218" spans="1:17" ht="24.95" customHeight="1" x14ac:dyDescent="0.25">
      <c r="A218" s="41"/>
      <c r="B218" s="322" t="s">
        <v>349</v>
      </c>
      <c r="C218" s="314">
        <f>SUM(C212:C217)</f>
        <v>1821987.23</v>
      </c>
      <c r="D218" s="314">
        <f>SUM(D212:D217)</f>
        <v>1892284.4800000002</v>
      </c>
      <c r="E218" s="314">
        <f t="shared" ref="E218:F218" si="79">SUM(E212:E217)</f>
        <v>1892284.4800000002</v>
      </c>
      <c r="F218" s="314">
        <f t="shared" si="79"/>
        <v>1773756.25</v>
      </c>
      <c r="G218" s="338">
        <f t="shared" si="77"/>
        <v>97.352836550890643</v>
      </c>
      <c r="H218" s="338">
        <f t="shared" si="78"/>
        <v>93.736236213278019</v>
      </c>
      <c r="K218" s="174"/>
      <c r="L218" s="142"/>
      <c r="M218" s="175"/>
      <c r="N218" s="142"/>
      <c r="O218" s="178"/>
      <c r="P218" s="179"/>
      <c r="Q218" s="178"/>
    </row>
    <row r="219" spans="1:17" ht="30" customHeight="1" x14ac:dyDescent="0.25">
      <c r="A219" s="472"/>
      <c r="B219" s="472"/>
      <c r="C219" s="472"/>
      <c r="D219" s="472"/>
      <c r="E219" s="472"/>
      <c r="F219" s="472"/>
      <c r="G219" s="472"/>
      <c r="H219" s="472"/>
    </row>
    <row r="220" spans="1:17" ht="24.95" customHeight="1" x14ac:dyDescent="0.25">
      <c r="A220" s="473" t="s">
        <v>373</v>
      </c>
      <c r="B220" s="474"/>
      <c r="C220" s="474"/>
      <c r="D220" s="474"/>
      <c r="E220" s="475"/>
      <c r="F220" s="229"/>
      <c r="G220" s="229"/>
      <c r="H220" s="229"/>
    </row>
    <row r="221" spans="1:17" ht="21.75" customHeight="1" x14ac:dyDescent="0.25">
      <c r="A221" s="235" t="s">
        <v>255</v>
      </c>
      <c r="B221" s="235" t="s">
        <v>372</v>
      </c>
      <c r="C221" s="235" t="s">
        <v>374</v>
      </c>
      <c r="D221" s="235" t="s">
        <v>375</v>
      </c>
      <c r="E221" s="235" t="s">
        <v>376</v>
      </c>
      <c r="F221" s="228"/>
      <c r="G221" s="228"/>
      <c r="H221" s="228"/>
    </row>
    <row r="222" spans="1:17" ht="15" customHeight="1" x14ac:dyDescent="0.25">
      <c r="A222" s="78">
        <v>1</v>
      </c>
      <c r="B222" s="78" t="s">
        <v>343</v>
      </c>
      <c r="C222" s="79">
        <v>1013119.04</v>
      </c>
      <c r="D222" s="79">
        <v>815861.23</v>
      </c>
      <c r="E222" s="79">
        <f>C222-D222</f>
        <v>197257.81000000006</v>
      </c>
      <c r="F222" s="227"/>
      <c r="G222" s="227"/>
      <c r="H222" s="227"/>
    </row>
    <row r="223" spans="1:17" ht="15" customHeight="1" x14ac:dyDescent="0.25">
      <c r="A223" s="78">
        <v>3</v>
      </c>
      <c r="B223" s="78" t="s">
        <v>345</v>
      </c>
      <c r="C223" s="79">
        <v>114133.07</v>
      </c>
      <c r="D223" s="79">
        <v>76386.89</v>
      </c>
      <c r="E223" s="79">
        <f t="shared" ref="E223:E227" si="80">C223-D223</f>
        <v>37746.180000000008</v>
      </c>
      <c r="F223" s="227"/>
      <c r="G223" s="227"/>
      <c r="H223" s="227"/>
    </row>
    <row r="224" spans="1:17" ht="15" customHeight="1" x14ac:dyDescent="0.25">
      <c r="A224" s="78">
        <v>4</v>
      </c>
      <c r="B224" s="78" t="s">
        <v>346</v>
      </c>
      <c r="C224" s="79">
        <v>516267.81</v>
      </c>
      <c r="D224" s="79">
        <v>515135.81</v>
      </c>
      <c r="E224" s="79">
        <f t="shared" si="80"/>
        <v>1132</v>
      </c>
      <c r="F224" s="227"/>
      <c r="G224" s="227"/>
      <c r="H224" s="227"/>
    </row>
    <row r="225" spans="1:8" ht="15" customHeight="1" x14ac:dyDescent="0.25">
      <c r="A225" s="78">
        <v>5</v>
      </c>
      <c r="B225" s="78" t="s">
        <v>344</v>
      </c>
      <c r="C225" s="79">
        <v>306039.88</v>
      </c>
      <c r="D225" s="79">
        <v>290061.18</v>
      </c>
      <c r="E225" s="79">
        <f t="shared" si="80"/>
        <v>15978.700000000012</v>
      </c>
      <c r="F225" s="227"/>
      <c r="G225" s="227"/>
      <c r="H225" s="227"/>
    </row>
    <row r="226" spans="1:8" ht="15" customHeight="1" x14ac:dyDescent="0.25">
      <c r="A226" s="78">
        <v>6</v>
      </c>
      <c r="B226" s="78" t="s">
        <v>347</v>
      </c>
      <c r="C226" s="79">
        <v>1640.59</v>
      </c>
      <c r="D226" s="79">
        <v>1640.59</v>
      </c>
      <c r="E226" s="79">
        <f t="shared" si="80"/>
        <v>0</v>
      </c>
      <c r="F226" s="227"/>
      <c r="G226" s="227"/>
      <c r="H226" s="227"/>
    </row>
    <row r="227" spans="1:8" ht="15" customHeight="1" x14ac:dyDescent="0.25">
      <c r="A227" s="78">
        <v>7</v>
      </c>
      <c r="B227" s="78" t="s">
        <v>348</v>
      </c>
      <c r="C227" s="79">
        <v>103169.06</v>
      </c>
      <c r="D227" s="79">
        <v>74670.55</v>
      </c>
      <c r="E227" s="79">
        <f t="shared" si="80"/>
        <v>28498.509999999995</v>
      </c>
      <c r="F227" s="227"/>
      <c r="G227" s="227"/>
      <c r="H227" s="227"/>
    </row>
    <row r="228" spans="1:8" ht="24.95" customHeight="1" x14ac:dyDescent="0.25">
      <c r="A228" s="323"/>
      <c r="B228" s="324" t="s">
        <v>377</v>
      </c>
      <c r="C228" s="238">
        <f>SUM(C222:C227)</f>
        <v>2054369.4500000004</v>
      </c>
      <c r="D228" s="238">
        <f t="shared" ref="D228:E228" si="81">SUM(D222:D227)</f>
        <v>1773756.25</v>
      </c>
      <c r="E228" s="238">
        <f t="shared" si="81"/>
        <v>280613.20000000007</v>
      </c>
      <c r="F228" s="227"/>
      <c r="G228" s="227"/>
      <c r="H228" s="227"/>
    </row>
    <row r="229" spans="1:8" ht="24.95" customHeight="1" x14ac:dyDescent="0.25">
      <c r="A229" s="227"/>
      <c r="B229" s="227"/>
      <c r="C229" s="227"/>
      <c r="D229" s="227"/>
      <c r="E229" s="227"/>
      <c r="F229" s="227"/>
      <c r="G229" s="227"/>
      <c r="H229" s="227"/>
    </row>
    <row r="230" spans="1:8" x14ac:dyDescent="0.25">
      <c r="A230" s="4"/>
      <c r="B230" s="4"/>
      <c r="C230" s="4"/>
      <c r="D230" s="3"/>
      <c r="E230" s="3"/>
      <c r="F230" s="3"/>
      <c r="G230" s="3"/>
      <c r="H230" s="5"/>
    </row>
    <row r="231" spans="1:8" x14ac:dyDescent="0.25">
      <c r="A231" s="445" t="s">
        <v>365</v>
      </c>
      <c r="B231" s="445"/>
      <c r="C231" s="445"/>
      <c r="D231" s="445"/>
      <c r="E231" s="445"/>
      <c r="F231" t="s">
        <v>5</v>
      </c>
      <c r="G231" t="s">
        <v>5</v>
      </c>
      <c r="H231" t="s">
        <v>5</v>
      </c>
    </row>
    <row r="232" spans="1:8" x14ac:dyDescent="0.25">
      <c r="A232" s="41" t="s">
        <v>5</v>
      </c>
      <c r="B232" s="457" t="s">
        <v>129</v>
      </c>
      <c r="C232" s="458"/>
      <c r="D232" s="321" t="s">
        <v>413</v>
      </c>
      <c r="E232" s="321" t="s">
        <v>130</v>
      </c>
      <c r="F232" s="321" t="s">
        <v>414</v>
      </c>
      <c r="G232" s="321" t="s">
        <v>0</v>
      </c>
      <c r="H232" s="4" t="s">
        <v>5</v>
      </c>
    </row>
    <row r="233" spans="1:8" x14ac:dyDescent="0.25">
      <c r="A233" s="159" t="s">
        <v>131</v>
      </c>
      <c r="B233" s="459" t="s">
        <v>363</v>
      </c>
      <c r="C233" s="460"/>
      <c r="D233" s="195">
        <f>SUM(D234:D235)</f>
        <v>323752.38</v>
      </c>
      <c r="E233" s="195">
        <f t="shared" ref="E233:F233" si="82">SUM(E234:E235)</f>
        <v>353773.44</v>
      </c>
      <c r="F233" s="195">
        <f t="shared" si="82"/>
        <v>315249.20999999996</v>
      </c>
      <c r="G233" s="357">
        <f>F233/E233*100</f>
        <v>89.110479859652543</v>
      </c>
      <c r="H233" s="54" t="s">
        <v>5</v>
      </c>
    </row>
    <row r="234" spans="1:8" x14ac:dyDescent="0.25">
      <c r="A234" s="14" t="s">
        <v>132</v>
      </c>
      <c r="B234" s="461" t="s">
        <v>133</v>
      </c>
      <c r="C234" s="462"/>
      <c r="D234" s="194">
        <v>20591.46</v>
      </c>
      <c r="E234" s="12">
        <v>25979.75</v>
      </c>
      <c r="F234" s="20">
        <v>25361.85</v>
      </c>
      <c r="G234" s="345">
        <f t="shared" ref="G234:G263" si="83">F234/E234*100</f>
        <v>97.621609137886239</v>
      </c>
      <c r="H234" s="4" t="s">
        <v>5</v>
      </c>
    </row>
    <row r="235" spans="1:8" x14ac:dyDescent="0.25">
      <c r="A235" s="14" t="s">
        <v>134</v>
      </c>
      <c r="B235" s="461" t="s">
        <v>135</v>
      </c>
      <c r="C235" s="462"/>
      <c r="D235" s="194">
        <v>303160.92</v>
      </c>
      <c r="E235" s="12">
        <v>327793.69</v>
      </c>
      <c r="F235" s="20">
        <v>289887.35999999999</v>
      </c>
      <c r="G235" s="345">
        <f t="shared" si="83"/>
        <v>88.435918336316959</v>
      </c>
      <c r="H235" s="4" t="s">
        <v>5</v>
      </c>
    </row>
    <row r="236" spans="1:8" x14ac:dyDescent="0.25">
      <c r="A236" s="159" t="s">
        <v>136</v>
      </c>
      <c r="B236" s="463" t="s">
        <v>137</v>
      </c>
      <c r="C236" s="464"/>
      <c r="D236" s="195">
        <f>SUM(D237)</f>
        <v>3318.07</v>
      </c>
      <c r="E236" s="195">
        <f t="shared" ref="E236:F236" si="84">SUM(E237)</f>
        <v>3318.1</v>
      </c>
      <c r="F236" s="195">
        <f t="shared" si="84"/>
        <v>2800</v>
      </c>
      <c r="G236" s="357">
        <f t="shared" si="83"/>
        <v>84.385642385702667</v>
      </c>
      <c r="H236" s="55" t="s">
        <v>5</v>
      </c>
    </row>
    <row r="237" spans="1:8" x14ac:dyDescent="0.25">
      <c r="A237" s="14" t="s">
        <v>138</v>
      </c>
      <c r="B237" s="461" t="s">
        <v>139</v>
      </c>
      <c r="C237" s="462"/>
      <c r="D237" s="194">
        <v>3318.07</v>
      </c>
      <c r="E237" s="12">
        <v>3318.1</v>
      </c>
      <c r="F237" s="20">
        <v>2800</v>
      </c>
      <c r="G237" s="345">
        <f t="shared" si="83"/>
        <v>84.385642385702667</v>
      </c>
      <c r="H237" s="4" t="s">
        <v>5</v>
      </c>
    </row>
    <row r="238" spans="1:8" x14ac:dyDescent="0.25">
      <c r="A238" s="159" t="s">
        <v>140</v>
      </c>
      <c r="B238" s="463" t="s">
        <v>141</v>
      </c>
      <c r="C238" s="464"/>
      <c r="D238" s="195">
        <f>SUM(D239)</f>
        <v>44469.46</v>
      </c>
      <c r="E238" s="195">
        <f t="shared" ref="E238:F238" si="85">SUM(E239)</f>
        <v>77737.7</v>
      </c>
      <c r="F238" s="195">
        <f t="shared" si="85"/>
        <v>77524.240000000005</v>
      </c>
      <c r="G238" s="357">
        <f t="shared" si="83"/>
        <v>99.7254099362343</v>
      </c>
      <c r="H238" s="55" t="s">
        <v>5</v>
      </c>
    </row>
    <row r="239" spans="1:8" x14ac:dyDescent="0.25">
      <c r="A239" s="14" t="s">
        <v>142</v>
      </c>
      <c r="B239" s="461" t="s">
        <v>143</v>
      </c>
      <c r="C239" s="462"/>
      <c r="D239" s="194">
        <v>44469.46</v>
      </c>
      <c r="E239" s="12">
        <v>77737.7</v>
      </c>
      <c r="F239" s="20">
        <v>77524.240000000005</v>
      </c>
      <c r="G239" s="345">
        <f t="shared" si="83"/>
        <v>99.7254099362343</v>
      </c>
      <c r="H239" s="4" t="s">
        <v>5</v>
      </c>
    </row>
    <row r="240" spans="1:8" x14ac:dyDescent="0.25">
      <c r="A240" s="159" t="s">
        <v>144</v>
      </c>
      <c r="B240" s="463" t="s">
        <v>145</v>
      </c>
      <c r="C240" s="464"/>
      <c r="D240" s="195">
        <f>SUM(D241:D242)</f>
        <v>167602.99</v>
      </c>
      <c r="E240" s="195">
        <f t="shared" ref="E240:F240" si="86">SUM(E241:E242)</f>
        <v>182883.67</v>
      </c>
      <c r="F240" s="195">
        <f t="shared" si="86"/>
        <v>190136.09</v>
      </c>
      <c r="G240" s="357">
        <f t="shared" si="83"/>
        <v>103.96559189784413</v>
      </c>
      <c r="H240" s="55" t="s">
        <v>5</v>
      </c>
    </row>
    <row r="241" spans="1:8" x14ac:dyDescent="0.25">
      <c r="A241" s="14" t="s">
        <v>146</v>
      </c>
      <c r="B241" s="461" t="s">
        <v>417</v>
      </c>
      <c r="C241" s="462"/>
      <c r="D241" s="194">
        <v>34365.279999999999</v>
      </c>
      <c r="E241" s="12">
        <v>31253.66</v>
      </c>
      <c r="F241" s="20">
        <v>46116.34</v>
      </c>
      <c r="G241" s="345">
        <f t="shared" si="83"/>
        <v>147.55500635765537</v>
      </c>
      <c r="H241" s="4" t="s">
        <v>5</v>
      </c>
    </row>
    <row r="242" spans="1:8" x14ac:dyDescent="0.25">
      <c r="A242" s="14" t="s">
        <v>147</v>
      </c>
      <c r="B242" s="461" t="s">
        <v>148</v>
      </c>
      <c r="C242" s="462"/>
      <c r="D242" s="194">
        <v>133237.71</v>
      </c>
      <c r="E242" s="12">
        <v>151630.01</v>
      </c>
      <c r="F242" s="20">
        <v>144019.75</v>
      </c>
      <c r="G242" s="345">
        <f t="shared" si="83"/>
        <v>94.981033108155827</v>
      </c>
      <c r="H242" s="4" t="s">
        <v>5</v>
      </c>
    </row>
    <row r="243" spans="1:8" x14ac:dyDescent="0.25">
      <c r="A243" s="159" t="s">
        <v>149</v>
      </c>
      <c r="B243" s="463" t="s">
        <v>150</v>
      </c>
      <c r="C243" s="464"/>
      <c r="D243" s="195">
        <f>SUM(D244:D245)</f>
        <v>54981.270000000004</v>
      </c>
      <c r="E243" s="195">
        <f t="shared" ref="E243:F243" si="87">SUM(E244:E245)</f>
        <v>35753.599999999999</v>
      </c>
      <c r="F243" s="195">
        <f t="shared" si="87"/>
        <v>43115.62</v>
      </c>
      <c r="G243" s="357">
        <f t="shared" si="83"/>
        <v>120.59098943882576</v>
      </c>
      <c r="H243" s="55" t="s">
        <v>5</v>
      </c>
    </row>
    <row r="244" spans="1:8" x14ac:dyDescent="0.25">
      <c r="A244" s="14" t="s">
        <v>151</v>
      </c>
      <c r="B244" s="461" t="s">
        <v>152</v>
      </c>
      <c r="C244" s="462"/>
      <c r="D244" s="194">
        <v>47498.73</v>
      </c>
      <c r="E244" s="12">
        <v>28499.200000000001</v>
      </c>
      <c r="F244" s="20">
        <v>28077.040000000001</v>
      </c>
      <c r="G244" s="345">
        <f t="shared" si="83"/>
        <v>98.518695261621374</v>
      </c>
      <c r="H244" s="4" t="s">
        <v>5</v>
      </c>
    </row>
    <row r="245" spans="1:8" x14ac:dyDescent="0.25">
      <c r="A245" s="14" t="s">
        <v>153</v>
      </c>
      <c r="B245" s="461" t="s">
        <v>416</v>
      </c>
      <c r="C245" s="462"/>
      <c r="D245" s="194">
        <v>7482.54</v>
      </c>
      <c r="E245" s="12">
        <v>7254.4</v>
      </c>
      <c r="F245" s="20">
        <v>15038.58</v>
      </c>
      <c r="G245" s="345">
        <f t="shared" si="83"/>
        <v>207.30287825319809</v>
      </c>
      <c r="H245" s="4" t="s">
        <v>5</v>
      </c>
    </row>
    <row r="246" spans="1:8" x14ac:dyDescent="0.25">
      <c r="A246" s="159" t="s">
        <v>154</v>
      </c>
      <c r="B246" s="463" t="s">
        <v>415</v>
      </c>
      <c r="C246" s="460"/>
      <c r="D246" s="195">
        <f>SUM(D247:D250)</f>
        <v>770137.14000000013</v>
      </c>
      <c r="E246" s="195">
        <f t="shared" ref="E246:F246" si="88">SUM(E247:E250)</f>
        <v>604186.42999999993</v>
      </c>
      <c r="F246" s="195">
        <f t="shared" si="88"/>
        <v>513057.52</v>
      </c>
      <c r="G246" s="357">
        <f t="shared" si="83"/>
        <v>84.917087594966361</v>
      </c>
      <c r="H246" s="54" t="s">
        <v>5</v>
      </c>
    </row>
    <row r="247" spans="1:8" x14ac:dyDescent="0.25">
      <c r="A247" s="14" t="s">
        <v>155</v>
      </c>
      <c r="B247" s="461" t="s">
        <v>156</v>
      </c>
      <c r="C247" s="462"/>
      <c r="D247" s="194">
        <v>249497.96</v>
      </c>
      <c r="E247" s="12">
        <v>336090.55</v>
      </c>
      <c r="F247" s="20">
        <v>294712.19</v>
      </c>
      <c r="G247" s="345">
        <f t="shared" si="83"/>
        <v>87.688329826589893</v>
      </c>
      <c r="H247" s="4" t="s">
        <v>5</v>
      </c>
    </row>
    <row r="248" spans="1:8" x14ac:dyDescent="0.25">
      <c r="A248" s="14" t="s">
        <v>157</v>
      </c>
      <c r="B248" s="461" t="s">
        <v>158</v>
      </c>
      <c r="C248" s="462"/>
      <c r="D248" s="194">
        <v>116426.03</v>
      </c>
      <c r="E248" s="12">
        <v>63041.5</v>
      </c>
      <c r="F248" s="20">
        <v>51874.29</v>
      </c>
      <c r="G248" s="345">
        <f t="shared" si="83"/>
        <v>82.285938627729351</v>
      </c>
      <c r="H248" s="4" t="s">
        <v>5</v>
      </c>
    </row>
    <row r="249" spans="1:8" x14ac:dyDescent="0.25">
      <c r="A249" s="14" t="s">
        <v>159</v>
      </c>
      <c r="B249" s="461" t="s">
        <v>160</v>
      </c>
      <c r="C249" s="462"/>
      <c r="D249" s="194">
        <v>312021.59000000003</v>
      </c>
      <c r="E249" s="12">
        <v>111271.7</v>
      </c>
      <c r="F249" s="20">
        <v>82680.960000000006</v>
      </c>
      <c r="G249" s="345">
        <f t="shared" si="83"/>
        <v>74.305470303769965</v>
      </c>
      <c r="H249" s="4" t="s">
        <v>5</v>
      </c>
    </row>
    <row r="250" spans="1:8" x14ac:dyDescent="0.25">
      <c r="A250" s="14" t="s">
        <v>161</v>
      </c>
      <c r="B250" s="461" t="s">
        <v>162</v>
      </c>
      <c r="C250" s="462"/>
      <c r="D250" s="194">
        <v>92191.56</v>
      </c>
      <c r="E250" s="12">
        <v>93782.68</v>
      </c>
      <c r="F250" s="20">
        <v>83790.080000000002</v>
      </c>
      <c r="G250" s="345">
        <f t="shared" si="83"/>
        <v>89.344940878209073</v>
      </c>
      <c r="H250" s="4" t="s">
        <v>5</v>
      </c>
    </row>
    <row r="251" spans="1:8" x14ac:dyDescent="0.25">
      <c r="A251" s="159" t="s">
        <v>163</v>
      </c>
      <c r="B251" s="463" t="s">
        <v>164</v>
      </c>
      <c r="C251" s="464"/>
      <c r="D251" s="195">
        <f>SUM(D252)</f>
        <v>9207.9</v>
      </c>
      <c r="E251" s="195">
        <f t="shared" ref="E251:F251" si="89">SUM(E252)</f>
        <v>18807.7</v>
      </c>
      <c r="F251" s="195">
        <f t="shared" si="89"/>
        <v>19689.52</v>
      </c>
      <c r="G251" s="357">
        <f t="shared" si="83"/>
        <v>104.68861157929996</v>
      </c>
      <c r="H251" s="55" t="s">
        <v>5</v>
      </c>
    </row>
    <row r="252" spans="1:8" x14ac:dyDescent="0.25">
      <c r="A252" s="14" t="s">
        <v>165</v>
      </c>
      <c r="B252" s="461" t="s">
        <v>166</v>
      </c>
      <c r="C252" s="462"/>
      <c r="D252" s="194">
        <v>9207.9</v>
      </c>
      <c r="E252" s="12">
        <v>18807.7</v>
      </c>
      <c r="F252" s="20">
        <v>19689.52</v>
      </c>
      <c r="G252" s="345">
        <f t="shared" si="83"/>
        <v>104.68861157929996</v>
      </c>
      <c r="H252" s="4" t="s">
        <v>5</v>
      </c>
    </row>
    <row r="253" spans="1:8" x14ac:dyDescent="0.25">
      <c r="A253" s="159" t="s">
        <v>167</v>
      </c>
      <c r="B253" s="463" t="s">
        <v>168</v>
      </c>
      <c r="C253" s="464"/>
      <c r="D253" s="195">
        <f>SUM(D254:D256)</f>
        <v>109677.45</v>
      </c>
      <c r="E253" s="195">
        <f t="shared" ref="E253:F253" si="90">SUM(E254:E256)</f>
        <v>200815.85</v>
      </c>
      <c r="F253" s="195">
        <f t="shared" si="90"/>
        <v>216608.37</v>
      </c>
      <c r="G253" s="357">
        <f t="shared" si="83"/>
        <v>107.86418004355731</v>
      </c>
      <c r="H253" s="55" t="s">
        <v>5</v>
      </c>
    </row>
    <row r="254" spans="1:8" x14ac:dyDescent="0.25">
      <c r="A254" s="14" t="s">
        <v>169</v>
      </c>
      <c r="B254" s="461" t="s">
        <v>170</v>
      </c>
      <c r="C254" s="462"/>
      <c r="D254" s="194">
        <v>40274.730000000003</v>
      </c>
      <c r="E254" s="12">
        <v>37693.199999999997</v>
      </c>
      <c r="F254" s="20">
        <v>37658.620000000003</v>
      </c>
      <c r="G254" s="345">
        <f t="shared" si="83"/>
        <v>99.908259314677466</v>
      </c>
      <c r="H254" s="4" t="s">
        <v>5</v>
      </c>
    </row>
    <row r="255" spans="1:8" x14ac:dyDescent="0.25">
      <c r="A255" s="14" t="s">
        <v>171</v>
      </c>
      <c r="B255" s="461" t="s">
        <v>172</v>
      </c>
      <c r="C255" s="462"/>
      <c r="D255" s="194">
        <v>56661.33</v>
      </c>
      <c r="E255" s="12">
        <v>143931.25</v>
      </c>
      <c r="F255" s="20">
        <v>155154.49</v>
      </c>
      <c r="G255" s="345">
        <f t="shared" si="83"/>
        <v>107.79763949802424</v>
      </c>
      <c r="H255" s="4" t="s">
        <v>5</v>
      </c>
    </row>
    <row r="256" spans="1:8" x14ac:dyDescent="0.25">
      <c r="A256" s="14" t="s">
        <v>173</v>
      </c>
      <c r="B256" s="461" t="s">
        <v>174</v>
      </c>
      <c r="C256" s="462"/>
      <c r="D256" s="194">
        <v>12741.39</v>
      </c>
      <c r="E256" s="12">
        <v>19191.400000000001</v>
      </c>
      <c r="F256" s="20">
        <v>23795.26</v>
      </c>
      <c r="G256" s="345">
        <f t="shared" si="83"/>
        <v>123.98918265473075</v>
      </c>
      <c r="H256" s="4" t="s">
        <v>5</v>
      </c>
    </row>
    <row r="257" spans="1:8" x14ac:dyDescent="0.25">
      <c r="A257" s="159" t="s">
        <v>175</v>
      </c>
      <c r="B257" s="463" t="s">
        <v>176</v>
      </c>
      <c r="C257" s="464"/>
      <c r="D257" s="195">
        <f>SUM(D258:D259)</f>
        <v>318531.95</v>
      </c>
      <c r="E257" s="195">
        <f t="shared" ref="E257:F257" si="91">SUM(E258:E259)</f>
        <v>393210.69</v>
      </c>
      <c r="F257" s="195">
        <f t="shared" si="91"/>
        <v>374674.87</v>
      </c>
      <c r="G257" s="357">
        <f t="shared" si="83"/>
        <v>95.286033551122429</v>
      </c>
      <c r="H257" s="55" t="s">
        <v>5</v>
      </c>
    </row>
    <row r="258" spans="1:8" x14ac:dyDescent="0.25">
      <c r="A258" s="14" t="s">
        <v>177</v>
      </c>
      <c r="B258" s="461" t="s">
        <v>178</v>
      </c>
      <c r="C258" s="462"/>
      <c r="D258" s="194">
        <v>292611.43</v>
      </c>
      <c r="E258" s="12">
        <v>367347.29</v>
      </c>
      <c r="F258" s="20">
        <v>350034.09</v>
      </c>
      <c r="G258" s="345">
        <f t="shared" si="83"/>
        <v>95.286966728405702</v>
      </c>
      <c r="H258" s="4" t="s">
        <v>5</v>
      </c>
    </row>
    <row r="259" spans="1:8" x14ac:dyDescent="0.25">
      <c r="A259" s="14" t="s">
        <v>179</v>
      </c>
      <c r="B259" s="461" t="s">
        <v>180</v>
      </c>
      <c r="C259" s="462"/>
      <c r="D259" s="194">
        <v>25920.52</v>
      </c>
      <c r="E259" s="12">
        <v>25863.4</v>
      </c>
      <c r="F259" s="20">
        <v>24640.78</v>
      </c>
      <c r="G259" s="345">
        <f t="shared" si="83"/>
        <v>95.272779294292306</v>
      </c>
      <c r="H259" s="4" t="s">
        <v>5</v>
      </c>
    </row>
    <row r="260" spans="1:8" x14ac:dyDescent="0.25">
      <c r="A260" s="159">
        <v>10</v>
      </c>
      <c r="B260" s="463" t="s">
        <v>181</v>
      </c>
      <c r="C260" s="464"/>
      <c r="D260" s="195">
        <f>SUM(D261:D262)</f>
        <v>20308.620000000003</v>
      </c>
      <c r="E260" s="195">
        <f t="shared" ref="E260:F260" si="92">SUM(E261:E262)</f>
        <v>21797.3</v>
      </c>
      <c r="F260" s="195">
        <f t="shared" si="92"/>
        <v>20900.810000000001</v>
      </c>
      <c r="G260" s="357">
        <f t="shared" si="83"/>
        <v>95.887151160923608</v>
      </c>
      <c r="H260" s="55" t="s">
        <v>5</v>
      </c>
    </row>
    <row r="261" spans="1:8" x14ac:dyDescent="0.25">
      <c r="A261" s="14">
        <v>104</v>
      </c>
      <c r="B261" s="461" t="s">
        <v>182</v>
      </c>
      <c r="C261" s="462"/>
      <c r="D261" s="194">
        <v>17407.45</v>
      </c>
      <c r="E261" s="12">
        <v>21797.3</v>
      </c>
      <c r="F261" s="20">
        <v>20900.810000000001</v>
      </c>
      <c r="G261" s="345">
        <f t="shared" si="83"/>
        <v>95.887151160923608</v>
      </c>
      <c r="H261" s="4" t="s">
        <v>5</v>
      </c>
    </row>
    <row r="262" spans="1:8" x14ac:dyDescent="0.25">
      <c r="A262" s="14">
        <v>107</v>
      </c>
      <c r="B262" s="461" t="s">
        <v>418</v>
      </c>
      <c r="C262" s="462"/>
      <c r="D262" s="194">
        <v>2901.17</v>
      </c>
      <c r="E262" s="12">
        <v>0</v>
      </c>
      <c r="F262" s="20">
        <v>0</v>
      </c>
      <c r="G262" s="345">
        <v>0</v>
      </c>
      <c r="H262" s="4" t="s">
        <v>5</v>
      </c>
    </row>
    <row r="263" spans="1:8" x14ac:dyDescent="0.25">
      <c r="A263" s="41" t="s">
        <v>5</v>
      </c>
      <c r="B263" s="480" t="s">
        <v>183</v>
      </c>
      <c r="C263" s="481"/>
      <c r="D263" s="90">
        <f>SUM(D233,D236,D238,D240,D243,D246,D251,D253,D257,D260)</f>
        <v>1821987.23</v>
      </c>
      <c r="E263" s="90">
        <f t="shared" ref="E263:F263" si="93">SUM(E233,E236,E238,E240,E243,E246,E251,E253,E257,E260)</f>
        <v>1892284.48</v>
      </c>
      <c r="F263" s="90">
        <f t="shared" si="93"/>
        <v>1773756.25</v>
      </c>
      <c r="G263" s="344">
        <f t="shared" si="83"/>
        <v>93.736236213278033</v>
      </c>
      <c r="H263" s="55" t="s">
        <v>5</v>
      </c>
    </row>
    <row r="264" spans="1:8" x14ac:dyDescent="0.25">
      <c r="A264" s="4"/>
      <c r="B264" s="151"/>
      <c r="C264" s="151"/>
      <c r="D264" s="151"/>
      <c r="E264" s="152"/>
      <c r="F264" s="152"/>
      <c r="G264" s="153"/>
      <c r="H264" s="55"/>
    </row>
    <row r="265" spans="1:8" x14ac:dyDescent="0.25">
      <c r="A265" s="445" t="s">
        <v>360</v>
      </c>
      <c r="B265" s="426"/>
      <c r="C265" s="426"/>
      <c r="D265" s="426"/>
      <c r="E265" s="426"/>
      <c r="F265" s="426"/>
      <c r="G265" s="426"/>
      <c r="H265" s="426"/>
    </row>
    <row r="267" spans="1:8" x14ac:dyDescent="0.25">
      <c r="A267" s="154" t="s">
        <v>352</v>
      </c>
      <c r="B267" s="155"/>
      <c r="C267" s="155"/>
      <c r="D267" s="155"/>
      <c r="E267" s="155"/>
      <c r="F267" s="155"/>
      <c r="G267" s="155"/>
      <c r="H267" s="155"/>
    </row>
    <row r="268" spans="1:8" ht="22.5" x14ac:dyDescent="0.25">
      <c r="A268" s="431" t="s">
        <v>314</v>
      </c>
      <c r="B268" s="432"/>
      <c r="C268" s="103" t="s">
        <v>410</v>
      </c>
      <c r="D268" s="103" t="s">
        <v>411</v>
      </c>
      <c r="E268" s="103" t="s">
        <v>322</v>
      </c>
      <c r="F268" s="103" t="s">
        <v>412</v>
      </c>
      <c r="G268" s="263" t="s">
        <v>323</v>
      </c>
      <c r="H268" s="263" t="s">
        <v>324</v>
      </c>
    </row>
    <row r="269" spans="1:8" x14ac:dyDescent="0.25">
      <c r="A269" s="437">
        <v>1</v>
      </c>
      <c r="B269" s="438"/>
      <c r="C269" s="106">
        <v>2</v>
      </c>
      <c r="D269" s="107">
        <v>3</v>
      </c>
      <c r="E269" s="105">
        <v>4</v>
      </c>
      <c r="F269" s="107">
        <v>5</v>
      </c>
      <c r="G269" s="106">
        <v>6</v>
      </c>
      <c r="H269" s="106">
        <v>7</v>
      </c>
    </row>
    <row r="270" spans="1:8" x14ac:dyDescent="0.25">
      <c r="A270" s="109">
        <v>8</v>
      </c>
      <c r="B270" s="109" t="s">
        <v>293</v>
      </c>
      <c r="C270" s="108">
        <v>0</v>
      </c>
      <c r="D270" s="118">
        <f t="shared" ref="D270:E272" si="94">SUM(D271)</f>
        <v>0</v>
      </c>
      <c r="E270" s="118">
        <f t="shared" si="94"/>
        <v>0</v>
      </c>
      <c r="F270" s="108">
        <v>0</v>
      </c>
      <c r="G270" s="410">
        <v>0</v>
      </c>
      <c r="H270" s="411">
        <v>0</v>
      </c>
    </row>
    <row r="271" spans="1:8" x14ac:dyDescent="0.25">
      <c r="A271" s="114">
        <v>84</v>
      </c>
      <c r="B271" s="114" t="s">
        <v>122</v>
      </c>
      <c r="C271" s="113">
        <v>0</v>
      </c>
      <c r="D271" s="122">
        <f t="shared" si="94"/>
        <v>0</v>
      </c>
      <c r="E271" s="122">
        <f t="shared" si="94"/>
        <v>0</v>
      </c>
      <c r="F271" s="113">
        <v>0</v>
      </c>
      <c r="G271" s="412">
        <v>0</v>
      </c>
      <c r="H271" s="412">
        <v>0</v>
      </c>
    </row>
    <row r="272" spans="1:8" ht="20.25" x14ac:dyDescent="0.25">
      <c r="A272" s="123">
        <v>844</v>
      </c>
      <c r="B272" s="116" t="s">
        <v>123</v>
      </c>
      <c r="C272" s="111">
        <v>0</v>
      </c>
      <c r="D272" s="124">
        <f t="shared" si="94"/>
        <v>0</v>
      </c>
      <c r="E272" s="124">
        <f t="shared" si="94"/>
        <v>0</v>
      </c>
      <c r="F272" s="112">
        <v>0</v>
      </c>
      <c r="G272" s="413">
        <v>0</v>
      </c>
      <c r="H272" s="413">
        <v>0</v>
      </c>
    </row>
    <row r="273" spans="1:8" ht="20.25" x14ac:dyDescent="0.25">
      <c r="A273" s="53">
        <v>8445</v>
      </c>
      <c r="B273" s="31" t="s">
        <v>124</v>
      </c>
      <c r="C273" s="12">
        <v>0</v>
      </c>
      <c r="D273" s="86">
        <v>0</v>
      </c>
      <c r="E273" s="86">
        <v>0</v>
      </c>
      <c r="F273" s="38">
        <v>0</v>
      </c>
      <c r="G273" s="407">
        <v>0</v>
      </c>
      <c r="H273" s="407">
        <v>0</v>
      </c>
    </row>
    <row r="274" spans="1:8" x14ac:dyDescent="0.25">
      <c r="A274" s="119">
        <v>5</v>
      </c>
      <c r="B274" s="119" t="s">
        <v>294</v>
      </c>
      <c r="C274" s="120">
        <v>0</v>
      </c>
      <c r="D274" s="121">
        <f>SUM(D275)</f>
        <v>0</v>
      </c>
      <c r="E274" s="121">
        <f>SUM(E275)</f>
        <v>0</v>
      </c>
      <c r="F274" s="120"/>
      <c r="G274" s="410">
        <v>0</v>
      </c>
      <c r="H274" s="411">
        <v>0</v>
      </c>
    </row>
    <row r="275" spans="1:8" x14ac:dyDescent="0.25">
      <c r="A275" s="114">
        <v>54</v>
      </c>
      <c r="B275" s="114" t="s">
        <v>325</v>
      </c>
      <c r="C275" s="113">
        <v>0</v>
      </c>
      <c r="D275" s="122">
        <f>D276+D278</f>
        <v>0</v>
      </c>
      <c r="E275" s="122">
        <f>E276+E278</f>
        <v>0</v>
      </c>
      <c r="F275" s="113">
        <v>0</v>
      </c>
      <c r="G275" s="412">
        <v>0</v>
      </c>
      <c r="H275" s="412">
        <v>0</v>
      </c>
    </row>
    <row r="276" spans="1:8" ht="20.25" x14ac:dyDescent="0.25">
      <c r="A276" s="123">
        <v>544</v>
      </c>
      <c r="B276" s="116" t="s">
        <v>125</v>
      </c>
      <c r="C276" s="111">
        <v>0</v>
      </c>
      <c r="D276" s="124">
        <v>0</v>
      </c>
      <c r="E276" s="124">
        <v>0</v>
      </c>
      <c r="F276" s="112">
        <v>0</v>
      </c>
      <c r="G276" s="413">
        <v>0</v>
      </c>
      <c r="H276" s="413">
        <v>0</v>
      </c>
    </row>
    <row r="277" spans="1:8" ht="20.25" x14ac:dyDescent="0.25">
      <c r="A277" s="53">
        <v>5445</v>
      </c>
      <c r="B277" s="31" t="s">
        <v>126</v>
      </c>
      <c r="C277" s="12">
        <v>0</v>
      </c>
      <c r="D277" s="86">
        <v>0</v>
      </c>
      <c r="E277" s="86">
        <v>0</v>
      </c>
      <c r="F277" s="38">
        <v>0</v>
      </c>
      <c r="G277" s="407">
        <v>0</v>
      </c>
      <c r="H277" s="407">
        <v>0</v>
      </c>
    </row>
    <row r="278" spans="1:8" ht="20.25" x14ac:dyDescent="0.25">
      <c r="A278" s="123">
        <v>547</v>
      </c>
      <c r="B278" s="116" t="s">
        <v>127</v>
      </c>
      <c r="C278" s="111">
        <v>0</v>
      </c>
      <c r="D278" s="124">
        <f>SUM(D279)</f>
        <v>0</v>
      </c>
      <c r="E278" s="124">
        <f>SUM(E279)</f>
        <v>0</v>
      </c>
      <c r="F278" s="112">
        <v>0</v>
      </c>
      <c r="G278" s="413">
        <v>0</v>
      </c>
      <c r="H278" s="413">
        <v>0</v>
      </c>
    </row>
    <row r="279" spans="1:8" ht="20.25" x14ac:dyDescent="0.25">
      <c r="A279" s="53">
        <v>5471</v>
      </c>
      <c r="B279" s="31" t="s">
        <v>128</v>
      </c>
      <c r="C279" s="12">
        <v>0</v>
      </c>
      <c r="D279" s="86">
        <v>0</v>
      </c>
      <c r="E279" s="86">
        <v>0</v>
      </c>
      <c r="F279" s="38">
        <v>0</v>
      </c>
      <c r="G279" s="407">
        <v>0</v>
      </c>
      <c r="H279" s="407">
        <v>0</v>
      </c>
    </row>
    <row r="280" spans="1:8" x14ac:dyDescent="0.25">
      <c r="A280" s="146"/>
      <c r="B280" s="147"/>
      <c r="C280" s="23"/>
      <c r="D280" s="148"/>
      <c r="E280" s="148"/>
      <c r="F280" s="149"/>
      <c r="G280" s="149"/>
      <c r="H280" s="150"/>
    </row>
    <row r="281" spans="1:8" x14ac:dyDescent="0.25">
      <c r="A281" s="445" t="s">
        <v>353</v>
      </c>
      <c r="B281" s="445"/>
      <c r="C281" s="445"/>
      <c r="D281" s="445"/>
      <c r="E281" s="445"/>
      <c r="F281" s="445"/>
      <c r="G281" s="445"/>
      <c r="H281" s="445"/>
    </row>
    <row r="282" spans="1:8" x14ac:dyDescent="0.25">
      <c r="A282" s="482"/>
      <c r="B282" s="482"/>
      <c r="C282" s="482"/>
      <c r="D282" s="482"/>
      <c r="E282" s="482"/>
      <c r="F282" s="482"/>
      <c r="G282" s="482"/>
      <c r="H282" s="482"/>
    </row>
    <row r="283" spans="1:8" x14ac:dyDescent="0.25">
      <c r="A283" s="476" t="s">
        <v>293</v>
      </c>
      <c r="B283" s="477"/>
      <c r="C283" s="139"/>
      <c r="D283" s="139"/>
      <c r="E283" s="139"/>
      <c r="F283" s="139"/>
      <c r="G283" s="140"/>
      <c r="H283" s="140"/>
    </row>
    <row r="284" spans="1:8" ht="22.5" x14ac:dyDescent="0.25">
      <c r="A284" s="236" t="s">
        <v>255</v>
      </c>
      <c r="B284" s="236" t="s">
        <v>338</v>
      </c>
      <c r="C284" s="103" t="s">
        <v>410</v>
      </c>
      <c r="D284" s="103" t="s">
        <v>411</v>
      </c>
      <c r="E284" s="103" t="s">
        <v>322</v>
      </c>
      <c r="F284" s="103" t="s">
        <v>412</v>
      </c>
      <c r="G284" s="263" t="s">
        <v>323</v>
      </c>
      <c r="H284" s="263" t="s">
        <v>324</v>
      </c>
    </row>
    <row r="285" spans="1:8" x14ac:dyDescent="0.25">
      <c r="A285" s="78">
        <v>1</v>
      </c>
      <c r="B285" s="78" t="s">
        <v>256</v>
      </c>
      <c r="C285" s="79">
        <v>0</v>
      </c>
      <c r="D285" s="79">
        <v>0</v>
      </c>
      <c r="E285" s="79">
        <v>0</v>
      </c>
      <c r="F285" s="79">
        <v>0</v>
      </c>
      <c r="G285" s="161">
        <v>0</v>
      </c>
      <c r="H285" s="161">
        <v>0</v>
      </c>
    </row>
    <row r="286" spans="1:8" x14ac:dyDescent="0.25">
      <c r="A286" s="78">
        <v>3</v>
      </c>
      <c r="B286" s="78" t="s">
        <v>257</v>
      </c>
      <c r="C286" s="79">
        <v>0</v>
      </c>
      <c r="D286" s="79">
        <v>0</v>
      </c>
      <c r="E286" s="79">
        <v>0</v>
      </c>
      <c r="F286" s="79">
        <v>0</v>
      </c>
      <c r="G286" s="161">
        <v>0</v>
      </c>
      <c r="H286" s="161">
        <v>0</v>
      </c>
    </row>
    <row r="287" spans="1:8" x14ac:dyDescent="0.25">
      <c r="A287" s="78">
        <v>4</v>
      </c>
      <c r="B287" s="78" t="s">
        <v>254</v>
      </c>
      <c r="C287" s="79">
        <v>0</v>
      </c>
      <c r="D287" s="79">
        <v>0</v>
      </c>
      <c r="E287" s="79">
        <v>0</v>
      </c>
      <c r="F287" s="79">
        <v>0</v>
      </c>
      <c r="G287" s="161">
        <v>0</v>
      </c>
      <c r="H287" s="161">
        <v>0</v>
      </c>
    </row>
    <row r="288" spans="1:8" x14ac:dyDescent="0.25">
      <c r="A288" s="78">
        <v>5</v>
      </c>
      <c r="B288" s="78" t="s">
        <v>258</v>
      </c>
      <c r="C288" s="79">
        <v>0</v>
      </c>
      <c r="D288" s="79">
        <v>0</v>
      </c>
      <c r="E288" s="79">
        <v>0</v>
      </c>
      <c r="F288" s="79">
        <v>0</v>
      </c>
      <c r="G288" s="161">
        <v>0</v>
      </c>
      <c r="H288" s="161">
        <v>0</v>
      </c>
    </row>
    <row r="289" spans="1:8" x14ac:dyDescent="0.25">
      <c r="A289" s="78">
        <v>6</v>
      </c>
      <c r="B289" s="78" t="s">
        <v>340</v>
      </c>
      <c r="C289" s="79">
        <v>0</v>
      </c>
      <c r="D289" s="79">
        <v>0</v>
      </c>
      <c r="E289" s="79">
        <v>0</v>
      </c>
      <c r="F289" s="79">
        <v>0</v>
      </c>
      <c r="G289" s="161">
        <v>0</v>
      </c>
      <c r="H289" s="161">
        <v>0</v>
      </c>
    </row>
    <row r="290" spans="1:8" x14ac:dyDescent="0.25">
      <c r="A290" s="78">
        <v>7</v>
      </c>
      <c r="B290" s="78" t="s">
        <v>27</v>
      </c>
      <c r="C290" s="79">
        <v>0</v>
      </c>
      <c r="D290" s="79">
        <v>0</v>
      </c>
      <c r="E290" s="79">
        <v>0</v>
      </c>
      <c r="F290" s="79">
        <v>0</v>
      </c>
      <c r="G290" s="161">
        <v>0</v>
      </c>
      <c r="H290" s="161">
        <v>0</v>
      </c>
    </row>
    <row r="291" spans="1:8" x14ac:dyDescent="0.25">
      <c r="A291" s="41"/>
      <c r="B291" s="28" t="s">
        <v>341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</row>
    <row r="292" spans="1:8" x14ac:dyDescent="0.25">
      <c r="A292" s="467"/>
      <c r="B292" s="468"/>
      <c r="C292" s="468"/>
      <c r="D292" s="468"/>
      <c r="E292" s="468"/>
      <c r="F292" s="468"/>
      <c r="G292" s="468"/>
      <c r="H292" s="469"/>
    </row>
    <row r="293" spans="1:8" x14ac:dyDescent="0.25">
      <c r="A293" s="476" t="s">
        <v>351</v>
      </c>
      <c r="B293" s="477"/>
      <c r="C293" s="143"/>
      <c r="D293" s="143"/>
      <c r="E293" s="143"/>
      <c r="F293" s="143"/>
      <c r="G293" s="143"/>
      <c r="H293" s="144"/>
    </row>
    <row r="294" spans="1:8" ht="22.5" x14ac:dyDescent="0.25">
      <c r="A294" s="236" t="s">
        <v>255</v>
      </c>
      <c r="B294" s="236" t="s">
        <v>338</v>
      </c>
      <c r="C294" s="103" t="s">
        <v>410</v>
      </c>
      <c r="D294" s="103" t="s">
        <v>411</v>
      </c>
      <c r="E294" s="103" t="s">
        <v>322</v>
      </c>
      <c r="F294" s="103" t="s">
        <v>412</v>
      </c>
      <c r="G294" s="263" t="s">
        <v>323</v>
      </c>
      <c r="H294" s="263" t="s">
        <v>324</v>
      </c>
    </row>
    <row r="295" spans="1:8" x14ac:dyDescent="0.25">
      <c r="A295" s="78">
        <v>1</v>
      </c>
      <c r="B295" s="78" t="s">
        <v>343</v>
      </c>
      <c r="C295" s="79">
        <v>0</v>
      </c>
      <c r="D295" s="79">
        <v>0</v>
      </c>
      <c r="E295" s="79">
        <v>0</v>
      </c>
      <c r="F295" s="79">
        <v>0</v>
      </c>
      <c r="G295" s="162">
        <v>0</v>
      </c>
      <c r="H295" s="162">
        <v>0</v>
      </c>
    </row>
    <row r="296" spans="1:8" x14ac:dyDescent="0.25">
      <c r="A296" s="78">
        <v>3</v>
      </c>
      <c r="B296" s="78" t="s">
        <v>345</v>
      </c>
      <c r="C296" s="79">
        <v>0</v>
      </c>
      <c r="D296" s="79">
        <v>0</v>
      </c>
      <c r="E296" s="79">
        <v>0</v>
      </c>
      <c r="F296" s="79">
        <v>0</v>
      </c>
      <c r="G296" s="162">
        <v>0</v>
      </c>
      <c r="H296" s="162">
        <v>0</v>
      </c>
    </row>
    <row r="297" spans="1:8" x14ac:dyDescent="0.25">
      <c r="A297" s="78">
        <v>4</v>
      </c>
      <c r="B297" s="78" t="s">
        <v>346</v>
      </c>
      <c r="C297" s="79">
        <v>0</v>
      </c>
      <c r="D297" s="79">
        <v>0</v>
      </c>
      <c r="E297" s="79">
        <v>0</v>
      </c>
      <c r="F297" s="79">
        <v>0</v>
      </c>
      <c r="G297" s="162">
        <v>0</v>
      </c>
      <c r="H297" s="162">
        <v>0</v>
      </c>
    </row>
    <row r="298" spans="1:8" x14ac:dyDescent="0.25">
      <c r="A298" s="78">
        <v>5</v>
      </c>
      <c r="B298" s="78" t="s">
        <v>344</v>
      </c>
      <c r="C298" s="79">
        <v>0</v>
      </c>
      <c r="D298" s="79">
        <v>0</v>
      </c>
      <c r="E298" s="79">
        <v>0</v>
      </c>
      <c r="F298" s="79">
        <v>0</v>
      </c>
      <c r="G298" s="162">
        <v>0</v>
      </c>
      <c r="H298" s="162">
        <v>0</v>
      </c>
    </row>
    <row r="299" spans="1:8" x14ac:dyDescent="0.25">
      <c r="A299" s="78">
        <v>6</v>
      </c>
      <c r="B299" s="78" t="s">
        <v>347</v>
      </c>
      <c r="C299" s="79">
        <v>0</v>
      </c>
      <c r="D299" s="79">
        <v>0</v>
      </c>
      <c r="E299" s="79">
        <v>0</v>
      </c>
      <c r="F299" s="79">
        <v>0</v>
      </c>
      <c r="G299" s="162">
        <v>0</v>
      </c>
      <c r="H299" s="162">
        <v>0</v>
      </c>
    </row>
    <row r="300" spans="1:8" x14ac:dyDescent="0.25">
      <c r="A300" s="78">
        <v>7</v>
      </c>
      <c r="B300" s="78" t="s">
        <v>348</v>
      </c>
      <c r="C300" s="79">
        <v>0</v>
      </c>
      <c r="D300" s="156">
        <v>0</v>
      </c>
      <c r="E300" s="79">
        <v>0</v>
      </c>
      <c r="F300" s="79">
        <v>0</v>
      </c>
      <c r="G300" s="162">
        <v>0</v>
      </c>
      <c r="H300" s="162">
        <v>0</v>
      </c>
    </row>
    <row r="301" spans="1:8" x14ac:dyDescent="0.25">
      <c r="A301" s="41"/>
      <c r="B301" s="28" t="s">
        <v>349</v>
      </c>
      <c r="C301" s="39">
        <v>0</v>
      </c>
      <c r="D301" s="39">
        <v>0</v>
      </c>
      <c r="E301" s="39">
        <v>0</v>
      </c>
      <c r="F301" s="39">
        <v>0</v>
      </c>
      <c r="G301" s="160">
        <v>0</v>
      </c>
      <c r="H301" s="160">
        <v>0</v>
      </c>
    </row>
    <row r="302" spans="1:8" x14ac:dyDescent="0.25">
      <c r="A302" s="146"/>
      <c r="B302" s="147"/>
      <c r="C302" s="23"/>
      <c r="D302" s="148"/>
      <c r="E302" s="148"/>
      <c r="F302" s="149"/>
      <c r="G302" s="149"/>
      <c r="H302" s="150"/>
    </row>
    <row r="304" spans="1:8" ht="15.75" x14ac:dyDescent="0.25">
      <c r="A304" s="478" t="s">
        <v>354</v>
      </c>
      <c r="B304" s="478"/>
      <c r="C304" s="478"/>
      <c r="D304" s="478"/>
      <c r="E304" s="478"/>
      <c r="F304" s="478"/>
      <c r="G304" s="478"/>
      <c r="H304" s="478"/>
    </row>
    <row r="305" spans="1:8" x14ac:dyDescent="0.25">
      <c r="A305" s="42"/>
    </row>
    <row r="306" spans="1:8" x14ac:dyDescent="0.25">
      <c r="A306" s="479" t="s">
        <v>326</v>
      </c>
      <c r="B306" s="479"/>
      <c r="C306" s="479"/>
      <c r="D306" s="479"/>
      <c r="E306" s="479"/>
      <c r="F306" s="479"/>
      <c r="G306" s="479"/>
    </row>
    <row r="307" spans="1:8" x14ac:dyDescent="0.25">
      <c r="A307" s="42"/>
    </row>
    <row r="308" spans="1:8" ht="21" customHeight="1" x14ac:dyDescent="0.25">
      <c r="A308" s="125"/>
      <c r="B308" s="235" t="s">
        <v>327</v>
      </c>
      <c r="C308" s="235" t="s">
        <v>275</v>
      </c>
      <c r="D308" s="235" t="s">
        <v>184</v>
      </c>
      <c r="E308" s="235" t="s">
        <v>185</v>
      </c>
      <c r="F308" s="235" t="s">
        <v>186</v>
      </c>
      <c r="G308" s="235" t="s">
        <v>187</v>
      </c>
    </row>
    <row r="309" spans="1:8" x14ac:dyDescent="0.25">
      <c r="A309" s="53"/>
      <c r="B309" s="69">
        <v>1</v>
      </c>
      <c r="C309" s="43">
        <v>2</v>
      </c>
      <c r="D309" s="43">
        <v>3</v>
      </c>
      <c r="E309" s="43">
        <v>4</v>
      </c>
      <c r="F309" s="43">
        <v>5</v>
      </c>
      <c r="G309" s="106">
        <v>6</v>
      </c>
    </row>
    <row r="310" spans="1:8" x14ac:dyDescent="0.25">
      <c r="A310" s="33" t="s">
        <v>189</v>
      </c>
      <c r="B310" s="33" t="s">
        <v>191</v>
      </c>
      <c r="C310" s="33" t="s">
        <v>190</v>
      </c>
      <c r="D310" s="34">
        <f>SUM(D311:D313)</f>
        <v>1892284.48</v>
      </c>
      <c r="E310" s="34">
        <f t="shared" ref="E310" si="95">SUM(E311:E313)</f>
        <v>1892284.48</v>
      </c>
      <c r="F310" s="34">
        <f>F311+F312+F313</f>
        <v>1773756.25</v>
      </c>
      <c r="G310" s="211">
        <f>F310/E310*100</f>
        <v>93.736236213278033</v>
      </c>
    </row>
    <row r="311" spans="1:8" x14ac:dyDescent="0.25">
      <c r="A311" s="35" t="s">
        <v>192</v>
      </c>
      <c r="B311" s="35" t="s">
        <v>194</v>
      </c>
      <c r="C311" s="35" t="s">
        <v>193</v>
      </c>
      <c r="D311" s="145">
        <v>1513813.72</v>
      </c>
      <c r="E311" s="145">
        <v>1513813.72</v>
      </c>
      <c r="F311" s="145">
        <v>1414848.25</v>
      </c>
      <c r="G311" s="212">
        <f t="shared" ref="G311:G313" si="96">F311/E311*100</f>
        <v>93.462506734316037</v>
      </c>
    </row>
    <row r="312" spans="1:8" x14ac:dyDescent="0.25">
      <c r="A312" s="35" t="s">
        <v>192</v>
      </c>
      <c r="B312" s="35" t="s">
        <v>196</v>
      </c>
      <c r="C312" s="35" t="s">
        <v>195</v>
      </c>
      <c r="D312" s="145">
        <v>357440.99</v>
      </c>
      <c r="E312" s="145">
        <v>357440.99</v>
      </c>
      <c r="F312" s="145">
        <v>340291.67</v>
      </c>
      <c r="G312" s="212">
        <f t="shared" si="96"/>
        <v>95.202195472880717</v>
      </c>
    </row>
    <row r="313" spans="1:8" x14ac:dyDescent="0.25">
      <c r="A313" s="35" t="s">
        <v>192</v>
      </c>
      <c r="B313" s="35" t="s">
        <v>198</v>
      </c>
      <c r="C313" s="35" t="s">
        <v>197</v>
      </c>
      <c r="D313" s="145">
        <v>21029.77</v>
      </c>
      <c r="E313" s="145">
        <v>21029.77</v>
      </c>
      <c r="F313" s="145">
        <v>18616.330000000002</v>
      </c>
      <c r="G313" s="212">
        <f t="shared" si="96"/>
        <v>88.523697596312275</v>
      </c>
    </row>
    <row r="314" spans="1:8" x14ac:dyDescent="0.25">
      <c r="A314" s="42"/>
    </row>
    <row r="315" spans="1:8" x14ac:dyDescent="0.25">
      <c r="B315" s="42"/>
    </row>
    <row r="317" spans="1:8" x14ac:dyDescent="0.25">
      <c r="A317" s="479" t="s">
        <v>350</v>
      </c>
      <c r="B317" s="479"/>
      <c r="C317" s="479"/>
      <c r="D317" s="479"/>
      <c r="E317" s="479"/>
      <c r="F317" s="479"/>
      <c r="G317" s="479"/>
      <c r="H317" s="71" t="s">
        <v>5</v>
      </c>
    </row>
    <row r="319" spans="1:8" ht="22.5" x14ac:dyDescent="0.25">
      <c r="A319" s="235" t="s">
        <v>252</v>
      </c>
      <c r="B319" s="235" t="s">
        <v>276</v>
      </c>
      <c r="C319" s="263" t="s">
        <v>386</v>
      </c>
      <c r="D319" s="235" t="s">
        <v>378</v>
      </c>
      <c r="E319" s="235" t="s">
        <v>379</v>
      </c>
      <c r="F319" s="235" t="s">
        <v>380</v>
      </c>
      <c r="G319" s="235" t="s">
        <v>187</v>
      </c>
      <c r="H319" s="64"/>
    </row>
    <row r="320" spans="1:8" x14ac:dyDescent="0.25">
      <c r="A320" s="68"/>
      <c r="B320" s="68"/>
      <c r="C320" s="69">
        <v>1</v>
      </c>
      <c r="D320" s="43">
        <v>2</v>
      </c>
      <c r="E320" s="43">
        <v>3</v>
      </c>
      <c r="F320" s="43">
        <v>4</v>
      </c>
      <c r="G320" s="321" t="s">
        <v>188</v>
      </c>
      <c r="H320" s="64"/>
    </row>
    <row r="321" spans="1:13" ht="24.75" customHeight="1" x14ac:dyDescent="0.25">
      <c r="A321" s="317" t="s">
        <v>189</v>
      </c>
      <c r="B321" s="320" t="s">
        <v>191</v>
      </c>
      <c r="C321" s="320" t="s">
        <v>190</v>
      </c>
      <c r="D321" s="318">
        <f>SUM(D323,D778,D896)</f>
        <v>1892284.48</v>
      </c>
      <c r="E321" s="318">
        <f>SUM(E323,E778,E896)</f>
        <v>1892284.48</v>
      </c>
      <c r="F321" s="318">
        <f>SUM(F323,F778,F896)</f>
        <v>1773756.25</v>
      </c>
      <c r="G321" s="319">
        <f>F321/E321*100</f>
        <v>93.736236213278033</v>
      </c>
      <c r="H321" s="7"/>
      <c r="L321" s="9"/>
    </row>
    <row r="322" spans="1:13" x14ac:dyDescent="0.25">
      <c r="A322" s="484"/>
      <c r="B322" s="485"/>
      <c r="C322" s="485"/>
      <c r="D322" s="485"/>
      <c r="E322" s="485"/>
      <c r="F322" s="485"/>
      <c r="G322" s="486"/>
      <c r="H322" s="7"/>
      <c r="L322" s="9"/>
    </row>
    <row r="323" spans="1:13" ht="27" customHeight="1" x14ac:dyDescent="0.25">
      <c r="A323" s="286" t="s">
        <v>192</v>
      </c>
      <c r="B323" s="287" t="s">
        <v>194</v>
      </c>
      <c r="C323" s="287" t="s">
        <v>193</v>
      </c>
      <c r="D323" s="276">
        <f>SUM(D325,D401,D597,D633)</f>
        <v>1513813.72</v>
      </c>
      <c r="E323" s="276">
        <f t="shared" ref="E323" si="97">SUM(E325,E401,E597,E633)</f>
        <v>1513813.72</v>
      </c>
      <c r="F323" s="276">
        <f>F325+F401+F597+F633</f>
        <v>1414848.25</v>
      </c>
      <c r="G323" s="277">
        <f>F323/E323*100</f>
        <v>93.462506734316037</v>
      </c>
      <c r="H323" s="7"/>
      <c r="L323" s="9"/>
    </row>
    <row r="324" spans="1:13" x14ac:dyDescent="0.25">
      <c r="A324" s="484"/>
      <c r="B324" s="485"/>
      <c r="C324" s="485"/>
      <c r="D324" s="485"/>
      <c r="E324" s="485"/>
      <c r="F324" s="485"/>
      <c r="G324" s="486"/>
      <c r="H324" s="7"/>
      <c r="L324" s="9"/>
    </row>
    <row r="325" spans="1:13" ht="31.5" customHeight="1" x14ac:dyDescent="0.25">
      <c r="A325" s="251" t="s">
        <v>206</v>
      </c>
      <c r="B325" s="260" t="s">
        <v>207</v>
      </c>
      <c r="C325" s="260">
        <v>101</v>
      </c>
      <c r="D325" s="252">
        <f>SUM(D327,D343)</f>
        <v>353773.44</v>
      </c>
      <c r="E325" s="252">
        <f t="shared" ref="E325:F325" si="98">SUM(E327,E343)</f>
        <v>353773.44</v>
      </c>
      <c r="F325" s="252">
        <f t="shared" si="98"/>
        <v>315249.20999999996</v>
      </c>
      <c r="G325" s="253">
        <f>F325/E325*100</f>
        <v>89.110479859652543</v>
      </c>
      <c r="H325" s="64"/>
      <c r="L325" s="9"/>
    </row>
    <row r="326" spans="1:13" x14ac:dyDescent="0.25">
      <c r="A326" s="484"/>
      <c r="B326" s="485"/>
      <c r="C326" s="485"/>
      <c r="D326" s="485"/>
      <c r="E326" s="485"/>
      <c r="F326" s="485"/>
      <c r="G326" s="486"/>
      <c r="H326" s="64"/>
      <c r="L326" s="9"/>
    </row>
    <row r="327" spans="1:13" ht="24.75" customHeight="1" x14ac:dyDescent="0.25">
      <c r="A327" s="250"/>
      <c r="B327" s="230" t="s">
        <v>209</v>
      </c>
      <c r="C327" s="230" t="s">
        <v>208</v>
      </c>
      <c r="D327" s="231">
        <f>SUM(D328,D337)</f>
        <v>25979.75</v>
      </c>
      <c r="E327" s="231">
        <f t="shared" ref="E327:F327" si="99">SUM(E328,E337)</f>
        <v>25979.75</v>
      </c>
      <c r="F327" s="231">
        <f t="shared" si="99"/>
        <v>25361.85</v>
      </c>
      <c r="G327" s="240">
        <f>F327/E327*100</f>
        <v>97.621609137886239</v>
      </c>
      <c r="H327" s="7"/>
      <c r="L327" s="9"/>
    </row>
    <row r="328" spans="1:13" ht="23.25" x14ac:dyDescent="0.25">
      <c r="A328" s="89" t="s">
        <v>296</v>
      </c>
      <c r="B328" s="236" t="s">
        <v>303</v>
      </c>
      <c r="C328" s="88"/>
      <c r="D328" s="237">
        <f>SUM(D329)</f>
        <v>23905</v>
      </c>
      <c r="E328" s="237">
        <f t="shared" ref="E328:F328" si="100">SUM(E329)</f>
        <v>23905</v>
      </c>
      <c r="F328" s="237">
        <f t="shared" si="100"/>
        <v>23826.85</v>
      </c>
      <c r="G328" s="279">
        <f>F328/E328*100</f>
        <v>99.673080945408913</v>
      </c>
      <c r="H328" s="70"/>
      <c r="I328" s="63"/>
      <c r="L328" s="70"/>
      <c r="M328" s="422"/>
    </row>
    <row r="329" spans="1:13" x14ac:dyDescent="0.25">
      <c r="A329" s="10">
        <v>3</v>
      </c>
      <c r="B329" s="10" t="s">
        <v>2</v>
      </c>
      <c r="C329" s="127" t="s">
        <v>5</v>
      </c>
      <c r="D329" s="30">
        <f>SUM(D330,D334)</f>
        <v>23905</v>
      </c>
      <c r="E329" s="30">
        <f t="shared" ref="E329:F329" si="101">SUM(E330,E334)</f>
        <v>23905</v>
      </c>
      <c r="F329" s="30">
        <f t="shared" si="101"/>
        <v>23826.85</v>
      </c>
      <c r="G329" s="359">
        <f t="shared" ref="G329:G341" si="102">F329/E329*100</f>
        <v>99.673080945408913</v>
      </c>
      <c r="H329" s="7"/>
      <c r="I329" s="63"/>
      <c r="L329" s="63"/>
      <c r="M329" s="422"/>
    </row>
    <row r="330" spans="1:13" x14ac:dyDescent="0.25">
      <c r="A330" s="59">
        <v>32</v>
      </c>
      <c r="B330" s="59" t="s">
        <v>200</v>
      </c>
      <c r="C330" s="128" t="s">
        <v>5</v>
      </c>
      <c r="D330" s="115">
        <f t="shared" ref="D330:F330" si="103">SUM(D331)</f>
        <v>22935</v>
      </c>
      <c r="E330" s="115">
        <f t="shared" si="103"/>
        <v>22935</v>
      </c>
      <c r="F330" s="115">
        <f t="shared" si="103"/>
        <v>22857.5</v>
      </c>
      <c r="G330" s="360">
        <f t="shared" si="102"/>
        <v>99.662088511009372</v>
      </c>
      <c r="H330" s="7"/>
      <c r="I330" s="63"/>
      <c r="L330" s="63"/>
      <c r="M330" s="422"/>
    </row>
    <row r="331" spans="1:13" x14ac:dyDescent="0.25">
      <c r="A331" s="163">
        <v>329</v>
      </c>
      <c r="B331" s="163" t="s">
        <v>80</v>
      </c>
      <c r="C331" s="164" t="s">
        <v>5</v>
      </c>
      <c r="D331" s="157">
        <f>SUM(D332:D333)</f>
        <v>22935</v>
      </c>
      <c r="E331" s="157">
        <f t="shared" ref="E331:F331" si="104">SUM(E332:E333)</f>
        <v>22935</v>
      </c>
      <c r="F331" s="157">
        <f t="shared" si="104"/>
        <v>22857.5</v>
      </c>
      <c r="G331" s="361">
        <f t="shared" si="102"/>
        <v>99.662088511009372</v>
      </c>
      <c r="H331" s="7"/>
      <c r="I331" s="63"/>
      <c r="L331" s="63"/>
      <c r="M331" s="422"/>
    </row>
    <row r="332" spans="1:13" x14ac:dyDescent="0.25">
      <c r="A332" s="57">
        <v>3292</v>
      </c>
      <c r="B332" s="57" t="s">
        <v>81</v>
      </c>
      <c r="C332" s="56" t="s">
        <v>5</v>
      </c>
      <c r="D332" s="12">
        <v>1990.8</v>
      </c>
      <c r="E332" s="137">
        <v>1990.8</v>
      </c>
      <c r="F332" s="38">
        <v>1946.23</v>
      </c>
      <c r="G332" s="358">
        <f t="shared" si="102"/>
        <v>97.761201527024312</v>
      </c>
      <c r="H332" s="7"/>
      <c r="I332" s="63"/>
      <c r="L332" s="63"/>
      <c r="M332" s="422"/>
    </row>
    <row r="333" spans="1:13" x14ac:dyDescent="0.25">
      <c r="A333" s="57">
        <v>3293</v>
      </c>
      <c r="B333" s="57" t="s">
        <v>82</v>
      </c>
      <c r="C333" s="56" t="s">
        <v>5</v>
      </c>
      <c r="D333" s="12">
        <v>20944.2</v>
      </c>
      <c r="E333" s="137">
        <v>20944.2</v>
      </c>
      <c r="F333" s="12">
        <v>20911.27</v>
      </c>
      <c r="G333" s="358">
        <f t="shared" si="102"/>
        <v>99.84277270079545</v>
      </c>
      <c r="H333" s="7"/>
      <c r="I333" s="63"/>
      <c r="L333" s="63"/>
      <c r="M333" s="422"/>
    </row>
    <row r="334" spans="1:13" x14ac:dyDescent="0.25">
      <c r="A334" s="59">
        <v>38</v>
      </c>
      <c r="B334" s="59" t="s">
        <v>204</v>
      </c>
      <c r="C334" s="114"/>
      <c r="D334" s="113">
        <f>SUM(D335)</f>
        <v>970</v>
      </c>
      <c r="E334" s="113">
        <f t="shared" ref="E334:F334" si="105">SUM(E335)</f>
        <v>970</v>
      </c>
      <c r="F334" s="113">
        <f t="shared" si="105"/>
        <v>969.35</v>
      </c>
      <c r="G334" s="360">
        <f t="shared" si="102"/>
        <v>99.932989690721655</v>
      </c>
      <c r="H334" s="7"/>
      <c r="I334" s="63"/>
      <c r="L334" s="63"/>
      <c r="M334" s="423"/>
    </row>
    <row r="335" spans="1:13" x14ac:dyDescent="0.25">
      <c r="A335" s="163">
        <v>381</v>
      </c>
      <c r="B335" s="163" t="s">
        <v>41</v>
      </c>
      <c r="C335" s="163"/>
      <c r="D335" s="166">
        <f>SUM(D336)</f>
        <v>970</v>
      </c>
      <c r="E335" s="166">
        <f t="shared" ref="E335:F335" si="106">SUM(E336)</f>
        <v>970</v>
      </c>
      <c r="F335" s="166">
        <f t="shared" si="106"/>
        <v>969.35</v>
      </c>
      <c r="G335" s="361">
        <f t="shared" si="102"/>
        <v>99.932989690721655</v>
      </c>
      <c r="H335" s="7"/>
      <c r="I335" s="63"/>
      <c r="L335" s="63"/>
    </row>
    <row r="336" spans="1:13" x14ac:dyDescent="0.25">
      <c r="A336" s="57">
        <v>3811</v>
      </c>
      <c r="B336" s="57" t="s">
        <v>102</v>
      </c>
      <c r="C336" s="57"/>
      <c r="D336" s="12">
        <v>970</v>
      </c>
      <c r="E336" s="137">
        <v>970</v>
      </c>
      <c r="F336" s="12">
        <v>969.35</v>
      </c>
      <c r="G336" s="358">
        <f t="shared" si="102"/>
        <v>99.932989690721655</v>
      </c>
      <c r="H336" s="7"/>
      <c r="I336" s="63"/>
      <c r="L336" s="63"/>
    </row>
    <row r="337" spans="1:12" ht="23.25" x14ac:dyDescent="0.25">
      <c r="A337" s="32" t="s">
        <v>306</v>
      </c>
      <c r="B337" s="235" t="s">
        <v>307</v>
      </c>
      <c r="C337" s="56"/>
      <c r="D337" s="238">
        <f>SUM(D338)</f>
        <v>2074.75</v>
      </c>
      <c r="E337" s="238">
        <f t="shared" ref="E337:F337" si="107">SUM(E338)</f>
        <v>2074.75</v>
      </c>
      <c r="F337" s="238">
        <f t="shared" si="107"/>
        <v>1535</v>
      </c>
      <c r="G337" s="279">
        <f t="shared" si="102"/>
        <v>73.984817447885291</v>
      </c>
      <c r="H337" s="7"/>
      <c r="I337" s="63"/>
      <c r="L337" s="63"/>
    </row>
    <row r="338" spans="1:12" x14ac:dyDescent="0.25">
      <c r="A338" s="10">
        <v>3</v>
      </c>
      <c r="B338" s="10" t="s">
        <v>2</v>
      </c>
      <c r="C338" s="127" t="s">
        <v>5</v>
      </c>
      <c r="D338" s="30">
        <f t="shared" ref="D338:F339" si="108">SUM(D339)</f>
        <v>2074.75</v>
      </c>
      <c r="E338" s="30">
        <f t="shared" si="108"/>
        <v>2074.75</v>
      </c>
      <c r="F338" s="30">
        <f t="shared" si="108"/>
        <v>1535</v>
      </c>
      <c r="G338" s="359">
        <f t="shared" si="102"/>
        <v>73.984817447885291</v>
      </c>
      <c r="H338" s="7"/>
      <c r="L338" s="63"/>
    </row>
    <row r="339" spans="1:12" x14ac:dyDescent="0.25">
      <c r="A339" s="59">
        <v>32</v>
      </c>
      <c r="B339" s="59" t="s">
        <v>200</v>
      </c>
      <c r="C339" s="128" t="s">
        <v>5</v>
      </c>
      <c r="D339" s="115">
        <f t="shared" si="108"/>
        <v>2074.75</v>
      </c>
      <c r="E339" s="115">
        <f t="shared" si="108"/>
        <v>2074.75</v>
      </c>
      <c r="F339" s="115">
        <f t="shared" si="108"/>
        <v>1535</v>
      </c>
      <c r="G339" s="360">
        <f t="shared" si="102"/>
        <v>73.984817447885291</v>
      </c>
      <c r="H339" s="7"/>
      <c r="L339" s="63"/>
    </row>
    <row r="340" spans="1:12" x14ac:dyDescent="0.25">
      <c r="A340" s="163">
        <v>329</v>
      </c>
      <c r="B340" s="163" t="s">
        <v>80</v>
      </c>
      <c r="C340" s="164" t="s">
        <v>5</v>
      </c>
      <c r="D340" s="157">
        <f>SUM(D341)</f>
        <v>2074.75</v>
      </c>
      <c r="E340" s="157">
        <f t="shared" ref="E340:F340" si="109">SUM(E341)</f>
        <v>2074.75</v>
      </c>
      <c r="F340" s="157">
        <f t="shared" si="109"/>
        <v>1535</v>
      </c>
      <c r="G340" s="361">
        <f t="shared" si="102"/>
        <v>73.984817447885291</v>
      </c>
      <c r="H340" s="7"/>
      <c r="L340" s="63"/>
    </row>
    <row r="341" spans="1:12" x14ac:dyDescent="0.25">
      <c r="A341" s="57">
        <v>3299</v>
      </c>
      <c r="B341" s="57" t="s">
        <v>80</v>
      </c>
      <c r="C341" s="56" t="s">
        <v>5</v>
      </c>
      <c r="D341" s="12">
        <v>2074.75</v>
      </c>
      <c r="E341" s="137">
        <v>2074.75</v>
      </c>
      <c r="F341" s="12">
        <v>1535</v>
      </c>
      <c r="G341" s="358">
        <f t="shared" si="102"/>
        <v>73.984817447885291</v>
      </c>
      <c r="H341" s="7"/>
      <c r="L341" s="63"/>
    </row>
    <row r="342" spans="1:12" x14ac:dyDescent="0.25">
      <c r="A342" s="457"/>
      <c r="B342" s="483"/>
      <c r="C342" s="483"/>
      <c r="D342" s="483"/>
      <c r="E342" s="483"/>
      <c r="F342" s="483"/>
      <c r="G342" s="458"/>
      <c r="H342" s="7"/>
      <c r="L342" s="63"/>
    </row>
    <row r="343" spans="1:12" ht="29.25" customHeight="1" x14ac:dyDescent="0.25">
      <c r="A343" s="97" t="s">
        <v>5</v>
      </c>
      <c r="B343" s="233" t="s">
        <v>264</v>
      </c>
      <c r="C343" s="230" t="s">
        <v>211</v>
      </c>
      <c r="D343" s="231">
        <f>D344+D381+D395</f>
        <v>327793.69</v>
      </c>
      <c r="E343" s="231">
        <f t="shared" ref="E343:F343" si="110">E344+E381+E395</f>
        <v>327793.69</v>
      </c>
      <c r="F343" s="231">
        <f t="shared" si="110"/>
        <v>289887.35999999999</v>
      </c>
      <c r="G343" s="232">
        <f>F343/E343*100</f>
        <v>88.435918336316959</v>
      </c>
    </row>
    <row r="344" spans="1:12" ht="23.25" x14ac:dyDescent="0.25">
      <c r="A344" s="32" t="s">
        <v>296</v>
      </c>
      <c r="B344" s="235" t="s">
        <v>303</v>
      </c>
      <c r="C344" s="77"/>
      <c r="D344" s="239">
        <f>SUM(D345)</f>
        <v>308161.71000000002</v>
      </c>
      <c r="E344" s="239">
        <f t="shared" ref="E344:F344" si="111">SUM(E345)</f>
        <v>308161.71000000002</v>
      </c>
      <c r="F344" s="239">
        <f t="shared" si="111"/>
        <v>273894.25</v>
      </c>
      <c r="G344" s="279">
        <f>F344/E344*100</f>
        <v>88.880039638928537</v>
      </c>
      <c r="I344" s="63"/>
    </row>
    <row r="345" spans="1:12" x14ac:dyDescent="0.25">
      <c r="A345" s="109">
        <v>3</v>
      </c>
      <c r="B345" s="109" t="s">
        <v>2</v>
      </c>
      <c r="C345" s="109"/>
      <c r="D345" s="120">
        <f>SUM(D346,D353,D375)</f>
        <v>308161.71000000002</v>
      </c>
      <c r="E345" s="120">
        <f>SUM(E346,E353,E375)</f>
        <v>308161.71000000002</v>
      </c>
      <c r="F345" s="120">
        <f>SUM(F346,F353,F375)</f>
        <v>273894.25</v>
      </c>
      <c r="G345" s="365">
        <f t="shared" ref="G345:G399" si="112">F345/E345*100</f>
        <v>88.880039638928537</v>
      </c>
    </row>
    <row r="346" spans="1:12" x14ac:dyDescent="0.25">
      <c r="A346" s="59">
        <v>31</v>
      </c>
      <c r="B346" s="59" t="s">
        <v>199</v>
      </c>
      <c r="C346" s="59"/>
      <c r="D346" s="113">
        <f>D347+D349+D351</f>
        <v>206487.67999999999</v>
      </c>
      <c r="E346" s="113">
        <f t="shared" ref="E346:F346" si="113">E347+E349+E351</f>
        <v>206487.67999999999</v>
      </c>
      <c r="F346" s="113">
        <f t="shared" si="113"/>
        <v>196156.85</v>
      </c>
      <c r="G346" s="360">
        <f t="shared" si="112"/>
        <v>94.996878264117271</v>
      </c>
    </row>
    <row r="347" spans="1:12" x14ac:dyDescent="0.25">
      <c r="A347" s="126">
        <v>311</v>
      </c>
      <c r="B347" s="126" t="s">
        <v>52</v>
      </c>
      <c r="C347" s="126"/>
      <c r="D347" s="362">
        <f>SUM(D348)</f>
        <v>161637.1</v>
      </c>
      <c r="E347" s="362">
        <f t="shared" ref="E347:F347" si="114">SUM(E348)</f>
        <v>161637.1</v>
      </c>
      <c r="F347" s="362">
        <f t="shared" si="114"/>
        <v>161436.26</v>
      </c>
      <c r="G347" s="361">
        <f t="shared" si="112"/>
        <v>99.875746347837222</v>
      </c>
    </row>
    <row r="348" spans="1:12" x14ac:dyDescent="0.25">
      <c r="A348" s="57">
        <v>3111</v>
      </c>
      <c r="B348" s="57" t="s">
        <v>53</v>
      </c>
      <c r="C348" s="57"/>
      <c r="D348" s="12">
        <v>161637.1</v>
      </c>
      <c r="E348" s="137">
        <v>161637.1</v>
      </c>
      <c r="F348" s="12">
        <v>161436.26</v>
      </c>
      <c r="G348" s="358">
        <f t="shared" si="112"/>
        <v>99.875746347837222</v>
      </c>
    </row>
    <row r="349" spans="1:12" x14ac:dyDescent="0.25">
      <c r="A349" s="126">
        <v>312</v>
      </c>
      <c r="B349" s="126" t="s">
        <v>54</v>
      </c>
      <c r="C349" s="126"/>
      <c r="D349" s="362">
        <f>SUM(D350)</f>
        <v>8189.58</v>
      </c>
      <c r="E349" s="362">
        <f t="shared" ref="E349:F349" si="115">SUM(E350)</f>
        <v>8189.58</v>
      </c>
      <c r="F349" s="362">
        <f t="shared" si="115"/>
        <v>8083.58</v>
      </c>
      <c r="G349" s="361">
        <f t="shared" si="112"/>
        <v>98.705672329960763</v>
      </c>
    </row>
    <row r="350" spans="1:12" x14ac:dyDescent="0.25">
      <c r="A350" s="57">
        <v>3121</v>
      </c>
      <c r="B350" s="57" t="s">
        <v>54</v>
      </c>
      <c r="C350" s="57"/>
      <c r="D350" s="12">
        <v>8189.58</v>
      </c>
      <c r="E350" s="137">
        <v>8189.58</v>
      </c>
      <c r="F350" s="12">
        <v>8083.58</v>
      </c>
      <c r="G350" s="358">
        <f t="shared" si="112"/>
        <v>98.705672329960763</v>
      </c>
    </row>
    <row r="351" spans="1:12" x14ac:dyDescent="0.25">
      <c r="A351" s="126">
        <v>313</v>
      </c>
      <c r="B351" s="126" t="s">
        <v>55</v>
      </c>
      <c r="C351" s="126"/>
      <c r="D351" s="362">
        <f>SUM(D352)</f>
        <v>36661</v>
      </c>
      <c r="E351" s="362">
        <f t="shared" ref="E351:F351" si="116">SUM(E352)</f>
        <v>36661</v>
      </c>
      <c r="F351" s="362">
        <f t="shared" si="116"/>
        <v>26637.01</v>
      </c>
      <c r="G351" s="361">
        <f t="shared" si="112"/>
        <v>72.657619813971237</v>
      </c>
    </row>
    <row r="352" spans="1:12" x14ac:dyDescent="0.25">
      <c r="A352" s="57">
        <v>3132</v>
      </c>
      <c r="B352" s="57" t="s">
        <v>56</v>
      </c>
      <c r="C352" s="57"/>
      <c r="D352" s="12">
        <v>36661</v>
      </c>
      <c r="E352" s="137">
        <v>36661</v>
      </c>
      <c r="F352" s="12">
        <v>26637.01</v>
      </c>
      <c r="G352" s="358">
        <f t="shared" si="112"/>
        <v>72.657619813971237</v>
      </c>
    </row>
    <row r="353" spans="1:7" x14ac:dyDescent="0.25">
      <c r="A353" s="59">
        <v>32</v>
      </c>
      <c r="B353" s="59" t="s">
        <v>200</v>
      </c>
      <c r="C353" s="59"/>
      <c r="D353" s="113">
        <f>D354+D359+D363+D370</f>
        <v>93553.829999999987</v>
      </c>
      <c r="E353" s="113">
        <f t="shared" ref="E353:F353" si="117">E354+E359+E363+E370</f>
        <v>93553.829999999987</v>
      </c>
      <c r="F353" s="113">
        <f t="shared" si="117"/>
        <v>70310</v>
      </c>
      <c r="G353" s="360">
        <f t="shared" si="112"/>
        <v>75.154592815708355</v>
      </c>
    </row>
    <row r="354" spans="1:7" x14ac:dyDescent="0.25">
      <c r="A354" s="126">
        <v>321</v>
      </c>
      <c r="B354" s="126" t="s">
        <v>58</v>
      </c>
      <c r="C354" s="126"/>
      <c r="D354" s="362">
        <f>SUM(D355:D358)</f>
        <v>4081.2999999999997</v>
      </c>
      <c r="E354" s="362">
        <f t="shared" ref="E354:F354" si="118">SUM(E355:E358)</f>
        <v>4081.2999999999997</v>
      </c>
      <c r="F354" s="362">
        <f t="shared" si="118"/>
        <v>3841.23</v>
      </c>
      <c r="G354" s="361">
        <f t="shared" si="112"/>
        <v>94.117805601156505</v>
      </c>
    </row>
    <row r="355" spans="1:7" x14ac:dyDescent="0.25">
      <c r="A355" s="57">
        <v>3211</v>
      </c>
      <c r="B355" s="57" t="s">
        <v>59</v>
      </c>
      <c r="C355" s="57"/>
      <c r="D355" s="12">
        <v>1257.4000000000001</v>
      </c>
      <c r="E355" s="12">
        <v>1257.4000000000001</v>
      </c>
      <c r="F355" s="12">
        <v>1054.33</v>
      </c>
      <c r="G355" s="358">
        <f t="shared" si="112"/>
        <v>83.850007952918716</v>
      </c>
    </row>
    <row r="356" spans="1:7" ht="18" x14ac:dyDescent="0.25">
      <c r="A356" s="57">
        <v>3212</v>
      </c>
      <c r="B356" s="234" t="s">
        <v>265</v>
      </c>
      <c r="C356" s="57"/>
      <c r="D356" s="12">
        <v>879.3</v>
      </c>
      <c r="E356" s="137">
        <v>879.3</v>
      </c>
      <c r="F356" s="12">
        <v>878.77</v>
      </c>
      <c r="G356" s="358">
        <f t="shared" si="112"/>
        <v>99.939724781075853</v>
      </c>
    </row>
    <row r="357" spans="1:7" x14ac:dyDescent="0.25">
      <c r="A357" s="57">
        <v>3213</v>
      </c>
      <c r="B357" s="57" t="s">
        <v>61</v>
      </c>
      <c r="C357" s="57"/>
      <c r="D357" s="12">
        <v>844.6</v>
      </c>
      <c r="E357" s="12">
        <v>844.6</v>
      </c>
      <c r="F357" s="12">
        <v>1082.31</v>
      </c>
      <c r="G357" s="358">
        <f t="shared" si="112"/>
        <v>128.1446838740232</v>
      </c>
    </row>
    <row r="358" spans="1:7" x14ac:dyDescent="0.25">
      <c r="A358" s="57">
        <v>3214</v>
      </c>
      <c r="B358" s="57" t="s">
        <v>62</v>
      </c>
      <c r="C358" s="57"/>
      <c r="D358" s="12">
        <v>1100</v>
      </c>
      <c r="E358" s="12">
        <v>1100</v>
      </c>
      <c r="F358" s="12">
        <v>825.82</v>
      </c>
      <c r="G358" s="358">
        <f t="shared" si="112"/>
        <v>75.074545454545458</v>
      </c>
    </row>
    <row r="359" spans="1:7" x14ac:dyDescent="0.25">
      <c r="A359" s="126">
        <v>322</v>
      </c>
      <c r="B359" s="126" t="s">
        <v>63</v>
      </c>
      <c r="C359" s="126"/>
      <c r="D359" s="129">
        <f>SUM(D360:D362)</f>
        <v>3731.7999999999997</v>
      </c>
      <c r="E359" s="129">
        <f t="shared" ref="E359:F359" si="119">SUM(E360:E362)</f>
        <v>3731.7999999999997</v>
      </c>
      <c r="F359" s="129">
        <f t="shared" si="119"/>
        <v>4646.57</v>
      </c>
      <c r="G359" s="361">
        <f t="shared" si="112"/>
        <v>124.51283562891902</v>
      </c>
    </row>
    <row r="360" spans="1:7" x14ac:dyDescent="0.25">
      <c r="A360" s="57">
        <v>3221</v>
      </c>
      <c r="B360" s="57" t="s">
        <v>64</v>
      </c>
      <c r="C360" s="57"/>
      <c r="D360" s="12">
        <v>2745.2</v>
      </c>
      <c r="E360" s="12">
        <v>2745.2</v>
      </c>
      <c r="F360" s="12">
        <v>3760.81</v>
      </c>
      <c r="G360" s="358">
        <f t="shared" si="112"/>
        <v>136.9958472971004</v>
      </c>
    </row>
    <row r="361" spans="1:7" x14ac:dyDescent="0.25">
      <c r="A361" s="57">
        <v>3225</v>
      </c>
      <c r="B361" s="57" t="s">
        <v>68</v>
      </c>
      <c r="C361" s="57"/>
      <c r="D361" s="12">
        <v>100</v>
      </c>
      <c r="E361" s="12">
        <v>100</v>
      </c>
      <c r="F361" s="12">
        <v>0</v>
      </c>
      <c r="G361" s="358">
        <f t="shared" si="112"/>
        <v>0</v>
      </c>
    </row>
    <row r="362" spans="1:7" x14ac:dyDescent="0.25">
      <c r="A362" s="57">
        <v>3227</v>
      </c>
      <c r="B362" s="57" t="s">
        <v>69</v>
      </c>
      <c r="C362" s="57"/>
      <c r="D362" s="12">
        <v>886.6</v>
      </c>
      <c r="E362" s="12">
        <v>886.6</v>
      </c>
      <c r="F362" s="12">
        <v>885.76</v>
      </c>
      <c r="G362" s="358">
        <f t="shared" si="112"/>
        <v>99.905256034288286</v>
      </c>
    </row>
    <row r="363" spans="1:7" x14ac:dyDescent="0.25">
      <c r="A363" s="126">
        <v>323</v>
      </c>
      <c r="B363" s="126" t="s">
        <v>70</v>
      </c>
      <c r="C363" s="126"/>
      <c r="D363" s="129">
        <f>SUM(D364:D369)</f>
        <v>48245.5</v>
      </c>
      <c r="E363" s="129">
        <f t="shared" ref="E363:F363" si="120">SUM(E364:E369)</f>
        <v>48245.5</v>
      </c>
      <c r="F363" s="129">
        <f t="shared" si="120"/>
        <v>48809.7</v>
      </c>
      <c r="G363" s="361">
        <f t="shared" si="112"/>
        <v>101.16943549139296</v>
      </c>
    </row>
    <row r="364" spans="1:7" x14ac:dyDescent="0.25">
      <c r="A364" s="57">
        <v>3231</v>
      </c>
      <c r="B364" s="57" t="s">
        <v>71</v>
      </c>
      <c r="C364" s="57"/>
      <c r="D364" s="12">
        <v>7191.4</v>
      </c>
      <c r="E364" s="12">
        <v>7191.4</v>
      </c>
      <c r="F364" s="12">
        <v>7019.42</v>
      </c>
      <c r="G364" s="358">
        <f t="shared" si="112"/>
        <v>97.608532413716389</v>
      </c>
    </row>
    <row r="365" spans="1:7" x14ac:dyDescent="0.25">
      <c r="A365" s="57">
        <v>3233</v>
      </c>
      <c r="B365" s="57" t="s">
        <v>73</v>
      </c>
      <c r="C365" s="57"/>
      <c r="D365" s="12">
        <v>329.1</v>
      </c>
      <c r="E365" s="12">
        <v>329.1</v>
      </c>
      <c r="F365" s="12">
        <v>785.1</v>
      </c>
      <c r="G365" s="358">
        <f t="shared" si="112"/>
        <v>238.55970829535096</v>
      </c>
    </row>
    <row r="366" spans="1:7" x14ac:dyDescent="0.25">
      <c r="A366" s="57">
        <v>3236</v>
      </c>
      <c r="B366" s="57" t="s">
        <v>76</v>
      </c>
      <c r="C366" s="57"/>
      <c r="D366" s="12">
        <v>2230.4</v>
      </c>
      <c r="E366" s="12">
        <v>2230.4</v>
      </c>
      <c r="F366" s="12">
        <v>2229.6999999999998</v>
      </c>
      <c r="G366" s="358">
        <f t="shared" si="112"/>
        <v>99.968615494978465</v>
      </c>
    </row>
    <row r="367" spans="1:7" x14ac:dyDescent="0.25">
      <c r="A367" s="57">
        <v>3237</v>
      </c>
      <c r="B367" s="57" t="s">
        <v>77</v>
      </c>
      <c r="C367" s="57"/>
      <c r="D367" s="12">
        <v>14828.7</v>
      </c>
      <c r="E367" s="12">
        <v>14828.7</v>
      </c>
      <c r="F367" s="12">
        <v>14633.55</v>
      </c>
      <c r="G367" s="358">
        <f t="shared" si="112"/>
        <v>98.683970948228762</v>
      </c>
    </row>
    <row r="368" spans="1:7" x14ac:dyDescent="0.25">
      <c r="A368" s="57">
        <v>3238</v>
      </c>
      <c r="B368" s="57" t="s">
        <v>78</v>
      </c>
      <c r="C368" s="57"/>
      <c r="D368" s="12">
        <v>16094.9</v>
      </c>
      <c r="E368" s="12">
        <v>16094.9</v>
      </c>
      <c r="F368" s="12">
        <v>16402.52</v>
      </c>
      <c r="G368" s="358">
        <f t="shared" si="112"/>
        <v>101.91128866908153</v>
      </c>
    </row>
    <row r="369" spans="1:9" x14ac:dyDescent="0.25">
      <c r="A369" s="57">
        <v>3239</v>
      </c>
      <c r="B369" s="57" t="s">
        <v>79</v>
      </c>
      <c r="C369" s="57"/>
      <c r="D369" s="12">
        <v>7571</v>
      </c>
      <c r="E369" s="12">
        <v>7571</v>
      </c>
      <c r="F369" s="12">
        <v>7739.41</v>
      </c>
      <c r="G369" s="358">
        <f t="shared" si="112"/>
        <v>102.22440892880729</v>
      </c>
    </row>
    <row r="370" spans="1:9" x14ac:dyDescent="0.25">
      <c r="A370" s="126">
        <v>329</v>
      </c>
      <c r="B370" s="126" t="s">
        <v>80</v>
      </c>
      <c r="C370" s="126"/>
      <c r="D370" s="362">
        <f>SUM(D371:D374)</f>
        <v>37495.229999999996</v>
      </c>
      <c r="E370" s="362">
        <f t="shared" ref="E370:F370" si="121">SUM(E371:E374)</f>
        <v>37495.229999999996</v>
      </c>
      <c r="F370" s="362">
        <f t="shared" si="121"/>
        <v>13012.5</v>
      </c>
      <c r="G370" s="361">
        <f t="shared" si="112"/>
        <v>34.704414401511876</v>
      </c>
    </row>
    <row r="371" spans="1:9" x14ac:dyDescent="0.25">
      <c r="A371" s="57">
        <v>3292</v>
      </c>
      <c r="B371" s="57" t="s">
        <v>81</v>
      </c>
      <c r="C371" s="57"/>
      <c r="D371" s="12">
        <v>561.77</v>
      </c>
      <c r="E371" s="12">
        <v>561.77</v>
      </c>
      <c r="F371" s="12">
        <v>464.03</v>
      </c>
      <c r="G371" s="358">
        <f t="shared" si="112"/>
        <v>82.601420510173199</v>
      </c>
    </row>
    <row r="372" spans="1:9" x14ac:dyDescent="0.25">
      <c r="A372" s="57">
        <v>3295</v>
      </c>
      <c r="B372" s="57" t="s">
        <v>84</v>
      </c>
      <c r="C372" s="57"/>
      <c r="D372" s="12">
        <v>5203.3999999999996</v>
      </c>
      <c r="E372" s="12">
        <v>5203.3999999999996</v>
      </c>
      <c r="F372" s="12">
        <v>816.4</v>
      </c>
      <c r="G372" s="358">
        <f t="shared" si="112"/>
        <v>15.68974132298113</v>
      </c>
    </row>
    <row r="373" spans="1:9" x14ac:dyDescent="0.25">
      <c r="A373" s="57">
        <v>3296</v>
      </c>
      <c r="B373" s="57" t="s">
        <v>383</v>
      </c>
      <c r="C373" s="57"/>
      <c r="D373" s="12">
        <v>11730.06</v>
      </c>
      <c r="E373" s="12">
        <v>11730.06</v>
      </c>
      <c r="F373" s="12">
        <v>11730.06</v>
      </c>
      <c r="G373" s="358">
        <f t="shared" si="112"/>
        <v>100</v>
      </c>
    </row>
    <row r="374" spans="1:9" x14ac:dyDescent="0.25">
      <c r="A374" s="57">
        <v>3299</v>
      </c>
      <c r="B374" s="57" t="s">
        <v>80</v>
      </c>
      <c r="C374" s="57"/>
      <c r="D374" s="12">
        <v>20000</v>
      </c>
      <c r="E374" s="12">
        <v>20000</v>
      </c>
      <c r="F374" s="12">
        <v>2.0099999999999998</v>
      </c>
      <c r="G374" s="358">
        <f t="shared" si="112"/>
        <v>1.0049999999999998E-2</v>
      </c>
    </row>
    <row r="375" spans="1:9" x14ac:dyDescent="0.25">
      <c r="A375" s="59">
        <v>34</v>
      </c>
      <c r="B375" s="59" t="s">
        <v>201</v>
      </c>
      <c r="C375" s="59"/>
      <c r="D375" s="297">
        <f>SUM(D376)</f>
        <v>8120.2</v>
      </c>
      <c r="E375" s="297">
        <f t="shared" ref="E375:F375" si="122">SUM(E376)</f>
        <v>8120.2</v>
      </c>
      <c r="F375" s="297">
        <f t="shared" si="122"/>
        <v>7427.4</v>
      </c>
      <c r="G375" s="360">
        <f t="shared" si="112"/>
        <v>91.46819043865915</v>
      </c>
    </row>
    <row r="376" spans="1:9" x14ac:dyDescent="0.25">
      <c r="A376" s="126">
        <v>343</v>
      </c>
      <c r="B376" s="126" t="s">
        <v>87</v>
      </c>
      <c r="C376" s="126"/>
      <c r="D376" s="362">
        <f>SUM(D377:D380)</f>
        <v>8120.2</v>
      </c>
      <c r="E376" s="362">
        <f t="shared" ref="E376:F376" si="123">SUM(E377:E380)</f>
        <v>8120.2</v>
      </c>
      <c r="F376" s="362">
        <f t="shared" si="123"/>
        <v>7427.4</v>
      </c>
      <c r="G376" s="361">
        <f t="shared" si="112"/>
        <v>91.46819043865915</v>
      </c>
    </row>
    <row r="377" spans="1:9" x14ac:dyDescent="0.25">
      <c r="A377" s="57">
        <v>3431</v>
      </c>
      <c r="B377" s="57" t="s">
        <v>88</v>
      </c>
      <c r="C377" s="57"/>
      <c r="D377" s="12">
        <v>1990.8</v>
      </c>
      <c r="E377" s="12">
        <v>1990.8</v>
      </c>
      <c r="F377" s="12">
        <v>1984.44</v>
      </c>
      <c r="G377" s="358">
        <f t="shared" si="112"/>
        <v>99.680530440024114</v>
      </c>
    </row>
    <row r="378" spans="1:9" x14ac:dyDescent="0.25">
      <c r="A378" s="57">
        <v>3432</v>
      </c>
      <c r="B378" s="57" t="s">
        <v>384</v>
      </c>
      <c r="C378" s="57"/>
      <c r="D378" s="12">
        <v>0</v>
      </c>
      <c r="E378" s="12">
        <v>0</v>
      </c>
      <c r="F378" s="12">
        <v>0.01</v>
      </c>
      <c r="G378" s="358">
        <v>0</v>
      </c>
    </row>
    <row r="379" spans="1:9" x14ac:dyDescent="0.25">
      <c r="A379" s="57">
        <v>3433</v>
      </c>
      <c r="B379" s="57" t="s">
        <v>90</v>
      </c>
      <c r="C379" s="57"/>
      <c r="D379" s="12">
        <v>0.5</v>
      </c>
      <c r="E379" s="12">
        <v>0.5</v>
      </c>
      <c r="F379" s="12">
        <v>0.24</v>
      </c>
      <c r="G379" s="358">
        <f t="shared" si="112"/>
        <v>48</v>
      </c>
    </row>
    <row r="380" spans="1:9" x14ac:dyDescent="0.25">
      <c r="A380" s="57">
        <v>3434</v>
      </c>
      <c r="B380" s="57" t="s">
        <v>91</v>
      </c>
      <c r="C380" s="57"/>
      <c r="D380" s="12">
        <v>6128.9</v>
      </c>
      <c r="E380" s="12">
        <v>6128.9</v>
      </c>
      <c r="F380" s="12">
        <v>5442.71</v>
      </c>
      <c r="G380" s="358">
        <f t="shared" si="112"/>
        <v>88.80402682373672</v>
      </c>
    </row>
    <row r="381" spans="1:9" ht="23.25" x14ac:dyDescent="0.25">
      <c r="A381" s="32" t="s">
        <v>297</v>
      </c>
      <c r="B381" s="235" t="s">
        <v>302</v>
      </c>
      <c r="C381" s="57"/>
      <c r="D381" s="238">
        <f>SUM(D382,D390)</f>
        <v>5884.5</v>
      </c>
      <c r="E381" s="238">
        <f t="shared" ref="E381:F381" si="124">SUM(E382,E390)</f>
        <v>5884.5</v>
      </c>
      <c r="F381" s="238">
        <f t="shared" si="124"/>
        <v>2245.63</v>
      </c>
      <c r="G381" s="279">
        <f t="shared" si="112"/>
        <v>38.161780949953268</v>
      </c>
      <c r="I381" s="63"/>
    </row>
    <row r="382" spans="1:9" x14ac:dyDescent="0.25">
      <c r="A382" s="109">
        <v>3</v>
      </c>
      <c r="B382" s="109" t="s">
        <v>2</v>
      </c>
      <c r="C382" s="109"/>
      <c r="D382" s="120">
        <f>SUM(D383,D387)</f>
        <v>5699.5</v>
      </c>
      <c r="E382" s="120">
        <f t="shared" ref="E382:F382" si="125">SUM(E383,E387)</f>
        <v>5699.5</v>
      </c>
      <c r="F382" s="120">
        <f t="shared" si="125"/>
        <v>2029.63</v>
      </c>
      <c r="G382" s="365">
        <f t="shared" si="112"/>
        <v>35.610667602421266</v>
      </c>
      <c r="I382" s="63"/>
    </row>
    <row r="383" spans="1:9" x14ac:dyDescent="0.25">
      <c r="A383" s="59">
        <v>32</v>
      </c>
      <c r="B383" s="59" t="s">
        <v>200</v>
      </c>
      <c r="C383" s="59"/>
      <c r="D383" s="113">
        <f>SUM(D384)</f>
        <v>4853.5</v>
      </c>
      <c r="E383" s="113">
        <f t="shared" ref="E383:F383" si="126">SUM(E384)</f>
        <v>4853.5</v>
      </c>
      <c r="F383" s="113">
        <f t="shared" si="126"/>
        <v>1184</v>
      </c>
      <c r="G383" s="360">
        <f t="shared" si="112"/>
        <v>24.394766663232719</v>
      </c>
      <c r="I383" s="63"/>
    </row>
    <row r="384" spans="1:9" x14ac:dyDescent="0.25">
      <c r="A384" s="126">
        <v>323</v>
      </c>
      <c r="B384" s="126" t="s">
        <v>70</v>
      </c>
      <c r="C384" s="126"/>
      <c r="D384" s="129">
        <f>SUM(D385:D386)</f>
        <v>4853.5</v>
      </c>
      <c r="E384" s="129">
        <f t="shared" ref="E384:F384" si="127">SUM(E385:E386)</f>
        <v>4853.5</v>
      </c>
      <c r="F384" s="129">
        <f t="shared" si="127"/>
        <v>1184</v>
      </c>
      <c r="G384" s="361">
        <f t="shared" si="112"/>
        <v>24.394766663232719</v>
      </c>
      <c r="I384" s="63"/>
    </row>
    <row r="385" spans="1:9" x14ac:dyDescent="0.25">
      <c r="A385" s="57">
        <v>3232</v>
      </c>
      <c r="B385" s="57" t="s">
        <v>72</v>
      </c>
      <c r="C385" s="57"/>
      <c r="D385" s="12">
        <v>3653.5</v>
      </c>
      <c r="E385" s="12">
        <v>3653.5</v>
      </c>
      <c r="F385" s="38">
        <v>0</v>
      </c>
      <c r="G385" s="358">
        <f t="shared" si="112"/>
        <v>0</v>
      </c>
      <c r="I385" s="63"/>
    </row>
    <row r="386" spans="1:9" x14ac:dyDescent="0.25">
      <c r="A386" s="57">
        <v>3239</v>
      </c>
      <c r="B386" s="57" t="s">
        <v>79</v>
      </c>
      <c r="C386" s="57"/>
      <c r="D386" s="12">
        <v>1200</v>
      </c>
      <c r="E386" s="12">
        <v>1200</v>
      </c>
      <c r="F386" s="38">
        <v>1184</v>
      </c>
      <c r="G386" s="358">
        <f t="shared" si="112"/>
        <v>98.666666666666671</v>
      </c>
      <c r="I386" s="63"/>
    </row>
    <row r="387" spans="1:9" x14ac:dyDescent="0.25">
      <c r="A387" s="59">
        <v>36</v>
      </c>
      <c r="B387" s="59" t="s">
        <v>203</v>
      </c>
      <c r="C387" s="114"/>
      <c r="D387" s="113">
        <f>SUM(D388)</f>
        <v>846</v>
      </c>
      <c r="E387" s="113">
        <f t="shared" ref="E387:F387" si="128">SUM(E388)</f>
        <v>846</v>
      </c>
      <c r="F387" s="113">
        <f t="shared" si="128"/>
        <v>845.63</v>
      </c>
      <c r="G387" s="360">
        <f t="shared" si="112"/>
        <v>99.9562647754137</v>
      </c>
      <c r="I387" s="63"/>
    </row>
    <row r="388" spans="1:9" x14ac:dyDescent="0.25">
      <c r="A388" s="126">
        <v>363</v>
      </c>
      <c r="B388" s="126" t="s">
        <v>95</v>
      </c>
      <c r="C388" s="126"/>
      <c r="D388" s="129">
        <f>SUM(D389)</f>
        <v>846</v>
      </c>
      <c r="E388" s="129">
        <f t="shared" ref="E388:F388" si="129">SUM(E389)</f>
        <v>846</v>
      </c>
      <c r="F388" s="129">
        <f t="shared" si="129"/>
        <v>845.63</v>
      </c>
      <c r="G388" s="361">
        <f t="shared" si="112"/>
        <v>99.9562647754137</v>
      </c>
      <c r="I388" s="63"/>
    </row>
    <row r="389" spans="1:9" x14ac:dyDescent="0.25">
      <c r="A389" s="57">
        <v>3631</v>
      </c>
      <c r="B389" s="57" t="s">
        <v>96</v>
      </c>
      <c r="C389" s="57"/>
      <c r="D389" s="12">
        <v>846</v>
      </c>
      <c r="E389" s="12">
        <v>846</v>
      </c>
      <c r="F389" s="12">
        <v>845.63</v>
      </c>
      <c r="G389" s="358">
        <f t="shared" si="112"/>
        <v>99.9562647754137</v>
      </c>
      <c r="I389" s="63"/>
    </row>
    <row r="390" spans="1:9" x14ac:dyDescent="0.25">
      <c r="A390" s="10">
        <v>4</v>
      </c>
      <c r="B390" s="10" t="s">
        <v>205</v>
      </c>
      <c r="C390" s="51"/>
      <c r="D390" s="363">
        <f>SUM(D391)</f>
        <v>185</v>
      </c>
      <c r="E390" s="363">
        <f t="shared" ref="E390:F390" si="130">SUM(E391)</f>
        <v>185</v>
      </c>
      <c r="F390" s="363">
        <f t="shared" si="130"/>
        <v>216</v>
      </c>
      <c r="G390" s="365">
        <f t="shared" si="112"/>
        <v>116.75675675675676</v>
      </c>
      <c r="I390" s="63"/>
    </row>
    <row r="391" spans="1:9" ht="19.5" x14ac:dyDescent="0.25">
      <c r="A391" s="59">
        <v>42</v>
      </c>
      <c r="B391" s="36" t="s">
        <v>210</v>
      </c>
      <c r="C391" s="114"/>
      <c r="D391" s="297">
        <f>SUM(D392)</f>
        <v>185</v>
      </c>
      <c r="E391" s="297">
        <f t="shared" ref="E391:F391" si="131">SUM(E392)</f>
        <v>185</v>
      </c>
      <c r="F391" s="297">
        <f t="shared" si="131"/>
        <v>216</v>
      </c>
      <c r="G391" s="360">
        <f t="shared" si="112"/>
        <v>116.75675675675676</v>
      </c>
      <c r="I391" s="63"/>
    </row>
    <row r="392" spans="1:9" x14ac:dyDescent="0.25">
      <c r="A392" s="126">
        <v>422</v>
      </c>
      <c r="B392" s="126" t="s">
        <v>110</v>
      </c>
      <c r="C392" s="131"/>
      <c r="D392" s="362">
        <f>SUM(D393:D394)</f>
        <v>185</v>
      </c>
      <c r="E392" s="362">
        <f t="shared" ref="E392:F392" si="132">SUM(E393:E394)</f>
        <v>185</v>
      </c>
      <c r="F392" s="362">
        <f t="shared" si="132"/>
        <v>216</v>
      </c>
      <c r="G392" s="361">
        <f t="shared" si="112"/>
        <v>116.75675675675676</v>
      </c>
      <c r="I392" s="63"/>
    </row>
    <row r="393" spans="1:9" x14ac:dyDescent="0.25">
      <c r="A393" s="57">
        <v>4221</v>
      </c>
      <c r="B393" s="57" t="s">
        <v>111</v>
      </c>
      <c r="C393" s="57"/>
      <c r="D393" s="306">
        <v>185</v>
      </c>
      <c r="E393" s="364">
        <v>185</v>
      </c>
      <c r="F393" s="306">
        <v>185</v>
      </c>
      <c r="G393" s="358">
        <f t="shared" si="112"/>
        <v>100</v>
      </c>
      <c r="I393" s="63"/>
    </row>
    <row r="394" spans="1:9" x14ac:dyDescent="0.25">
      <c r="A394" s="57">
        <v>4222</v>
      </c>
      <c r="B394" s="57" t="s">
        <v>112</v>
      </c>
      <c r="C394" s="57"/>
      <c r="D394" s="306">
        <v>0</v>
      </c>
      <c r="E394" s="364">
        <v>0</v>
      </c>
      <c r="F394" s="306">
        <v>31</v>
      </c>
      <c r="G394" s="358">
        <v>0</v>
      </c>
      <c r="I394" s="63"/>
    </row>
    <row r="395" spans="1:9" ht="23.25" x14ac:dyDescent="0.25">
      <c r="A395" s="32" t="s">
        <v>298</v>
      </c>
      <c r="B395" s="235" t="s">
        <v>301</v>
      </c>
      <c r="C395" s="78"/>
      <c r="D395" s="238">
        <f>SUM(D397)</f>
        <v>13747.48</v>
      </c>
      <c r="E395" s="238">
        <f t="shared" ref="E395:F395" si="133">SUM(E397)</f>
        <v>13747.48</v>
      </c>
      <c r="F395" s="238">
        <f t="shared" si="133"/>
        <v>13747.48</v>
      </c>
      <c r="G395" s="279">
        <f t="shared" si="112"/>
        <v>100</v>
      </c>
      <c r="I395" s="63"/>
    </row>
    <row r="396" spans="1:9" x14ac:dyDescent="0.25">
      <c r="A396" s="109">
        <v>3</v>
      </c>
      <c r="B396" s="109" t="s">
        <v>2</v>
      </c>
      <c r="C396" s="109"/>
      <c r="D396" s="363">
        <f>SUM(D397)</f>
        <v>13747.48</v>
      </c>
      <c r="E396" s="363">
        <f t="shared" ref="E396:F396" si="134">SUM(E397)</f>
        <v>13747.48</v>
      </c>
      <c r="F396" s="363">
        <f t="shared" si="134"/>
        <v>13747.48</v>
      </c>
      <c r="G396" s="365">
        <f t="shared" si="112"/>
        <v>100</v>
      </c>
      <c r="I396" s="63"/>
    </row>
    <row r="397" spans="1:9" x14ac:dyDescent="0.25">
      <c r="A397" s="59">
        <v>36</v>
      </c>
      <c r="B397" s="59" t="s">
        <v>203</v>
      </c>
      <c r="C397" s="114"/>
      <c r="D397" s="297">
        <f>SUM(D398)</f>
        <v>13747.48</v>
      </c>
      <c r="E397" s="297">
        <f t="shared" ref="E397:F397" si="135">SUM(E398)</f>
        <v>13747.48</v>
      </c>
      <c r="F397" s="297">
        <f t="shared" si="135"/>
        <v>13747.48</v>
      </c>
      <c r="G397" s="360">
        <f t="shared" si="112"/>
        <v>100</v>
      </c>
      <c r="I397" s="63"/>
    </row>
    <row r="398" spans="1:9" x14ac:dyDescent="0.25">
      <c r="A398" s="126">
        <v>363</v>
      </c>
      <c r="B398" s="126" t="s">
        <v>95</v>
      </c>
      <c r="C398" s="126"/>
      <c r="D398" s="362">
        <f>SUM(D399)</f>
        <v>13747.48</v>
      </c>
      <c r="E398" s="362">
        <f t="shared" ref="E398:F398" si="136">SUM(E399)</f>
        <v>13747.48</v>
      </c>
      <c r="F398" s="362">
        <f t="shared" si="136"/>
        <v>13747.48</v>
      </c>
      <c r="G398" s="361">
        <f t="shared" si="112"/>
        <v>100</v>
      </c>
      <c r="I398" s="63"/>
    </row>
    <row r="399" spans="1:9" x14ac:dyDescent="0.25">
      <c r="A399" s="57">
        <v>3631</v>
      </c>
      <c r="B399" s="57" t="s">
        <v>96</v>
      </c>
      <c r="C399" s="57"/>
      <c r="D399" s="306">
        <v>13747.48</v>
      </c>
      <c r="E399" s="306">
        <v>13747.48</v>
      </c>
      <c r="F399" s="306">
        <v>13747.48</v>
      </c>
      <c r="G399" s="358">
        <f t="shared" si="112"/>
        <v>100</v>
      </c>
      <c r="I399" s="63"/>
    </row>
    <row r="400" spans="1:9" x14ac:dyDescent="0.25">
      <c r="A400" s="487"/>
      <c r="B400" s="488"/>
      <c r="C400" s="488"/>
      <c r="D400" s="488"/>
      <c r="E400" s="488"/>
      <c r="F400" s="488"/>
      <c r="G400" s="489"/>
      <c r="I400" s="63"/>
    </row>
    <row r="401" spans="1:9" ht="28.5" customHeight="1" x14ac:dyDescent="0.25">
      <c r="A401" s="254" t="s">
        <v>206</v>
      </c>
      <c r="B401" s="255" t="s">
        <v>212</v>
      </c>
      <c r="C401" s="256">
        <v>102</v>
      </c>
      <c r="D401" s="257">
        <f>SUM(D403,D434,D451,D463,D504,D528,D548,D581)</f>
        <v>691993.74</v>
      </c>
      <c r="E401" s="257">
        <f t="shared" ref="E401:F401" si="137">SUM(E403,E434,E451,E463,E504,E528,E548,E581)</f>
        <v>691993.74</v>
      </c>
      <c r="F401" s="257">
        <f t="shared" si="137"/>
        <v>594480.02</v>
      </c>
      <c r="G401" s="258">
        <f>F401/E401*100</f>
        <v>85.90829448832875</v>
      </c>
      <c r="I401" s="63"/>
    </row>
    <row r="402" spans="1:9" x14ac:dyDescent="0.25">
      <c r="A402" s="490"/>
      <c r="B402" s="491"/>
      <c r="C402" s="491"/>
      <c r="D402" s="491"/>
      <c r="E402" s="491"/>
      <c r="F402" s="491"/>
      <c r="G402" s="492"/>
      <c r="I402" s="63"/>
    </row>
    <row r="403" spans="1:9" ht="28.5" customHeight="1" x14ac:dyDescent="0.25">
      <c r="A403" s="97" t="s">
        <v>5</v>
      </c>
      <c r="B403" s="241" t="s">
        <v>381</v>
      </c>
      <c r="C403" s="230" t="s">
        <v>213</v>
      </c>
      <c r="D403" s="231">
        <f>D404+D413+D422</f>
        <v>130128.61000000002</v>
      </c>
      <c r="E403" s="231">
        <f t="shared" ref="E403:F403" si="138">E404+E413+E422</f>
        <v>130128.61000000002</v>
      </c>
      <c r="F403" s="231">
        <f t="shared" si="138"/>
        <v>90258.39</v>
      </c>
      <c r="G403" s="240">
        <f>F403/E403*100</f>
        <v>69.360911485952244</v>
      </c>
      <c r="I403" s="63"/>
    </row>
    <row r="404" spans="1:9" ht="23.25" x14ac:dyDescent="0.25">
      <c r="A404" s="32" t="s">
        <v>297</v>
      </c>
      <c r="B404" s="235" t="s">
        <v>302</v>
      </c>
      <c r="C404" s="77"/>
      <c r="D404" s="239">
        <f>SUM(D405,D409)</f>
        <v>40155.599999999999</v>
      </c>
      <c r="E404" s="239">
        <f t="shared" ref="E404:F404" si="139">SUM(E405,E409)</f>
        <v>40155.599999999999</v>
      </c>
      <c r="F404" s="239">
        <f t="shared" si="139"/>
        <v>23739.84</v>
      </c>
      <c r="G404" s="279">
        <f>F404/E404*100</f>
        <v>59.119624660072326</v>
      </c>
      <c r="I404" s="63"/>
    </row>
    <row r="405" spans="1:9" x14ac:dyDescent="0.25">
      <c r="A405" s="109">
        <v>3</v>
      </c>
      <c r="B405" s="109" t="s">
        <v>2</v>
      </c>
      <c r="C405" s="109"/>
      <c r="D405" s="120">
        <f>SUM(D406)</f>
        <v>37155.599999999999</v>
      </c>
      <c r="E405" s="120">
        <f t="shared" ref="E405:F405" si="140">SUM(E406)</f>
        <v>37155.599999999999</v>
      </c>
      <c r="F405" s="120">
        <f t="shared" si="140"/>
        <v>8246.3700000000008</v>
      </c>
      <c r="G405" s="365">
        <f t="shared" ref="G405:G430" si="141">F405/E405*100</f>
        <v>22.19415108355134</v>
      </c>
      <c r="I405" s="63"/>
    </row>
    <row r="406" spans="1:9" x14ac:dyDescent="0.25">
      <c r="A406" s="59">
        <v>32</v>
      </c>
      <c r="B406" s="59" t="s">
        <v>200</v>
      </c>
      <c r="C406" s="59"/>
      <c r="D406" s="113">
        <f>SUM(D407)</f>
        <v>37155.599999999999</v>
      </c>
      <c r="E406" s="113">
        <f t="shared" ref="E406:F406" si="142">SUM(E407)</f>
        <v>37155.599999999999</v>
      </c>
      <c r="F406" s="113">
        <f t="shared" si="142"/>
        <v>8246.3700000000008</v>
      </c>
      <c r="G406" s="360">
        <f t="shared" si="141"/>
        <v>22.19415108355134</v>
      </c>
      <c r="I406" s="63"/>
    </row>
    <row r="407" spans="1:9" x14ac:dyDescent="0.25">
      <c r="A407" s="126">
        <v>323</v>
      </c>
      <c r="B407" s="126" t="s">
        <v>70</v>
      </c>
      <c r="C407" s="126"/>
      <c r="D407" s="129">
        <f>SUM(D408)</f>
        <v>37155.599999999999</v>
      </c>
      <c r="E407" s="129">
        <f t="shared" ref="E407:F407" si="143">SUM(E408)</f>
        <v>37155.599999999999</v>
      </c>
      <c r="F407" s="129">
        <f t="shared" si="143"/>
        <v>8246.3700000000008</v>
      </c>
      <c r="G407" s="361">
        <f t="shared" si="141"/>
        <v>22.19415108355134</v>
      </c>
      <c r="I407" s="63"/>
    </row>
    <row r="408" spans="1:9" x14ac:dyDescent="0.25">
      <c r="A408" s="57">
        <v>3232</v>
      </c>
      <c r="B408" s="57" t="s">
        <v>72</v>
      </c>
      <c r="C408" s="57"/>
      <c r="D408" s="12">
        <v>37155.599999999999</v>
      </c>
      <c r="E408" s="12">
        <v>37155.599999999999</v>
      </c>
      <c r="F408" s="12">
        <v>8246.3700000000008</v>
      </c>
      <c r="G408" s="358">
        <f t="shared" si="141"/>
        <v>22.19415108355134</v>
      </c>
      <c r="I408" s="63"/>
    </row>
    <row r="409" spans="1:9" x14ac:dyDescent="0.25">
      <c r="A409" s="109">
        <v>4</v>
      </c>
      <c r="B409" s="109" t="s">
        <v>205</v>
      </c>
      <c r="C409" s="109"/>
      <c r="D409" s="120">
        <f>SUM(D410)</f>
        <v>3000</v>
      </c>
      <c r="E409" s="120">
        <f t="shared" ref="E409:F409" si="144">SUM(E410)</f>
        <v>3000</v>
      </c>
      <c r="F409" s="120">
        <f t="shared" si="144"/>
        <v>15493.47</v>
      </c>
      <c r="G409" s="365">
        <f t="shared" si="141"/>
        <v>516.44899999999996</v>
      </c>
      <c r="I409" s="63"/>
    </row>
    <row r="410" spans="1:9" ht="21" customHeight="1" x14ac:dyDescent="0.25">
      <c r="A410" s="59">
        <v>42</v>
      </c>
      <c r="B410" s="242" t="s">
        <v>299</v>
      </c>
      <c r="C410" s="59"/>
      <c r="D410" s="297">
        <f>SUM(D411)</f>
        <v>3000</v>
      </c>
      <c r="E410" s="297">
        <f t="shared" ref="E410:F410" si="145">SUM(E411)</f>
        <v>3000</v>
      </c>
      <c r="F410" s="297">
        <f t="shared" si="145"/>
        <v>15493.47</v>
      </c>
      <c r="G410" s="360">
        <f t="shared" si="141"/>
        <v>516.44899999999996</v>
      </c>
      <c r="I410" s="63"/>
    </row>
    <row r="411" spans="1:9" x14ac:dyDescent="0.25">
      <c r="A411" s="126">
        <v>421</v>
      </c>
      <c r="B411" s="126" t="s">
        <v>106</v>
      </c>
      <c r="C411" s="126"/>
      <c r="D411" s="362">
        <f>SUM(D412)</f>
        <v>3000</v>
      </c>
      <c r="E411" s="362">
        <f t="shared" ref="E411:F411" si="146">SUM(E412)</f>
        <v>3000</v>
      </c>
      <c r="F411" s="362">
        <f t="shared" si="146"/>
        <v>15493.47</v>
      </c>
      <c r="G411" s="361">
        <f t="shared" si="141"/>
        <v>516.44899999999996</v>
      </c>
      <c r="I411" s="63"/>
    </row>
    <row r="412" spans="1:9" x14ac:dyDescent="0.25">
      <c r="A412" s="57">
        <v>4213</v>
      </c>
      <c r="B412" s="57" t="s">
        <v>382</v>
      </c>
      <c r="C412" s="57"/>
      <c r="D412" s="12">
        <v>3000</v>
      </c>
      <c r="E412" s="12">
        <v>3000</v>
      </c>
      <c r="F412" s="12">
        <v>15493.47</v>
      </c>
      <c r="G412" s="358">
        <f t="shared" si="141"/>
        <v>516.44899999999996</v>
      </c>
      <c r="I412" s="63"/>
    </row>
    <row r="413" spans="1:9" ht="23.25" x14ac:dyDescent="0.25">
      <c r="A413" s="32" t="s">
        <v>298</v>
      </c>
      <c r="B413" s="235" t="s">
        <v>301</v>
      </c>
      <c r="C413" s="78"/>
      <c r="D413" s="238">
        <f>SUM(D418,D414)</f>
        <v>74470.320000000007</v>
      </c>
      <c r="E413" s="238">
        <f t="shared" ref="E413:F413" si="147">SUM(E418,E414)</f>
        <v>74470.320000000007</v>
      </c>
      <c r="F413" s="238">
        <f t="shared" si="147"/>
        <v>50059.53</v>
      </c>
      <c r="G413" s="279">
        <f t="shared" si="141"/>
        <v>67.220780036932823</v>
      </c>
      <c r="I413" s="63"/>
    </row>
    <row r="414" spans="1:9" x14ac:dyDescent="0.25">
      <c r="A414" s="109">
        <v>3</v>
      </c>
      <c r="B414" s="109" t="s">
        <v>2</v>
      </c>
      <c r="C414" s="109"/>
      <c r="D414" s="120">
        <f>SUM(D415)</f>
        <v>7500</v>
      </c>
      <c r="E414" s="120">
        <f t="shared" ref="E414:F414" si="148">SUM(E415)</f>
        <v>7500</v>
      </c>
      <c r="F414" s="120">
        <f t="shared" si="148"/>
        <v>9288.9</v>
      </c>
      <c r="G414" s="365">
        <f t="shared" si="141"/>
        <v>123.85199999999999</v>
      </c>
      <c r="I414" s="63"/>
    </row>
    <row r="415" spans="1:9" x14ac:dyDescent="0.25">
      <c r="A415" s="59">
        <v>32</v>
      </c>
      <c r="B415" s="59" t="s">
        <v>200</v>
      </c>
      <c r="C415" s="59"/>
      <c r="D415" s="297">
        <f>SUM(D416)</f>
        <v>7500</v>
      </c>
      <c r="E415" s="297">
        <f t="shared" ref="E415:F416" si="149">SUM(E416)</f>
        <v>7500</v>
      </c>
      <c r="F415" s="297">
        <f t="shared" si="149"/>
        <v>9288.9</v>
      </c>
      <c r="G415" s="360">
        <f t="shared" si="141"/>
        <v>123.85199999999999</v>
      </c>
      <c r="I415" s="63"/>
    </row>
    <row r="416" spans="1:9" x14ac:dyDescent="0.25">
      <c r="A416" s="126">
        <v>323</v>
      </c>
      <c r="B416" s="126" t="s">
        <v>70</v>
      </c>
      <c r="C416" s="126"/>
      <c r="D416" s="362">
        <f>SUM(D417)</f>
        <v>7500</v>
      </c>
      <c r="E416" s="362">
        <f t="shared" si="149"/>
        <v>7500</v>
      </c>
      <c r="F416" s="362">
        <f t="shared" si="149"/>
        <v>9288.9</v>
      </c>
      <c r="G416" s="361">
        <f t="shared" si="141"/>
        <v>123.85199999999999</v>
      </c>
      <c r="I416" s="63"/>
    </row>
    <row r="417" spans="1:9" x14ac:dyDescent="0.25">
      <c r="A417" s="57">
        <v>3232</v>
      </c>
      <c r="B417" s="57" t="s">
        <v>72</v>
      </c>
      <c r="C417" s="57"/>
      <c r="D417" s="12">
        <v>7500</v>
      </c>
      <c r="E417" s="12">
        <v>7500</v>
      </c>
      <c r="F417" s="12">
        <v>9288.9</v>
      </c>
      <c r="G417" s="358">
        <f t="shared" si="141"/>
        <v>123.85199999999999</v>
      </c>
      <c r="I417" s="63"/>
    </row>
    <row r="418" spans="1:9" x14ac:dyDescent="0.25">
      <c r="A418" s="10">
        <v>4</v>
      </c>
      <c r="B418" s="10" t="s">
        <v>205</v>
      </c>
      <c r="C418" s="10"/>
      <c r="D418" s="366">
        <f>SUM(D419)</f>
        <v>66970.320000000007</v>
      </c>
      <c r="E418" s="366">
        <f t="shared" ref="E418:F418" si="150">SUM(E419)</f>
        <v>66970.320000000007</v>
      </c>
      <c r="F418" s="366">
        <f t="shared" si="150"/>
        <v>40770.629999999997</v>
      </c>
      <c r="G418" s="359">
        <f t="shared" si="141"/>
        <v>60.878654902649401</v>
      </c>
      <c r="I418" s="63"/>
    </row>
    <row r="419" spans="1:9" ht="19.5" x14ac:dyDescent="0.25">
      <c r="A419" s="59">
        <v>42</v>
      </c>
      <c r="B419" s="36" t="s">
        <v>299</v>
      </c>
      <c r="C419" s="59"/>
      <c r="D419" s="297">
        <f>SUM(D420)</f>
        <v>66970.320000000007</v>
      </c>
      <c r="E419" s="297">
        <f t="shared" ref="E419:F419" si="151">SUM(E420)</f>
        <v>66970.320000000007</v>
      </c>
      <c r="F419" s="297">
        <f t="shared" si="151"/>
        <v>40770.629999999997</v>
      </c>
      <c r="G419" s="360">
        <f t="shared" si="141"/>
        <v>60.878654902649401</v>
      </c>
      <c r="I419" s="63"/>
    </row>
    <row r="420" spans="1:9" x14ac:dyDescent="0.25">
      <c r="A420" s="126">
        <v>421</v>
      </c>
      <c r="B420" s="126" t="s">
        <v>106</v>
      </c>
      <c r="C420" s="126"/>
      <c r="D420" s="362">
        <f>SUM(D421)</f>
        <v>66970.320000000007</v>
      </c>
      <c r="E420" s="362">
        <f t="shared" ref="E420:F420" si="152">SUM(E421)</f>
        <v>66970.320000000007</v>
      </c>
      <c r="F420" s="362">
        <f t="shared" si="152"/>
        <v>40770.629999999997</v>
      </c>
      <c r="G420" s="361">
        <f t="shared" si="141"/>
        <v>60.878654902649401</v>
      </c>
      <c r="I420" s="63"/>
    </row>
    <row r="421" spans="1:9" x14ac:dyDescent="0.25">
      <c r="A421" s="57">
        <v>4213</v>
      </c>
      <c r="B421" s="57" t="s">
        <v>382</v>
      </c>
      <c r="C421" s="57"/>
      <c r="D421" s="12">
        <v>66970.320000000007</v>
      </c>
      <c r="E421" s="12">
        <v>66970.320000000007</v>
      </c>
      <c r="F421" s="12">
        <v>40770.629999999997</v>
      </c>
      <c r="G421" s="358">
        <f t="shared" si="141"/>
        <v>60.878654902649401</v>
      </c>
      <c r="I421" s="63"/>
    </row>
    <row r="422" spans="1:9" ht="23.25" x14ac:dyDescent="0.25">
      <c r="A422" s="32" t="s">
        <v>304</v>
      </c>
      <c r="B422" s="235" t="s">
        <v>305</v>
      </c>
      <c r="C422" s="78"/>
      <c r="D422" s="238">
        <f>SUM(D423,D427)</f>
        <v>15502.69</v>
      </c>
      <c r="E422" s="238">
        <f t="shared" ref="E422:F422" si="153">SUM(E423,E427)</f>
        <v>15502.69</v>
      </c>
      <c r="F422" s="238">
        <f t="shared" si="153"/>
        <v>16459.02</v>
      </c>
      <c r="G422" s="279">
        <f t="shared" si="141"/>
        <v>106.16880038238526</v>
      </c>
      <c r="I422" s="63"/>
    </row>
    <row r="423" spans="1:9" x14ac:dyDescent="0.25">
      <c r="A423" s="10">
        <v>3</v>
      </c>
      <c r="B423" s="10" t="s">
        <v>2</v>
      </c>
      <c r="C423" s="10"/>
      <c r="D423" s="87">
        <f>SUM(D424)</f>
        <v>5154.3999999999996</v>
      </c>
      <c r="E423" s="87">
        <f t="shared" ref="E423:F423" si="154">SUM(E424)</f>
        <v>5154.3999999999996</v>
      </c>
      <c r="F423" s="87">
        <f t="shared" si="154"/>
        <v>4608.71</v>
      </c>
      <c r="G423" s="359">
        <f t="shared" si="141"/>
        <v>89.413122768896486</v>
      </c>
      <c r="I423" s="63"/>
    </row>
    <row r="424" spans="1:9" x14ac:dyDescent="0.25">
      <c r="A424" s="59">
        <v>32</v>
      </c>
      <c r="B424" s="59" t="s">
        <v>200</v>
      </c>
      <c r="C424" s="59"/>
      <c r="D424" s="113">
        <f>SUM(D425)</f>
        <v>5154.3999999999996</v>
      </c>
      <c r="E424" s="113">
        <f t="shared" ref="E424:F424" si="155">SUM(E425)</f>
        <v>5154.3999999999996</v>
      </c>
      <c r="F424" s="113">
        <f t="shared" si="155"/>
        <v>4608.71</v>
      </c>
      <c r="G424" s="360">
        <f t="shared" si="141"/>
        <v>89.413122768896486</v>
      </c>
      <c r="I424" s="63"/>
    </row>
    <row r="425" spans="1:9" x14ac:dyDescent="0.25">
      <c r="A425" s="126">
        <v>322</v>
      </c>
      <c r="B425" s="126" t="s">
        <v>63</v>
      </c>
      <c r="C425" s="126"/>
      <c r="D425" s="129">
        <f>SUM(D426)</f>
        <v>5154.3999999999996</v>
      </c>
      <c r="E425" s="129">
        <f t="shared" ref="E425:F425" si="156">SUM(E426)</f>
        <v>5154.3999999999996</v>
      </c>
      <c r="F425" s="129">
        <f t="shared" si="156"/>
        <v>4608.71</v>
      </c>
      <c r="G425" s="361">
        <f t="shared" si="141"/>
        <v>89.413122768896486</v>
      </c>
      <c r="I425" s="63"/>
    </row>
    <row r="426" spans="1:9" ht="19.5" x14ac:dyDescent="0.25">
      <c r="A426" s="57">
        <v>3224</v>
      </c>
      <c r="B426" s="58" t="s">
        <v>67</v>
      </c>
      <c r="C426" s="57"/>
      <c r="D426" s="12">
        <v>5154.3999999999996</v>
      </c>
      <c r="E426" s="12">
        <v>5154.3999999999996</v>
      </c>
      <c r="F426" s="12">
        <v>4608.71</v>
      </c>
      <c r="G426" s="358">
        <f t="shared" si="141"/>
        <v>89.413122768896486</v>
      </c>
      <c r="I426" s="63"/>
    </row>
    <row r="427" spans="1:9" x14ac:dyDescent="0.25">
      <c r="A427" s="10">
        <v>4</v>
      </c>
      <c r="B427" s="10" t="s">
        <v>205</v>
      </c>
      <c r="C427" s="51"/>
      <c r="D427" s="87">
        <f>SUM(D428)</f>
        <v>10348.290000000001</v>
      </c>
      <c r="E427" s="87">
        <f t="shared" ref="E427:F427" si="157">SUM(E428)</f>
        <v>10348.290000000001</v>
      </c>
      <c r="F427" s="87">
        <f t="shared" si="157"/>
        <v>11850.310000000001</v>
      </c>
      <c r="G427" s="359">
        <f t="shared" si="141"/>
        <v>114.51466860708388</v>
      </c>
      <c r="I427" s="63"/>
    </row>
    <row r="428" spans="1:9" ht="18" x14ac:dyDescent="0.25">
      <c r="A428" s="59">
        <v>42</v>
      </c>
      <c r="B428" s="242" t="s">
        <v>299</v>
      </c>
      <c r="C428" s="114"/>
      <c r="D428" s="297">
        <f>SUM(D429,D431)</f>
        <v>10348.290000000001</v>
      </c>
      <c r="E428" s="297">
        <f t="shared" ref="E428:F428" si="158">SUM(E429,E431)</f>
        <v>10348.290000000001</v>
      </c>
      <c r="F428" s="297">
        <f t="shared" si="158"/>
        <v>11850.310000000001</v>
      </c>
      <c r="G428" s="360">
        <f t="shared" si="141"/>
        <v>114.51466860708388</v>
      </c>
      <c r="I428" s="63"/>
    </row>
    <row r="429" spans="1:9" x14ac:dyDescent="0.25">
      <c r="A429" s="126">
        <v>421</v>
      </c>
      <c r="B429" s="126" t="s">
        <v>106</v>
      </c>
      <c r="C429" s="131"/>
      <c r="D429" s="129">
        <f>SUM(D430)</f>
        <v>10348.290000000001</v>
      </c>
      <c r="E429" s="129">
        <f t="shared" ref="E429:F429" si="159">SUM(E430)</f>
        <v>10348.290000000001</v>
      </c>
      <c r="F429" s="129">
        <f t="shared" si="159"/>
        <v>10348.290000000001</v>
      </c>
      <c r="G429" s="361">
        <f t="shared" si="141"/>
        <v>100</v>
      </c>
      <c r="I429" s="63"/>
    </row>
    <row r="430" spans="1:9" x14ac:dyDescent="0.25">
      <c r="A430" s="57">
        <v>4213</v>
      </c>
      <c r="B430" s="57" t="s">
        <v>382</v>
      </c>
      <c r="C430" s="57"/>
      <c r="D430" s="12">
        <v>10348.290000000001</v>
      </c>
      <c r="E430" s="12">
        <v>10348.290000000001</v>
      </c>
      <c r="F430" s="12">
        <v>10348.290000000001</v>
      </c>
      <c r="G430" s="358">
        <f t="shared" si="141"/>
        <v>100</v>
      </c>
      <c r="I430" s="63"/>
    </row>
    <row r="431" spans="1:9" x14ac:dyDescent="0.25">
      <c r="A431" s="126">
        <v>422</v>
      </c>
      <c r="B431" s="126" t="s">
        <v>110</v>
      </c>
      <c r="C431" s="131"/>
      <c r="D431" s="129">
        <f>SUM(D432)</f>
        <v>0</v>
      </c>
      <c r="E431" s="129">
        <f t="shared" ref="E431:F431" si="160">SUM(E432)</f>
        <v>0</v>
      </c>
      <c r="F431" s="129">
        <f t="shared" si="160"/>
        <v>1502.02</v>
      </c>
      <c r="G431" s="361">
        <v>0</v>
      </c>
      <c r="I431" s="63"/>
    </row>
    <row r="432" spans="1:9" x14ac:dyDescent="0.25">
      <c r="A432" s="57">
        <v>4227</v>
      </c>
      <c r="B432" s="57" t="s">
        <v>114</v>
      </c>
      <c r="C432" s="57"/>
      <c r="D432" s="12">
        <v>0</v>
      </c>
      <c r="E432" s="137">
        <v>0</v>
      </c>
      <c r="F432" s="12">
        <v>1502.02</v>
      </c>
      <c r="G432" s="358">
        <v>0</v>
      </c>
      <c r="I432" s="63"/>
    </row>
    <row r="433" spans="1:9" x14ac:dyDescent="0.25">
      <c r="A433" s="457"/>
      <c r="B433" s="483"/>
      <c r="C433" s="483"/>
      <c r="D433" s="483"/>
      <c r="E433" s="483"/>
      <c r="F433" s="483"/>
      <c r="G433" s="458"/>
      <c r="I433" s="63"/>
    </row>
    <row r="434" spans="1:9" ht="24.75" customHeight="1" x14ac:dyDescent="0.25">
      <c r="A434" s="91" t="s">
        <v>5</v>
      </c>
      <c r="B434" s="243" t="s">
        <v>387</v>
      </c>
      <c r="C434" s="230" t="s">
        <v>215</v>
      </c>
      <c r="D434" s="231">
        <f>SUM(D435,D441)</f>
        <v>63041.5</v>
      </c>
      <c r="E434" s="231">
        <f t="shared" ref="E434:F434" si="161">SUM(E435,E441)</f>
        <v>63041.5</v>
      </c>
      <c r="F434" s="231">
        <f t="shared" si="161"/>
        <v>51874.289999999994</v>
      </c>
      <c r="G434" s="240">
        <f>F434/E434*100</f>
        <v>82.285938627729337</v>
      </c>
      <c r="H434" s="21"/>
      <c r="I434" s="63"/>
    </row>
    <row r="435" spans="1:9" ht="23.25" x14ac:dyDescent="0.25">
      <c r="A435" s="32" t="s">
        <v>306</v>
      </c>
      <c r="B435" s="235" t="s">
        <v>307</v>
      </c>
      <c r="C435" s="78"/>
      <c r="D435" s="238">
        <f>SUM(D436)</f>
        <v>45196.4</v>
      </c>
      <c r="E435" s="238">
        <f t="shared" ref="E435:F435" si="162">SUM(E436)</f>
        <v>45196.4</v>
      </c>
      <c r="F435" s="238">
        <f t="shared" si="162"/>
        <v>39783.229999999996</v>
      </c>
      <c r="G435" s="279">
        <f>F435/E435*100</f>
        <v>88.023006257135521</v>
      </c>
      <c r="H435" s="93"/>
      <c r="I435" s="63"/>
    </row>
    <row r="436" spans="1:9" x14ac:dyDescent="0.25">
      <c r="A436" s="10">
        <v>3</v>
      </c>
      <c r="B436" s="10" t="s">
        <v>2</v>
      </c>
      <c r="C436" s="10"/>
      <c r="D436" s="363">
        <f>SUM(D437)</f>
        <v>45196.4</v>
      </c>
      <c r="E436" s="363">
        <f t="shared" ref="E436:F436" si="163">SUM(E437)</f>
        <v>45196.4</v>
      </c>
      <c r="F436" s="363">
        <f t="shared" si="163"/>
        <v>39783.229999999996</v>
      </c>
      <c r="G436" s="365">
        <f t="shared" ref="G436:G449" si="164">F436/E436*100</f>
        <v>88.023006257135521</v>
      </c>
      <c r="H436" s="7"/>
    </row>
    <row r="437" spans="1:9" x14ac:dyDescent="0.25">
      <c r="A437" s="59">
        <v>32</v>
      </c>
      <c r="B437" s="59" t="s">
        <v>200</v>
      </c>
      <c r="C437" s="59"/>
      <c r="D437" s="367">
        <f>SUM(D438)</f>
        <v>45196.4</v>
      </c>
      <c r="E437" s="367">
        <f t="shared" ref="E437:F437" si="165">SUM(E438)</f>
        <v>45196.4</v>
      </c>
      <c r="F437" s="367">
        <f t="shared" si="165"/>
        <v>39783.229999999996</v>
      </c>
      <c r="G437" s="370">
        <f t="shared" si="164"/>
        <v>88.023006257135521</v>
      </c>
      <c r="H437" s="7"/>
    </row>
    <row r="438" spans="1:9" x14ac:dyDescent="0.25">
      <c r="A438" s="126">
        <v>322</v>
      </c>
      <c r="B438" s="126" t="s">
        <v>63</v>
      </c>
      <c r="C438" s="126"/>
      <c r="D438" s="304">
        <f>SUM(D439,D440)</f>
        <v>45196.4</v>
      </c>
      <c r="E438" s="304">
        <f t="shared" ref="E438:F438" si="166">SUM(E439,E440)</f>
        <v>45196.4</v>
      </c>
      <c r="F438" s="304">
        <f t="shared" si="166"/>
        <v>39783.229999999996</v>
      </c>
      <c r="G438" s="368">
        <f t="shared" si="164"/>
        <v>88.023006257135521</v>
      </c>
      <c r="H438" s="7"/>
    </row>
    <row r="439" spans="1:9" x14ac:dyDescent="0.25">
      <c r="A439" s="57">
        <v>3223</v>
      </c>
      <c r="B439" s="57" t="s">
        <v>66</v>
      </c>
      <c r="C439" s="57"/>
      <c r="D439" s="306">
        <v>41542</v>
      </c>
      <c r="E439" s="306">
        <v>41542</v>
      </c>
      <c r="F439" s="306">
        <v>37051.99</v>
      </c>
      <c r="G439" s="358">
        <f t="shared" si="164"/>
        <v>89.191637379038085</v>
      </c>
      <c r="H439" s="7"/>
    </row>
    <row r="440" spans="1:9" ht="24" customHeight="1" x14ac:dyDescent="0.25">
      <c r="A440" s="372">
        <v>3224</v>
      </c>
      <c r="B440" s="58" t="s">
        <v>67</v>
      </c>
      <c r="C440" s="57"/>
      <c r="D440" s="306">
        <v>3654.4</v>
      </c>
      <c r="E440" s="306">
        <v>3654.4</v>
      </c>
      <c r="F440" s="306">
        <v>2731.24</v>
      </c>
      <c r="G440" s="358">
        <f t="shared" si="164"/>
        <v>74.738397548161117</v>
      </c>
      <c r="H440" s="7"/>
    </row>
    <row r="441" spans="1:9" ht="23.25" x14ac:dyDescent="0.25">
      <c r="A441" s="32" t="s">
        <v>297</v>
      </c>
      <c r="B441" s="235" t="s">
        <v>302</v>
      </c>
      <c r="C441" s="78"/>
      <c r="D441" s="238">
        <f>SUM(D442,D446)</f>
        <v>17845.099999999999</v>
      </c>
      <c r="E441" s="238">
        <f t="shared" ref="E441:F441" si="167">SUM(E442,E446)</f>
        <v>17845.099999999999</v>
      </c>
      <c r="F441" s="238">
        <f t="shared" si="167"/>
        <v>12091.06</v>
      </c>
      <c r="G441" s="279">
        <f t="shared" si="164"/>
        <v>67.755630397139839</v>
      </c>
      <c r="H441" s="7"/>
      <c r="I441" s="63"/>
    </row>
    <row r="442" spans="1:9" x14ac:dyDescent="0.25">
      <c r="A442" s="10">
        <v>3</v>
      </c>
      <c r="B442" s="10" t="s">
        <v>2</v>
      </c>
      <c r="C442" s="130"/>
      <c r="D442" s="363">
        <f>SUM(D443)</f>
        <v>14190.6</v>
      </c>
      <c r="E442" s="363">
        <f t="shared" ref="E442:F442" si="168">SUM(E443)</f>
        <v>14190.6</v>
      </c>
      <c r="F442" s="363">
        <f t="shared" si="168"/>
        <v>12091.06</v>
      </c>
      <c r="G442" s="365">
        <f t="shared" si="164"/>
        <v>85.204712979014275</v>
      </c>
      <c r="H442" s="7"/>
      <c r="I442" s="63"/>
    </row>
    <row r="443" spans="1:9" x14ac:dyDescent="0.25">
      <c r="A443" s="59">
        <v>32</v>
      </c>
      <c r="B443" s="59" t="s">
        <v>200</v>
      </c>
      <c r="C443" s="52"/>
      <c r="D443" s="369">
        <f>SUM(D444)</f>
        <v>14190.6</v>
      </c>
      <c r="E443" s="369">
        <f t="shared" ref="E443:F443" si="169">SUM(E444)</f>
        <v>14190.6</v>
      </c>
      <c r="F443" s="369">
        <f t="shared" si="169"/>
        <v>12091.06</v>
      </c>
      <c r="G443" s="370">
        <f t="shared" si="164"/>
        <v>85.204712979014275</v>
      </c>
      <c r="H443" s="7"/>
      <c r="I443" s="63"/>
    </row>
    <row r="444" spans="1:9" x14ac:dyDescent="0.25">
      <c r="A444" s="126">
        <v>323</v>
      </c>
      <c r="B444" s="126" t="s">
        <v>70</v>
      </c>
      <c r="C444" s="123"/>
      <c r="D444" s="371">
        <f>SUM(D445)</f>
        <v>14190.6</v>
      </c>
      <c r="E444" s="371">
        <f t="shared" ref="E444:F444" si="170">SUM(E445)</f>
        <v>14190.6</v>
      </c>
      <c r="F444" s="371">
        <f t="shared" si="170"/>
        <v>12091.06</v>
      </c>
      <c r="G444" s="368">
        <f t="shared" si="164"/>
        <v>85.204712979014275</v>
      </c>
      <c r="H444" s="7"/>
      <c r="I444" s="63"/>
    </row>
    <row r="445" spans="1:9" x14ac:dyDescent="0.25">
      <c r="A445" s="57">
        <v>3232</v>
      </c>
      <c r="B445" s="57" t="s">
        <v>72</v>
      </c>
      <c r="C445" s="57"/>
      <c r="D445" s="306">
        <v>14190.6</v>
      </c>
      <c r="E445" s="306">
        <v>14190.6</v>
      </c>
      <c r="F445" s="306">
        <v>12091.06</v>
      </c>
      <c r="G445" s="358">
        <f t="shared" si="164"/>
        <v>85.204712979014275</v>
      </c>
      <c r="H445" s="7"/>
      <c r="I445" s="63"/>
    </row>
    <row r="446" spans="1:9" x14ac:dyDescent="0.25">
      <c r="A446" s="10">
        <v>4</v>
      </c>
      <c r="B446" s="10" t="s">
        <v>205</v>
      </c>
      <c r="C446" s="130"/>
      <c r="D446" s="363">
        <f>SUM(D447)</f>
        <v>3654.5</v>
      </c>
      <c r="E446" s="363">
        <f t="shared" ref="E446:F446" si="171">SUM(E447)</f>
        <v>3654.5</v>
      </c>
      <c r="F446" s="363">
        <f t="shared" si="171"/>
        <v>0</v>
      </c>
      <c r="G446" s="365">
        <f t="shared" si="164"/>
        <v>0</v>
      </c>
      <c r="H446" s="7"/>
      <c r="I446" s="63"/>
    </row>
    <row r="447" spans="1:9" ht="19.5" x14ac:dyDescent="0.25">
      <c r="A447" s="59">
        <v>42</v>
      </c>
      <c r="B447" s="36" t="s">
        <v>210</v>
      </c>
      <c r="C447" s="52"/>
      <c r="D447" s="369">
        <f>SUM(D448)</f>
        <v>3654.5</v>
      </c>
      <c r="E447" s="369">
        <f t="shared" ref="E447:F447" si="172">SUM(E448)</f>
        <v>3654.5</v>
      </c>
      <c r="F447" s="369">
        <f t="shared" si="172"/>
        <v>0</v>
      </c>
      <c r="G447" s="370">
        <f t="shared" si="164"/>
        <v>0</v>
      </c>
      <c r="H447" s="7"/>
      <c r="I447" s="63"/>
    </row>
    <row r="448" spans="1:9" x14ac:dyDescent="0.25">
      <c r="A448" s="126">
        <v>421</v>
      </c>
      <c r="B448" s="126" t="s">
        <v>328</v>
      </c>
      <c r="C448" s="123"/>
      <c r="D448" s="371">
        <f>SUM(D449)</f>
        <v>3654.5</v>
      </c>
      <c r="E448" s="371">
        <f t="shared" ref="E448:F448" si="173">SUM(E449)</f>
        <v>3654.5</v>
      </c>
      <c r="F448" s="371">
        <f t="shared" si="173"/>
        <v>0</v>
      </c>
      <c r="G448" s="368">
        <f t="shared" si="164"/>
        <v>0</v>
      </c>
      <c r="H448" s="7"/>
      <c r="I448" s="63"/>
    </row>
    <row r="449" spans="1:9" x14ac:dyDescent="0.25">
      <c r="A449" s="57">
        <v>4214</v>
      </c>
      <c r="B449" s="57" t="s">
        <v>300</v>
      </c>
      <c r="C449" s="57"/>
      <c r="D449" s="306">
        <v>3654.5</v>
      </c>
      <c r="E449" s="306">
        <v>3654.5</v>
      </c>
      <c r="F449" s="306">
        <v>0</v>
      </c>
      <c r="G449" s="358">
        <f t="shared" si="164"/>
        <v>0</v>
      </c>
      <c r="H449" s="7"/>
      <c r="I449" s="63"/>
    </row>
    <row r="450" spans="1:9" x14ac:dyDescent="0.25">
      <c r="A450" s="457"/>
      <c r="B450" s="483"/>
      <c r="C450" s="483"/>
      <c r="D450" s="483"/>
      <c r="E450" s="483"/>
      <c r="F450" s="483"/>
      <c r="G450" s="458"/>
      <c r="H450" s="65"/>
      <c r="I450" s="63"/>
    </row>
    <row r="451" spans="1:9" ht="24.75" customHeight="1" x14ac:dyDescent="0.25">
      <c r="A451" s="91" t="s">
        <v>5</v>
      </c>
      <c r="B451" s="230" t="s">
        <v>388</v>
      </c>
      <c r="C451" s="230" t="s">
        <v>216</v>
      </c>
      <c r="D451" s="231">
        <f>SUM(D452,D457)</f>
        <v>63657.4</v>
      </c>
      <c r="E451" s="231">
        <f t="shared" ref="E451:F451" si="174">SUM(E452,E457)</f>
        <v>63657.4</v>
      </c>
      <c r="F451" s="231">
        <f t="shared" si="174"/>
        <v>37946.730000000003</v>
      </c>
      <c r="G451" s="240">
        <f t="shared" ref="G451:G461" si="175">F451/E451</f>
        <v>0.59610870063810339</v>
      </c>
      <c r="H451" s="7"/>
      <c r="I451" s="63"/>
    </row>
    <row r="452" spans="1:9" ht="23.25" x14ac:dyDescent="0.25">
      <c r="A452" s="32" t="s">
        <v>297</v>
      </c>
      <c r="B452" s="235" t="s">
        <v>302</v>
      </c>
      <c r="C452" s="247"/>
      <c r="D452" s="238">
        <f>D453</f>
        <v>4204.3999999999996</v>
      </c>
      <c r="E452" s="238">
        <f>E453</f>
        <v>4204.3999999999996</v>
      </c>
      <c r="F452" s="238">
        <f>F453</f>
        <v>3200</v>
      </c>
      <c r="G452" s="279">
        <f t="shared" si="175"/>
        <v>0.76110741128341741</v>
      </c>
      <c r="H452" s="73"/>
      <c r="I452" s="63"/>
    </row>
    <row r="453" spans="1:9" x14ac:dyDescent="0.25">
      <c r="A453" s="10">
        <v>3</v>
      </c>
      <c r="B453" s="10" t="s">
        <v>2</v>
      </c>
      <c r="C453" s="51"/>
      <c r="D453" s="363">
        <f>SUM(D454)</f>
        <v>4204.3999999999996</v>
      </c>
      <c r="E453" s="363">
        <f t="shared" ref="E453:F453" si="176">SUM(E454)</f>
        <v>4204.3999999999996</v>
      </c>
      <c r="F453" s="363">
        <f t="shared" si="176"/>
        <v>3200</v>
      </c>
      <c r="G453" s="365">
        <f t="shared" si="175"/>
        <v>0.76110741128341741</v>
      </c>
      <c r="H453" s="7"/>
      <c r="I453" s="63"/>
    </row>
    <row r="454" spans="1:9" x14ac:dyDescent="0.25">
      <c r="A454" s="59">
        <v>32</v>
      </c>
      <c r="B454" s="59" t="s">
        <v>200</v>
      </c>
      <c r="C454" s="114"/>
      <c r="D454" s="297">
        <f>SUM(D455)</f>
        <v>4204.3999999999996</v>
      </c>
      <c r="E454" s="297">
        <f t="shared" ref="E454:F454" si="177">SUM(E455)</f>
        <v>4204.3999999999996</v>
      </c>
      <c r="F454" s="297">
        <f t="shared" si="177"/>
        <v>3200</v>
      </c>
      <c r="G454" s="360">
        <f t="shared" si="175"/>
        <v>0.76110741128341741</v>
      </c>
      <c r="H454" s="7"/>
      <c r="I454" s="63"/>
    </row>
    <row r="455" spans="1:9" x14ac:dyDescent="0.25">
      <c r="A455" s="126">
        <v>323</v>
      </c>
      <c r="B455" s="126" t="s">
        <v>70</v>
      </c>
      <c r="C455" s="131"/>
      <c r="D455" s="362">
        <f>SUM(D456)</f>
        <v>4204.3999999999996</v>
      </c>
      <c r="E455" s="362">
        <f t="shared" ref="E455:F455" si="178">SUM(E456)</f>
        <v>4204.3999999999996</v>
      </c>
      <c r="F455" s="362">
        <f t="shared" si="178"/>
        <v>3200</v>
      </c>
      <c r="G455" s="361">
        <f t="shared" si="175"/>
        <v>0.76110741128341741</v>
      </c>
      <c r="H455" s="7"/>
      <c r="I455" s="63"/>
    </row>
    <row r="456" spans="1:9" x14ac:dyDescent="0.25">
      <c r="A456" s="57">
        <v>3237</v>
      </c>
      <c r="B456" s="57" t="s">
        <v>77</v>
      </c>
      <c r="C456" s="57"/>
      <c r="D456" s="306">
        <v>4204.3999999999996</v>
      </c>
      <c r="E456" s="306">
        <v>4204.3999999999996</v>
      </c>
      <c r="F456" s="282">
        <v>3200</v>
      </c>
      <c r="G456" s="358">
        <f t="shared" si="175"/>
        <v>0.76110741128341741</v>
      </c>
      <c r="H456" s="7"/>
      <c r="I456" s="63"/>
    </row>
    <row r="457" spans="1:9" ht="23.25" x14ac:dyDescent="0.25">
      <c r="A457" s="32" t="s">
        <v>304</v>
      </c>
      <c r="B457" s="235" t="s">
        <v>305</v>
      </c>
      <c r="C457" s="57"/>
      <c r="D457" s="238">
        <f>SUM(D458)</f>
        <v>59453</v>
      </c>
      <c r="E457" s="238">
        <f t="shared" ref="E457:F457" si="179">SUM(E458)</f>
        <v>59453</v>
      </c>
      <c r="F457" s="238">
        <f t="shared" si="179"/>
        <v>34746.730000000003</v>
      </c>
      <c r="G457" s="358">
        <f t="shared" si="175"/>
        <v>0.58444031419776976</v>
      </c>
      <c r="H457" s="7"/>
      <c r="I457" s="63"/>
    </row>
    <row r="458" spans="1:9" x14ac:dyDescent="0.25">
      <c r="A458" s="10">
        <v>4</v>
      </c>
      <c r="B458" s="10" t="s">
        <v>205</v>
      </c>
      <c r="C458" s="51"/>
      <c r="D458" s="363">
        <f>SUM(D459)</f>
        <v>59453</v>
      </c>
      <c r="E458" s="363">
        <f t="shared" ref="E458:F458" si="180">SUM(E459)</f>
        <v>59453</v>
      </c>
      <c r="F458" s="363">
        <f t="shared" si="180"/>
        <v>34746.730000000003</v>
      </c>
      <c r="G458" s="365">
        <f t="shared" si="175"/>
        <v>0.58444031419776976</v>
      </c>
      <c r="H458" s="7"/>
      <c r="I458" s="63"/>
    </row>
    <row r="459" spans="1:9" ht="22.5" customHeight="1" x14ac:dyDescent="0.25">
      <c r="A459" s="59">
        <v>42</v>
      </c>
      <c r="B459" s="242" t="s">
        <v>210</v>
      </c>
      <c r="C459" s="114"/>
      <c r="D459" s="297">
        <f>SUM(D460)</f>
        <v>59453</v>
      </c>
      <c r="E459" s="297">
        <f t="shared" ref="E459:F459" si="181">SUM(E460)</f>
        <v>59453</v>
      </c>
      <c r="F459" s="297">
        <f t="shared" si="181"/>
        <v>34746.730000000003</v>
      </c>
      <c r="G459" s="360">
        <f t="shared" si="175"/>
        <v>0.58444031419776976</v>
      </c>
      <c r="H459" s="7"/>
      <c r="I459" s="63"/>
    </row>
    <row r="460" spans="1:9" x14ac:dyDescent="0.25">
      <c r="A460" s="126">
        <v>426</v>
      </c>
      <c r="B460" s="126" t="s">
        <v>118</v>
      </c>
      <c r="C460" s="131"/>
      <c r="D460" s="362">
        <f>SUM(D461)</f>
        <v>59453</v>
      </c>
      <c r="E460" s="362">
        <f t="shared" ref="E460:F460" si="182">SUM(E461)</f>
        <v>59453</v>
      </c>
      <c r="F460" s="362">
        <f t="shared" si="182"/>
        <v>34746.730000000003</v>
      </c>
      <c r="G460" s="361">
        <f t="shared" si="175"/>
        <v>0.58444031419776976</v>
      </c>
      <c r="H460" s="7"/>
      <c r="I460" s="63"/>
    </row>
    <row r="461" spans="1:9" x14ac:dyDescent="0.25">
      <c r="A461" s="57">
        <v>4263</v>
      </c>
      <c r="B461" s="57" t="s">
        <v>120</v>
      </c>
      <c r="C461" s="57"/>
      <c r="D461" s="306">
        <v>59453</v>
      </c>
      <c r="E461" s="306">
        <v>59453</v>
      </c>
      <c r="F461" s="306">
        <v>34746.730000000003</v>
      </c>
      <c r="G461" s="358">
        <f t="shared" si="175"/>
        <v>0.58444031419776976</v>
      </c>
      <c r="H461" s="7"/>
      <c r="I461" s="63"/>
    </row>
    <row r="462" spans="1:9" x14ac:dyDescent="0.25">
      <c r="A462" s="457"/>
      <c r="B462" s="483"/>
      <c r="C462" s="483"/>
      <c r="D462" s="483"/>
      <c r="E462" s="483"/>
      <c r="F462" s="483"/>
      <c r="G462" s="458"/>
      <c r="H462" s="7"/>
      <c r="I462" s="63"/>
    </row>
    <row r="463" spans="1:9" ht="25.5" customHeight="1" x14ac:dyDescent="0.25">
      <c r="A463" s="91" t="s">
        <v>5</v>
      </c>
      <c r="B463" s="262" t="s">
        <v>389</v>
      </c>
      <c r="C463" s="230" t="s">
        <v>217</v>
      </c>
      <c r="D463" s="231">
        <f>SUM(D464,D469,D480,D494,D489)</f>
        <v>39682.700000000004</v>
      </c>
      <c r="E463" s="231">
        <f t="shared" ref="E463:F463" si="183">SUM(E464,E469,E480,E494,E489)</f>
        <v>39682.700000000004</v>
      </c>
      <c r="F463" s="231">
        <f t="shared" si="183"/>
        <v>37325.97</v>
      </c>
      <c r="G463" s="244">
        <f t="shared" ref="G463:G498" si="184">F463/E463</f>
        <v>0.94061064393299842</v>
      </c>
      <c r="H463" s="7"/>
      <c r="I463" s="63"/>
    </row>
    <row r="464" spans="1:9" ht="23.25" x14ac:dyDescent="0.25">
      <c r="A464" s="89" t="s">
        <v>296</v>
      </c>
      <c r="B464" s="236" t="s">
        <v>303</v>
      </c>
      <c r="C464" s="248"/>
      <c r="D464" s="237">
        <f>SUM(D465)</f>
        <v>10127.1</v>
      </c>
      <c r="E464" s="237">
        <f t="shared" ref="E464:F464" si="185">SUM(E465)</f>
        <v>10127.1</v>
      </c>
      <c r="F464" s="237">
        <f t="shared" si="185"/>
        <v>8125.54</v>
      </c>
      <c r="G464" s="279">
        <f t="shared" si="184"/>
        <v>0.80235605454671122</v>
      </c>
      <c r="H464" s="72"/>
      <c r="I464" s="63"/>
    </row>
    <row r="465" spans="1:9" x14ac:dyDescent="0.25">
      <c r="A465" s="10">
        <v>3</v>
      </c>
      <c r="B465" s="10" t="s">
        <v>2</v>
      </c>
      <c r="C465" s="51"/>
      <c r="D465" s="363">
        <f>SUM(D466)</f>
        <v>10127.1</v>
      </c>
      <c r="E465" s="363">
        <f t="shared" ref="E465:F465" si="186">SUM(E466)</f>
        <v>10127.1</v>
      </c>
      <c r="F465" s="363">
        <f t="shared" si="186"/>
        <v>8125.54</v>
      </c>
      <c r="G465" s="365">
        <f t="shared" si="184"/>
        <v>0.80235605454671122</v>
      </c>
      <c r="H465" s="7"/>
      <c r="I465" s="63"/>
    </row>
    <row r="466" spans="1:9" x14ac:dyDescent="0.25">
      <c r="A466" s="59">
        <v>32</v>
      </c>
      <c r="B466" s="59" t="s">
        <v>200</v>
      </c>
      <c r="C466" s="114"/>
      <c r="D466" s="297">
        <f>SUM(D467)</f>
        <v>10127.1</v>
      </c>
      <c r="E466" s="297">
        <f t="shared" ref="E466:F466" si="187">SUM(E467)</f>
        <v>10127.1</v>
      </c>
      <c r="F466" s="297">
        <f t="shared" si="187"/>
        <v>8125.54</v>
      </c>
      <c r="G466" s="360">
        <f t="shared" si="184"/>
        <v>0.80235605454671122</v>
      </c>
      <c r="H466" s="7"/>
      <c r="I466" s="63"/>
    </row>
    <row r="467" spans="1:9" x14ac:dyDescent="0.25">
      <c r="A467" s="126">
        <v>323</v>
      </c>
      <c r="B467" s="126" t="s">
        <v>70</v>
      </c>
      <c r="C467" s="131"/>
      <c r="D467" s="362">
        <f>SUM(D468)</f>
        <v>10127.1</v>
      </c>
      <c r="E467" s="362">
        <f t="shared" ref="E467:F467" si="188">SUM(E468)</f>
        <v>10127.1</v>
      </c>
      <c r="F467" s="362">
        <f t="shared" si="188"/>
        <v>8125.54</v>
      </c>
      <c r="G467" s="361">
        <f t="shared" si="184"/>
        <v>0.80235605454671122</v>
      </c>
      <c r="H467" s="7"/>
      <c r="I467" s="63"/>
    </row>
    <row r="468" spans="1:9" x14ac:dyDescent="0.25">
      <c r="A468" s="57">
        <v>3232</v>
      </c>
      <c r="B468" s="57" t="s">
        <v>72</v>
      </c>
      <c r="C468" s="57"/>
      <c r="D468" s="306">
        <v>10127.1</v>
      </c>
      <c r="E468" s="306">
        <v>10127.1</v>
      </c>
      <c r="F468" s="306">
        <v>8125.54</v>
      </c>
      <c r="G468" s="358">
        <f t="shared" si="184"/>
        <v>0.80235605454671122</v>
      </c>
      <c r="H468" s="7"/>
      <c r="I468" s="63"/>
    </row>
    <row r="469" spans="1:9" ht="23.25" x14ac:dyDescent="0.25">
      <c r="A469" s="32" t="s">
        <v>306</v>
      </c>
      <c r="B469" s="235" t="s">
        <v>307</v>
      </c>
      <c r="C469" s="78"/>
      <c r="D469" s="238">
        <f>SUM(D470,D476)</f>
        <v>6185.05</v>
      </c>
      <c r="E469" s="238">
        <f t="shared" ref="E469:F469" si="189">SUM(E470,E476)</f>
        <v>6185.05</v>
      </c>
      <c r="F469" s="238">
        <f t="shared" si="189"/>
        <v>7985.62</v>
      </c>
      <c r="G469" s="279">
        <f t="shared" si="184"/>
        <v>1.2911164824859944</v>
      </c>
      <c r="H469" s="7"/>
      <c r="I469" s="63"/>
    </row>
    <row r="470" spans="1:9" x14ac:dyDescent="0.25">
      <c r="A470" s="10">
        <v>3</v>
      </c>
      <c r="B470" s="10" t="s">
        <v>2</v>
      </c>
      <c r="C470" s="51"/>
      <c r="D470" s="363">
        <f>SUM(D471)</f>
        <v>5445.05</v>
      </c>
      <c r="E470" s="363">
        <f t="shared" ref="E470:F470" si="190">SUM(E471)</f>
        <v>5445.05</v>
      </c>
      <c r="F470" s="363">
        <f t="shared" si="190"/>
        <v>7245.62</v>
      </c>
      <c r="G470" s="365">
        <f t="shared" si="184"/>
        <v>1.3306801590435349</v>
      </c>
      <c r="H470" s="7"/>
      <c r="I470" s="63"/>
    </row>
    <row r="471" spans="1:9" x14ac:dyDescent="0.25">
      <c r="A471" s="59">
        <v>32</v>
      </c>
      <c r="B471" s="59" t="s">
        <v>200</v>
      </c>
      <c r="C471" s="114"/>
      <c r="D471" s="297">
        <f>SUM(D472,D474)</f>
        <v>5445.05</v>
      </c>
      <c r="E471" s="297">
        <f t="shared" ref="E471:F471" si="191">SUM(E472,E474)</f>
        <v>5445.05</v>
      </c>
      <c r="F471" s="297">
        <f t="shared" si="191"/>
        <v>7245.62</v>
      </c>
      <c r="G471" s="360">
        <f t="shared" si="184"/>
        <v>1.3306801590435349</v>
      </c>
      <c r="H471" s="7"/>
      <c r="I471" s="63"/>
    </row>
    <row r="472" spans="1:9" x14ac:dyDescent="0.25">
      <c r="A472" s="126">
        <v>322</v>
      </c>
      <c r="B472" s="126" t="s">
        <v>63</v>
      </c>
      <c r="C472" s="131"/>
      <c r="D472" s="362">
        <f>SUM(D473)</f>
        <v>2744.75</v>
      </c>
      <c r="E472" s="362">
        <f t="shared" ref="E472:F472" si="192">SUM(E473)</f>
        <v>2744.75</v>
      </c>
      <c r="F472" s="362">
        <f t="shared" si="192"/>
        <v>4577.08</v>
      </c>
      <c r="G472" s="361">
        <f t="shared" si="184"/>
        <v>1.6675762819928954</v>
      </c>
      <c r="H472" s="7"/>
      <c r="I472" s="63"/>
    </row>
    <row r="473" spans="1:9" x14ac:dyDescent="0.25">
      <c r="A473" s="57">
        <v>3223</v>
      </c>
      <c r="B473" s="57" t="s">
        <v>66</v>
      </c>
      <c r="C473" s="57"/>
      <c r="D473" s="306">
        <v>2744.75</v>
      </c>
      <c r="E473" s="306">
        <v>2744.75</v>
      </c>
      <c r="F473" s="306">
        <v>4577.08</v>
      </c>
      <c r="G473" s="358">
        <f t="shared" si="184"/>
        <v>1.6675762819928954</v>
      </c>
      <c r="H473" s="7"/>
      <c r="I473" s="63"/>
    </row>
    <row r="474" spans="1:9" x14ac:dyDescent="0.25">
      <c r="A474" s="126">
        <v>323</v>
      </c>
      <c r="B474" s="126" t="s">
        <v>70</v>
      </c>
      <c r="C474" s="131"/>
      <c r="D474" s="362">
        <f>SUM(D475)</f>
        <v>2700.3</v>
      </c>
      <c r="E474" s="362">
        <f t="shared" ref="E474:F474" si="193">SUM(E475)</f>
        <v>2700.3</v>
      </c>
      <c r="F474" s="362">
        <f t="shared" si="193"/>
        <v>2668.54</v>
      </c>
      <c r="G474" s="361">
        <f t="shared" si="184"/>
        <v>0.98823834388771614</v>
      </c>
      <c r="H474" s="7"/>
      <c r="I474" s="63"/>
    </row>
    <row r="475" spans="1:9" x14ac:dyDescent="0.25">
      <c r="A475" s="57">
        <v>3234</v>
      </c>
      <c r="B475" s="57" t="s">
        <v>74</v>
      </c>
      <c r="C475" s="57"/>
      <c r="D475" s="306">
        <v>2700.3</v>
      </c>
      <c r="E475" s="306">
        <v>2700.3</v>
      </c>
      <c r="F475" s="306">
        <v>2668.54</v>
      </c>
      <c r="G475" s="358">
        <f t="shared" si="184"/>
        <v>0.98823834388771614</v>
      </c>
      <c r="H475" s="7"/>
      <c r="I475" s="63"/>
    </row>
    <row r="476" spans="1:9" x14ac:dyDescent="0.25">
      <c r="A476" s="10">
        <v>4</v>
      </c>
      <c r="B476" s="10" t="s">
        <v>205</v>
      </c>
      <c r="C476" s="10"/>
      <c r="D476" s="373">
        <f>SUM(D477)</f>
        <v>740</v>
      </c>
      <c r="E476" s="373">
        <f t="shared" ref="E476:F476" si="194">SUM(E477)</f>
        <v>740</v>
      </c>
      <c r="F476" s="373">
        <f t="shared" si="194"/>
        <v>740</v>
      </c>
      <c r="G476" s="374">
        <f t="shared" si="184"/>
        <v>1</v>
      </c>
      <c r="H476" s="7"/>
      <c r="I476" s="63"/>
    </row>
    <row r="477" spans="1:9" ht="18" x14ac:dyDescent="0.25">
      <c r="A477" s="59">
        <v>42</v>
      </c>
      <c r="B477" s="242" t="s">
        <v>210</v>
      </c>
      <c r="C477" s="59"/>
      <c r="D477" s="367">
        <f>SUM(D478)</f>
        <v>740</v>
      </c>
      <c r="E477" s="367">
        <f t="shared" ref="E477:F477" si="195">SUM(E478)</f>
        <v>740</v>
      </c>
      <c r="F477" s="367">
        <f t="shared" si="195"/>
        <v>740</v>
      </c>
      <c r="G477" s="370">
        <f t="shared" si="184"/>
        <v>1</v>
      </c>
      <c r="H477" s="7"/>
      <c r="I477" s="63"/>
    </row>
    <row r="478" spans="1:9" x14ac:dyDescent="0.25">
      <c r="A478" s="126">
        <v>422</v>
      </c>
      <c r="B478" s="126" t="s">
        <v>110</v>
      </c>
      <c r="C478" s="163"/>
      <c r="D478" s="375">
        <f>SUM(D479)</f>
        <v>740</v>
      </c>
      <c r="E478" s="375">
        <f t="shared" ref="E478:F478" si="196">SUM(E479)</f>
        <v>740</v>
      </c>
      <c r="F478" s="375">
        <f t="shared" si="196"/>
        <v>740</v>
      </c>
      <c r="G478" s="368">
        <f t="shared" si="184"/>
        <v>1</v>
      </c>
      <c r="H478" s="7"/>
      <c r="I478" s="63"/>
    </row>
    <row r="479" spans="1:9" x14ac:dyDescent="0.25">
      <c r="A479" s="57">
        <v>4223</v>
      </c>
      <c r="B479" s="57" t="s">
        <v>113</v>
      </c>
      <c r="C479" s="57"/>
      <c r="D479" s="306">
        <v>740</v>
      </c>
      <c r="E479" s="306">
        <v>740</v>
      </c>
      <c r="F479" s="306">
        <v>740</v>
      </c>
      <c r="G479" s="358">
        <f t="shared" si="184"/>
        <v>1</v>
      </c>
      <c r="H479" s="7"/>
      <c r="I479" s="63"/>
    </row>
    <row r="480" spans="1:9" ht="23.25" x14ac:dyDescent="0.25">
      <c r="A480" s="32" t="s">
        <v>297</v>
      </c>
      <c r="B480" s="235" t="s">
        <v>302</v>
      </c>
      <c r="C480" s="78"/>
      <c r="D480" s="238">
        <f>SUM(D481,D485)</f>
        <v>9956.9500000000007</v>
      </c>
      <c r="E480" s="238">
        <f t="shared" ref="E480:F480" si="197">SUM(E481,E485)</f>
        <v>9956.9500000000007</v>
      </c>
      <c r="F480" s="238">
        <f t="shared" si="197"/>
        <v>6757</v>
      </c>
      <c r="G480" s="279">
        <f t="shared" si="184"/>
        <v>0.67862146540858392</v>
      </c>
      <c r="H480" s="7"/>
      <c r="I480" s="63"/>
    </row>
    <row r="481" spans="1:9" x14ac:dyDescent="0.25">
      <c r="A481" s="10">
        <v>3</v>
      </c>
      <c r="B481" s="10" t="s">
        <v>2</v>
      </c>
      <c r="C481" s="51"/>
      <c r="D481" s="363">
        <f>SUM(D482)</f>
        <v>8290.5</v>
      </c>
      <c r="E481" s="363">
        <f t="shared" ref="E481:F481" si="198">SUM(E482)</f>
        <v>8290.5</v>
      </c>
      <c r="F481" s="363">
        <f t="shared" si="198"/>
        <v>6757</v>
      </c>
      <c r="G481" s="365">
        <f t="shared" si="184"/>
        <v>0.81502925034678242</v>
      </c>
      <c r="H481" s="7"/>
    </row>
    <row r="482" spans="1:9" x14ac:dyDescent="0.25">
      <c r="A482" s="59">
        <v>32</v>
      </c>
      <c r="B482" s="59" t="s">
        <v>200</v>
      </c>
      <c r="C482" s="114"/>
      <c r="D482" s="297">
        <f>SUM(D483)</f>
        <v>8290.5</v>
      </c>
      <c r="E482" s="297">
        <f t="shared" ref="E482:F482" si="199">SUM(E483)</f>
        <v>8290.5</v>
      </c>
      <c r="F482" s="297">
        <f t="shared" si="199"/>
        <v>6757</v>
      </c>
      <c r="G482" s="360">
        <f t="shared" si="184"/>
        <v>0.81502925034678242</v>
      </c>
      <c r="H482" s="7"/>
    </row>
    <row r="483" spans="1:9" x14ac:dyDescent="0.25">
      <c r="A483" s="126">
        <v>323</v>
      </c>
      <c r="B483" s="126" t="s">
        <v>70</v>
      </c>
      <c r="C483" s="131"/>
      <c r="D483" s="362">
        <f>SUM(D484)</f>
        <v>8290.5</v>
      </c>
      <c r="E483" s="362">
        <f t="shared" ref="E483:F483" si="200">SUM(E484)</f>
        <v>8290.5</v>
      </c>
      <c r="F483" s="362">
        <f t="shared" si="200"/>
        <v>6757</v>
      </c>
      <c r="G483" s="361">
        <f t="shared" si="184"/>
        <v>0.81502925034678242</v>
      </c>
      <c r="H483" s="7"/>
    </row>
    <row r="484" spans="1:9" x14ac:dyDescent="0.25">
      <c r="A484" s="57">
        <v>3237</v>
      </c>
      <c r="B484" s="57" t="s">
        <v>77</v>
      </c>
      <c r="C484" s="57"/>
      <c r="D484" s="306">
        <v>8290.5</v>
      </c>
      <c r="E484" s="306">
        <v>8290.5</v>
      </c>
      <c r="F484" s="306">
        <v>6757</v>
      </c>
      <c r="G484" s="358">
        <f t="shared" si="184"/>
        <v>0.81502925034678242</v>
      </c>
      <c r="H484" s="7"/>
    </row>
    <row r="485" spans="1:9" x14ac:dyDescent="0.25">
      <c r="A485" s="10">
        <v>4</v>
      </c>
      <c r="B485" s="10" t="s">
        <v>205</v>
      </c>
      <c r="C485" s="51"/>
      <c r="D485" s="363">
        <f>SUM(D486)</f>
        <v>1666.45</v>
      </c>
      <c r="E485" s="363">
        <f t="shared" ref="E485:F485" si="201">SUM(E486)</f>
        <v>1666.45</v>
      </c>
      <c r="F485" s="363">
        <f t="shared" si="201"/>
        <v>0</v>
      </c>
      <c r="G485" s="365">
        <f t="shared" si="184"/>
        <v>0</v>
      </c>
      <c r="H485" s="7"/>
    </row>
    <row r="486" spans="1:9" ht="22.5" customHeight="1" x14ac:dyDescent="0.25">
      <c r="A486" s="59">
        <v>42</v>
      </c>
      <c r="B486" s="242" t="s">
        <v>299</v>
      </c>
      <c r="C486" s="114"/>
      <c r="D486" s="297">
        <f>SUM(D487)</f>
        <v>1666.45</v>
      </c>
      <c r="E486" s="297">
        <f t="shared" ref="E486:F486" si="202">SUM(E487)</f>
        <v>1666.45</v>
      </c>
      <c r="F486" s="297">
        <f t="shared" si="202"/>
        <v>0</v>
      </c>
      <c r="G486" s="360">
        <f t="shared" si="184"/>
        <v>0</v>
      </c>
      <c r="H486" s="7"/>
    </row>
    <row r="487" spans="1:9" x14ac:dyDescent="0.25">
      <c r="A487" s="126">
        <v>421</v>
      </c>
      <c r="B487" s="126" t="s">
        <v>106</v>
      </c>
      <c r="C487" s="131"/>
      <c r="D487" s="362">
        <f>SUM(D488)</f>
        <v>1666.45</v>
      </c>
      <c r="E487" s="362">
        <f t="shared" ref="E487:F487" si="203">SUM(E488)</f>
        <v>1666.45</v>
      </c>
      <c r="F487" s="362">
        <f t="shared" si="203"/>
        <v>0</v>
      </c>
      <c r="G487" s="361">
        <f t="shared" si="184"/>
        <v>0</v>
      </c>
      <c r="H487" s="7"/>
    </row>
    <row r="488" spans="1:9" x14ac:dyDescent="0.25">
      <c r="A488" s="57">
        <v>4212</v>
      </c>
      <c r="B488" s="57" t="s">
        <v>107</v>
      </c>
      <c r="C488" s="57"/>
      <c r="D488" s="306">
        <v>1666.45</v>
      </c>
      <c r="E488" s="306">
        <v>1666.45</v>
      </c>
      <c r="F488" s="306">
        <v>0</v>
      </c>
      <c r="G488" s="358">
        <f t="shared" si="184"/>
        <v>0</v>
      </c>
      <c r="H488" s="7"/>
    </row>
    <row r="489" spans="1:9" ht="23.25" x14ac:dyDescent="0.25">
      <c r="A489" s="135" t="s">
        <v>298</v>
      </c>
      <c r="B489" s="236" t="s">
        <v>301</v>
      </c>
      <c r="C489" s="57"/>
      <c r="D489" s="238">
        <f>SUM(D490)</f>
        <v>9000</v>
      </c>
      <c r="E489" s="238">
        <f t="shared" ref="E489:F489" si="204">SUM(E490)</f>
        <v>9000</v>
      </c>
      <c r="F489" s="238">
        <f t="shared" si="204"/>
        <v>10666.45</v>
      </c>
      <c r="G489" s="358">
        <f t="shared" si="184"/>
        <v>1.1851611111111111</v>
      </c>
      <c r="H489" s="7"/>
      <c r="I489" s="63"/>
    </row>
    <row r="490" spans="1:9" x14ac:dyDescent="0.25">
      <c r="A490" s="10">
        <v>4</v>
      </c>
      <c r="B490" s="10" t="s">
        <v>205</v>
      </c>
      <c r="C490" s="51"/>
      <c r="D490" s="363">
        <f>SUM(D491)</f>
        <v>9000</v>
      </c>
      <c r="E490" s="363">
        <f t="shared" ref="E490:F490" si="205">SUM(E491)</f>
        <v>9000</v>
      </c>
      <c r="F490" s="363">
        <f t="shared" si="205"/>
        <v>10666.45</v>
      </c>
      <c r="G490" s="365">
        <f t="shared" si="184"/>
        <v>1.1851611111111111</v>
      </c>
      <c r="H490" s="7"/>
      <c r="I490" s="63"/>
    </row>
    <row r="491" spans="1:9" ht="18" x14ac:dyDescent="0.25">
      <c r="A491" s="59">
        <v>42</v>
      </c>
      <c r="B491" s="242" t="s">
        <v>299</v>
      </c>
      <c r="C491" s="114"/>
      <c r="D491" s="297">
        <f>SUM(D492)</f>
        <v>9000</v>
      </c>
      <c r="E491" s="297">
        <f t="shared" ref="E491:E492" si="206">SUM(E492)</f>
        <v>9000</v>
      </c>
      <c r="F491" s="297">
        <f t="shared" ref="F491:F492" si="207">SUM(F492)</f>
        <v>10666.45</v>
      </c>
      <c r="G491" s="360">
        <f t="shared" si="184"/>
        <v>1.1851611111111111</v>
      </c>
      <c r="H491" s="7"/>
      <c r="I491" s="63"/>
    </row>
    <row r="492" spans="1:9" x14ac:dyDescent="0.25">
      <c r="A492" s="126">
        <v>421</v>
      </c>
      <c r="B492" s="126" t="s">
        <v>106</v>
      </c>
      <c r="C492" s="131"/>
      <c r="D492" s="362">
        <f>SUM(D493)</f>
        <v>9000</v>
      </c>
      <c r="E492" s="362">
        <f t="shared" si="206"/>
        <v>9000</v>
      </c>
      <c r="F492" s="362">
        <f t="shared" si="207"/>
        <v>10666.45</v>
      </c>
      <c r="G492" s="361">
        <f t="shared" si="184"/>
        <v>1.1851611111111111</v>
      </c>
      <c r="H492" s="7"/>
      <c r="I492" s="63"/>
    </row>
    <row r="493" spans="1:9" x14ac:dyDescent="0.25">
      <c r="A493" s="57">
        <v>4212</v>
      </c>
      <c r="B493" s="57" t="s">
        <v>107</v>
      </c>
      <c r="C493" s="57"/>
      <c r="D493" s="306">
        <v>9000</v>
      </c>
      <c r="E493" s="306">
        <v>9000</v>
      </c>
      <c r="F493" s="306">
        <v>10666.45</v>
      </c>
      <c r="G493" s="358">
        <f t="shared" si="184"/>
        <v>1.1851611111111111</v>
      </c>
      <c r="H493" s="7"/>
      <c r="I493" s="63"/>
    </row>
    <row r="494" spans="1:9" ht="23.25" x14ac:dyDescent="0.25">
      <c r="A494" s="32" t="s">
        <v>304</v>
      </c>
      <c r="B494" s="235" t="s">
        <v>305</v>
      </c>
      <c r="C494" s="78"/>
      <c r="D494" s="238">
        <f>SUM(D495,D499)</f>
        <v>4413.6000000000004</v>
      </c>
      <c r="E494" s="238">
        <f t="shared" ref="E494:F494" si="208">SUM(E495,E499)</f>
        <v>4413.6000000000004</v>
      </c>
      <c r="F494" s="238">
        <f t="shared" si="208"/>
        <v>3791.36</v>
      </c>
      <c r="G494" s="279">
        <f t="shared" si="184"/>
        <v>0.8590175820192133</v>
      </c>
      <c r="H494" s="7"/>
      <c r="I494" s="63"/>
    </row>
    <row r="495" spans="1:9" x14ac:dyDescent="0.25">
      <c r="A495" s="10">
        <v>3</v>
      </c>
      <c r="B495" s="10" t="s">
        <v>2</v>
      </c>
      <c r="C495" s="51"/>
      <c r="D495" s="366">
        <f>SUM(D496)</f>
        <v>4413.6000000000004</v>
      </c>
      <c r="E495" s="366">
        <f t="shared" ref="E495:F495" si="209">SUM(E496)</f>
        <v>4413.6000000000004</v>
      </c>
      <c r="F495" s="366">
        <f t="shared" si="209"/>
        <v>3624.26</v>
      </c>
      <c r="G495" s="359">
        <f t="shared" si="184"/>
        <v>0.82115733188326989</v>
      </c>
      <c r="H495" s="7"/>
      <c r="I495" s="63"/>
    </row>
    <row r="496" spans="1:9" x14ac:dyDescent="0.25">
      <c r="A496" s="59">
        <v>32</v>
      </c>
      <c r="B496" s="59" t="s">
        <v>200</v>
      </c>
      <c r="C496" s="114"/>
      <c r="D496" s="297">
        <f>SUM(D497)</f>
        <v>4413.6000000000004</v>
      </c>
      <c r="E496" s="297">
        <f t="shared" ref="E496:F496" si="210">SUM(E497)</f>
        <v>4413.6000000000004</v>
      </c>
      <c r="F496" s="297">
        <f t="shared" si="210"/>
        <v>3624.26</v>
      </c>
      <c r="G496" s="360">
        <f t="shared" si="184"/>
        <v>0.82115733188326989</v>
      </c>
      <c r="H496" s="7"/>
      <c r="I496" s="63"/>
    </row>
    <row r="497" spans="1:15" x14ac:dyDescent="0.25">
      <c r="A497" s="126">
        <v>322</v>
      </c>
      <c r="B497" s="126" t="s">
        <v>63</v>
      </c>
      <c r="C497" s="131"/>
      <c r="D497" s="362">
        <f>SUM(D498)</f>
        <v>4413.6000000000004</v>
      </c>
      <c r="E497" s="362">
        <f t="shared" ref="E497:F497" si="211">SUM(E498)</f>
        <v>4413.6000000000004</v>
      </c>
      <c r="F497" s="362">
        <f t="shared" si="211"/>
        <v>3624.26</v>
      </c>
      <c r="G497" s="361">
        <f t="shared" si="184"/>
        <v>0.82115733188326989</v>
      </c>
      <c r="H497" s="7"/>
      <c r="I497" s="63"/>
    </row>
    <row r="498" spans="1:15" ht="19.5" x14ac:dyDescent="0.25">
      <c r="A498" s="57">
        <v>3224</v>
      </c>
      <c r="B498" s="58" t="s">
        <v>67</v>
      </c>
      <c r="C498" s="57"/>
      <c r="D498" s="306">
        <v>4413.6000000000004</v>
      </c>
      <c r="E498" s="306">
        <v>4413.6000000000004</v>
      </c>
      <c r="F498" s="306">
        <v>3624.26</v>
      </c>
      <c r="G498" s="358">
        <f t="shared" si="184"/>
        <v>0.82115733188326989</v>
      </c>
      <c r="H498" s="7"/>
      <c r="I498" s="63"/>
    </row>
    <row r="499" spans="1:15" x14ac:dyDescent="0.25">
      <c r="A499" s="10">
        <v>4</v>
      </c>
      <c r="B499" s="10" t="s">
        <v>205</v>
      </c>
      <c r="C499" s="51"/>
      <c r="D499" s="363">
        <f>SUM(D500)</f>
        <v>0</v>
      </c>
      <c r="E499" s="363">
        <f t="shared" ref="E499:F499" si="212">SUM(E500)</f>
        <v>0</v>
      </c>
      <c r="F499" s="363">
        <f t="shared" si="212"/>
        <v>167.1</v>
      </c>
      <c r="G499" s="365">
        <v>0</v>
      </c>
      <c r="H499" s="7"/>
      <c r="I499" s="63"/>
    </row>
    <row r="500" spans="1:15" ht="19.5" x14ac:dyDescent="0.25">
      <c r="A500" s="59">
        <v>42</v>
      </c>
      <c r="B500" s="36" t="s">
        <v>210</v>
      </c>
      <c r="C500" s="114"/>
      <c r="D500" s="297">
        <f>SUM(D501)</f>
        <v>0</v>
      </c>
      <c r="E500" s="297">
        <f t="shared" ref="E500:F500" si="213">SUM(E501)</f>
        <v>0</v>
      </c>
      <c r="F500" s="297">
        <f t="shared" si="213"/>
        <v>167.1</v>
      </c>
      <c r="G500" s="360">
        <v>0</v>
      </c>
      <c r="H500" s="7"/>
      <c r="I500" s="63"/>
    </row>
    <row r="501" spans="1:15" x14ac:dyDescent="0.25">
      <c r="A501" s="126">
        <v>422</v>
      </c>
      <c r="B501" s="126" t="s">
        <v>110</v>
      </c>
      <c r="C501" s="131"/>
      <c r="D501" s="362">
        <f>SUM(D502)</f>
        <v>0</v>
      </c>
      <c r="E501" s="362">
        <f t="shared" ref="E501:F501" si="214">SUM(E502)</f>
        <v>0</v>
      </c>
      <c r="F501" s="362">
        <f t="shared" si="214"/>
        <v>167.1</v>
      </c>
      <c r="G501" s="361">
        <v>0</v>
      </c>
      <c r="H501" s="7"/>
      <c r="I501" s="63"/>
    </row>
    <row r="502" spans="1:15" x14ac:dyDescent="0.25">
      <c r="A502" s="57">
        <v>4227</v>
      </c>
      <c r="B502" s="57" t="s">
        <v>114</v>
      </c>
      <c r="C502" s="57"/>
      <c r="D502" s="306">
        <v>0</v>
      </c>
      <c r="E502" s="364">
        <v>0</v>
      </c>
      <c r="F502" s="306">
        <v>167.1</v>
      </c>
      <c r="G502" s="358">
        <v>0</v>
      </c>
      <c r="H502" s="7"/>
      <c r="I502" s="63"/>
    </row>
    <row r="503" spans="1:15" x14ac:dyDescent="0.25">
      <c r="A503" s="457"/>
      <c r="B503" s="483"/>
      <c r="C503" s="483"/>
      <c r="D503" s="483"/>
      <c r="E503" s="483"/>
      <c r="F503" s="483"/>
      <c r="G503" s="458"/>
      <c r="H503" s="7"/>
      <c r="I503" s="63"/>
    </row>
    <row r="504" spans="1:15" ht="28.5" customHeight="1" x14ac:dyDescent="0.25">
      <c r="A504" s="94" t="s">
        <v>5</v>
      </c>
      <c r="B504" s="245" t="s">
        <v>390</v>
      </c>
      <c r="C504" s="246" t="s">
        <v>218</v>
      </c>
      <c r="D504" s="249">
        <f>SUM(D505,D511,D522)</f>
        <v>95738.91</v>
      </c>
      <c r="E504" s="249">
        <f>SUM(E505,E511,E522)</f>
        <v>95738.91</v>
      </c>
      <c r="F504" s="249">
        <f>SUM(F505,F511,F522)</f>
        <v>88830.760000000009</v>
      </c>
      <c r="G504" s="376">
        <f t="shared" ref="G504:G526" si="215">F504/E504</f>
        <v>0.92784386202015467</v>
      </c>
      <c r="H504" s="7"/>
      <c r="I504" s="63"/>
    </row>
    <row r="505" spans="1:15" ht="23.25" x14ac:dyDescent="0.25">
      <c r="A505" s="89" t="s">
        <v>296</v>
      </c>
      <c r="B505" s="236" t="s">
        <v>303</v>
      </c>
      <c r="C505" s="88"/>
      <c r="D505" s="237">
        <f>SUM(D506)</f>
        <v>21274</v>
      </c>
      <c r="E505" s="237">
        <f t="shared" ref="E505:F505" si="216">SUM(E506)</f>
        <v>21274</v>
      </c>
      <c r="F505" s="237">
        <f t="shared" si="216"/>
        <v>21273.68</v>
      </c>
      <c r="G505" s="377">
        <f t="shared" si="215"/>
        <v>0.99998495816489608</v>
      </c>
      <c r="H505" s="93"/>
      <c r="I505" s="63"/>
    </row>
    <row r="506" spans="1:15" x14ac:dyDescent="0.25">
      <c r="A506" s="95">
        <v>3</v>
      </c>
      <c r="B506" s="95" t="s">
        <v>2</v>
      </c>
      <c r="C506" s="95"/>
      <c r="D506" s="378">
        <f>SUM(D507)</f>
        <v>21274</v>
      </c>
      <c r="E506" s="363">
        <f t="shared" ref="E506:F506" si="217">SUM(E507)</f>
        <v>21274</v>
      </c>
      <c r="F506" s="378">
        <f t="shared" si="217"/>
        <v>21273.68</v>
      </c>
      <c r="G506" s="379">
        <f t="shared" si="215"/>
        <v>0.99998495816489608</v>
      </c>
      <c r="H506" s="7"/>
      <c r="I506" s="63"/>
    </row>
    <row r="507" spans="1:15" x14ac:dyDescent="0.25">
      <c r="A507" s="59">
        <v>32</v>
      </c>
      <c r="B507" s="59" t="s">
        <v>200</v>
      </c>
      <c r="C507" s="114"/>
      <c r="D507" s="297">
        <f>SUM(D508)</f>
        <v>21274</v>
      </c>
      <c r="E507" s="297">
        <f t="shared" ref="E507:F507" si="218">SUM(E508)</f>
        <v>21274</v>
      </c>
      <c r="F507" s="297">
        <f t="shared" si="218"/>
        <v>21273.68</v>
      </c>
      <c r="G507" s="380">
        <f t="shared" si="215"/>
        <v>0.99998495816489608</v>
      </c>
      <c r="H507" s="7"/>
      <c r="I507" s="63"/>
      <c r="K507" s="63"/>
      <c r="L507" s="63"/>
      <c r="M507" s="63"/>
      <c r="N507" s="63"/>
      <c r="O507" s="63"/>
    </row>
    <row r="508" spans="1:15" x14ac:dyDescent="0.25">
      <c r="A508" s="126">
        <v>323</v>
      </c>
      <c r="B508" s="126" t="s">
        <v>70</v>
      </c>
      <c r="C508" s="126"/>
      <c r="D508" s="304">
        <f>SUM(D509:D510)</f>
        <v>21274</v>
      </c>
      <c r="E508" s="304">
        <f t="shared" ref="E508:F508" si="219">SUM(E509:E510)</f>
        <v>21274</v>
      </c>
      <c r="F508" s="304">
        <f t="shared" si="219"/>
        <v>21273.68</v>
      </c>
      <c r="G508" s="381">
        <f t="shared" si="215"/>
        <v>0.99998495816489608</v>
      </c>
      <c r="H508" s="7"/>
      <c r="I508" s="63"/>
    </row>
    <row r="509" spans="1:15" x14ac:dyDescent="0.25">
      <c r="A509" s="57">
        <v>3235</v>
      </c>
      <c r="B509" s="57" t="s">
        <v>75</v>
      </c>
      <c r="C509" s="57"/>
      <c r="D509" s="306">
        <v>750</v>
      </c>
      <c r="E509" s="382">
        <v>750</v>
      </c>
      <c r="F509" s="306">
        <v>750</v>
      </c>
      <c r="G509" s="383">
        <f t="shared" si="215"/>
        <v>1</v>
      </c>
      <c r="H509" s="7"/>
      <c r="I509" s="63"/>
    </row>
    <row r="510" spans="1:15" x14ac:dyDescent="0.25">
      <c r="A510" s="57">
        <v>3239</v>
      </c>
      <c r="B510" s="57" t="s">
        <v>79</v>
      </c>
      <c r="C510" s="57"/>
      <c r="D510" s="306">
        <v>20524</v>
      </c>
      <c r="E510" s="306">
        <v>20524</v>
      </c>
      <c r="F510" s="306">
        <v>20523.68</v>
      </c>
      <c r="G510" s="383">
        <f t="shared" si="215"/>
        <v>0.99998440849736892</v>
      </c>
      <c r="H510" s="7"/>
      <c r="I510" s="63"/>
    </row>
    <row r="511" spans="1:15" ht="23.25" x14ac:dyDescent="0.25">
      <c r="A511" s="32" t="s">
        <v>297</v>
      </c>
      <c r="B511" s="235" t="s">
        <v>302</v>
      </c>
      <c r="C511" s="78"/>
      <c r="D511" s="238">
        <f>SUM(D512,D518)</f>
        <v>30401.55</v>
      </c>
      <c r="E511" s="238">
        <f t="shared" ref="E511:F511" si="220">SUM(E512,E518)</f>
        <v>30401.55</v>
      </c>
      <c r="F511" s="238">
        <f t="shared" si="220"/>
        <v>33493.72</v>
      </c>
      <c r="G511" s="377">
        <f t="shared" si="215"/>
        <v>1.1017109325017969</v>
      </c>
      <c r="H511" s="7"/>
      <c r="I511" s="63"/>
    </row>
    <row r="512" spans="1:15" x14ac:dyDescent="0.25">
      <c r="A512" s="95">
        <v>3</v>
      </c>
      <c r="B512" s="95" t="s">
        <v>2</v>
      </c>
      <c r="C512" s="95"/>
      <c r="D512" s="378">
        <f>SUM(D513)</f>
        <v>8765.4500000000007</v>
      </c>
      <c r="E512" s="378">
        <f t="shared" ref="E512:F512" si="221">SUM(E513)</f>
        <v>8765.4500000000007</v>
      </c>
      <c r="F512" s="378">
        <f t="shared" si="221"/>
        <v>8765.33</v>
      </c>
      <c r="G512" s="379">
        <f t="shared" si="215"/>
        <v>0.99998630988711357</v>
      </c>
      <c r="H512" s="7"/>
      <c r="I512" s="63"/>
    </row>
    <row r="513" spans="1:9" x14ac:dyDescent="0.25">
      <c r="A513" s="59">
        <v>32</v>
      </c>
      <c r="B513" s="59" t="s">
        <v>200</v>
      </c>
      <c r="C513" s="114"/>
      <c r="D513" s="297">
        <f>SUM(D514,D516)</f>
        <v>8765.4500000000007</v>
      </c>
      <c r="E513" s="297">
        <f t="shared" ref="E513:F513" si="222">SUM(E514,E516)</f>
        <v>8765.4500000000007</v>
      </c>
      <c r="F513" s="297">
        <f t="shared" si="222"/>
        <v>8765.33</v>
      </c>
      <c r="G513" s="380">
        <f t="shared" si="215"/>
        <v>0.99998630988711357</v>
      </c>
      <c r="H513" s="7"/>
      <c r="I513" s="63"/>
    </row>
    <row r="514" spans="1:9" x14ac:dyDescent="0.25">
      <c r="A514" s="126">
        <v>322</v>
      </c>
      <c r="B514" s="126" t="s">
        <v>63</v>
      </c>
      <c r="C514" s="126"/>
      <c r="D514" s="304">
        <f>SUM(D515)</f>
        <v>2721.7</v>
      </c>
      <c r="E514" s="304">
        <f t="shared" ref="E514:F514" si="223">SUM(E515)</f>
        <v>2721.7</v>
      </c>
      <c r="F514" s="304">
        <f t="shared" si="223"/>
        <v>2721.58</v>
      </c>
      <c r="G514" s="381">
        <f t="shared" si="215"/>
        <v>0.99995590990924799</v>
      </c>
      <c r="H514" s="7"/>
      <c r="I514" s="63"/>
    </row>
    <row r="515" spans="1:9" ht="19.5" x14ac:dyDescent="0.25">
      <c r="A515" s="57">
        <v>3224</v>
      </c>
      <c r="B515" s="58" t="s">
        <v>67</v>
      </c>
      <c r="C515" s="57"/>
      <c r="D515" s="306">
        <v>2721.7</v>
      </c>
      <c r="E515" s="306">
        <v>2721.7</v>
      </c>
      <c r="F515" s="306">
        <v>2721.58</v>
      </c>
      <c r="G515" s="383">
        <f t="shared" si="215"/>
        <v>0.99995590990924799</v>
      </c>
      <c r="H515" s="7"/>
      <c r="I515" s="63"/>
    </row>
    <row r="516" spans="1:9" x14ac:dyDescent="0.25">
      <c r="A516" s="126">
        <v>323</v>
      </c>
      <c r="B516" s="126" t="s">
        <v>70</v>
      </c>
      <c r="C516" s="126"/>
      <c r="D516" s="304">
        <f>SUM(D517)</f>
        <v>6043.75</v>
      </c>
      <c r="E516" s="304">
        <f t="shared" ref="E516:F516" si="224">SUM(E517)</f>
        <v>6043.75</v>
      </c>
      <c r="F516" s="304">
        <f t="shared" si="224"/>
        <v>6043.75</v>
      </c>
      <c r="G516" s="381">
        <f t="shared" si="215"/>
        <v>1</v>
      </c>
      <c r="H516" s="7"/>
      <c r="I516" s="63"/>
    </row>
    <row r="517" spans="1:9" x14ac:dyDescent="0.25">
      <c r="A517" s="57">
        <v>3232</v>
      </c>
      <c r="B517" s="57" t="s">
        <v>72</v>
      </c>
      <c r="C517" s="57"/>
      <c r="D517" s="306">
        <v>6043.75</v>
      </c>
      <c r="E517" s="306">
        <v>6043.75</v>
      </c>
      <c r="F517" s="306">
        <v>6043.75</v>
      </c>
      <c r="G517" s="383">
        <f t="shared" si="215"/>
        <v>1</v>
      </c>
      <c r="H517" s="7"/>
      <c r="I517" s="63"/>
    </row>
    <row r="518" spans="1:9" x14ac:dyDescent="0.25">
      <c r="A518" s="10">
        <v>4</v>
      </c>
      <c r="B518" s="10" t="s">
        <v>205</v>
      </c>
      <c r="C518" s="10"/>
      <c r="D518" s="363">
        <f>SUM(D519)</f>
        <v>21636.1</v>
      </c>
      <c r="E518" s="363">
        <f t="shared" ref="E518:F519" si="225">SUM(E519)</f>
        <v>21636.1</v>
      </c>
      <c r="F518" s="363">
        <f t="shared" si="225"/>
        <v>24728.39</v>
      </c>
      <c r="G518" s="379">
        <f t="shared" si="215"/>
        <v>1.1429227078817348</v>
      </c>
      <c r="H518" s="7"/>
      <c r="I518" s="63"/>
    </row>
    <row r="519" spans="1:9" ht="18" x14ac:dyDescent="0.25">
      <c r="A519" s="59">
        <v>42</v>
      </c>
      <c r="B519" s="242" t="s">
        <v>210</v>
      </c>
      <c r="C519" s="114"/>
      <c r="D519" s="297">
        <f>SUM(D520)</f>
        <v>21636.1</v>
      </c>
      <c r="E519" s="297">
        <f t="shared" si="225"/>
        <v>21636.1</v>
      </c>
      <c r="F519" s="297">
        <f t="shared" si="225"/>
        <v>24728.39</v>
      </c>
      <c r="G519" s="380">
        <f t="shared" si="215"/>
        <v>1.1429227078817348</v>
      </c>
      <c r="H519" s="7"/>
      <c r="I519" s="63"/>
    </row>
    <row r="520" spans="1:9" x14ac:dyDescent="0.25">
      <c r="A520" s="126">
        <v>421</v>
      </c>
      <c r="B520" s="126" t="s">
        <v>106</v>
      </c>
      <c r="C520" s="126"/>
      <c r="D520" s="304">
        <f>SUM(D521)</f>
        <v>21636.1</v>
      </c>
      <c r="E520" s="304">
        <f t="shared" ref="E520:F520" si="226">SUM(E521)</f>
        <v>21636.1</v>
      </c>
      <c r="F520" s="304">
        <f t="shared" si="226"/>
        <v>24728.39</v>
      </c>
      <c r="G520" s="384">
        <f t="shared" si="215"/>
        <v>1.1429227078817348</v>
      </c>
      <c r="H520" s="7"/>
      <c r="I520" s="63"/>
    </row>
    <row r="521" spans="1:9" x14ac:dyDescent="0.25">
      <c r="A521" s="57">
        <v>4213</v>
      </c>
      <c r="B521" s="57" t="s">
        <v>108</v>
      </c>
      <c r="C521" s="57"/>
      <c r="D521" s="306">
        <v>21636.1</v>
      </c>
      <c r="E521" s="306">
        <v>21636.1</v>
      </c>
      <c r="F521" s="306">
        <v>24728.39</v>
      </c>
      <c r="G521" s="383">
        <f t="shared" si="215"/>
        <v>1.1429227078817348</v>
      </c>
      <c r="H521" s="7"/>
      <c r="I521" s="63"/>
    </row>
    <row r="522" spans="1:9" ht="23.25" x14ac:dyDescent="0.25">
      <c r="A522" s="32" t="s">
        <v>298</v>
      </c>
      <c r="B522" s="235" t="s">
        <v>301</v>
      </c>
      <c r="C522" s="78"/>
      <c r="D522" s="238">
        <f>SUM(D523)</f>
        <v>44063.360000000001</v>
      </c>
      <c r="E522" s="238">
        <f t="shared" ref="E522:F522" si="227">SUM(E523)</f>
        <v>44063.360000000001</v>
      </c>
      <c r="F522" s="238">
        <f t="shared" si="227"/>
        <v>34063.360000000001</v>
      </c>
      <c r="G522" s="377">
        <f t="shared" si="215"/>
        <v>0.77305407485947508</v>
      </c>
      <c r="H522" s="7"/>
      <c r="I522" s="63"/>
    </row>
    <row r="523" spans="1:9" x14ac:dyDescent="0.25">
      <c r="A523" s="10">
        <v>4</v>
      </c>
      <c r="B523" s="10" t="s">
        <v>205</v>
      </c>
      <c r="C523" s="10"/>
      <c r="D523" s="363">
        <f>SUM(D524)</f>
        <v>44063.360000000001</v>
      </c>
      <c r="E523" s="363">
        <f t="shared" ref="E523:F523" si="228">SUM(E524)</f>
        <v>44063.360000000001</v>
      </c>
      <c r="F523" s="363">
        <f t="shared" si="228"/>
        <v>34063.360000000001</v>
      </c>
      <c r="G523" s="379">
        <f t="shared" si="215"/>
        <v>0.77305407485947508</v>
      </c>
      <c r="H523" s="7"/>
      <c r="I523" s="63"/>
    </row>
    <row r="524" spans="1:9" ht="19.5" x14ac:dyDescent="0.25">
      <c r="A524" s="59">
        <v>42</v>
      </c>
      <c r="B524" s="36" t="s">
        <v>210</v>
      </c>
      <c r="C524" s="114"/>
      <c r="D524" s="297">
        <f>SUM(D525)</f>
        <v>44063.360000000001</v>
      </c>
      <c r="E524" s="297">
        <f t="shared" ref="E524:F524" si="229">SUM(E525)</f>
        <v>44063.360000000001</v>
      </c>
      <c r="F524" s="297">
        <f t="shared" si="229"/>
        <v>34063.360000000001</v>
      </c>
      <c r="G524" s="380">
        <f t="shared" si="215"/>
        <v>0.77305407485947508</v>
      </c>
      <c r="H524" s="7"/>
      <c r="I524" s="63"/>
    </row>
    <row r="525" spans="1:9" x14ac:dyDescent="0.25">
      <c r="A525" s="163">
        <v>421</v>
      </c>
      <c r="B525" s="163" t="s">
        <v>106</v>
      </c>
      <c r="C525" s="163"/>
      <c r="D525" s="375">
        <f>SUM(D526)</f>
        <v>44063.360000000001</v>
      </c>
      <c r="E525" s="375">
        <f t="shared" ref="E525:F525" si="230">SUM(E526)</f>
        <v>44063.360000000001</v>
      </c>
      <c r="F525" s="375">
        <f t="shared" si="230"/>
        <v>34063.360000000001</v>
      </c>
      <c r="G525" s="381">
        <f t="shared" si="215"/>
        <v>0.77305407485947508</v>
      </c>
      <c r="H525" s="7"/>
      <c r="I525" s="63"/>
    </row>
    <row r="526" spans="1:9" x14ac:dyDescent="0.25">
      <c r="A526" s="57">
        <v>4213</v>
      </c>
      <c r="B526" s="57" t="s">
        <v>108</v>
      </c>
      <c r="C526" s="57"/>
      <c r="D526" s="306">
        <v>44063.360000000001</v>
      </c>
      <c r="E526" s="306">
        <v>44063.360000000001</v>
      </c>
      <c r="F526" s="306">
        <v>34063.360000000001</v>
      </c>
      <c r="G526" s="383">
        <f t="shared" si="215"/>
        <v>0.77305407485947508</v>
      </c>
      <c r="H526" s="7"/>
      <c r="I526" s="63"/>
    </row>
    <row r="527" spans="1:9" x14ac:dyDescent="0.25">
      <c r="A527" s="457"/>
      <c r="B527" s="483"/>
      <c r="C527" s="483"/>
      <c r="D527" s="483"/>
      <c r="E527" s="483"/>
      <c r="F527" s="483"/>
      <c r="G527" s="458"/>
      <c r="H527" s="7"/>
      <c r="I527" s="63"/>
    </row>
    <row r="528" spans="1:9" ht="27.75" customHeight="1" x14ac:dyDescent="0.25">
      <c r="A528" s="94" t="s">
        <v>5</v>
      </c>
      <c r="B528" s="245" t="s">
        <v>391</v>
      </c>
      <c r="C528" s="246" t="s">
        <v>219</v>
      </c>
      <c r="D528" s="249">
        <f>SUM(D529,D541)</f>
        <v>205961.94</v>
      </c>
      <c r="E528" s="249">
        <f t="shared" ref="E528:F528" si="231">SUM(E529,E541)</f>
        <v>205961.94</v>
      </c>
      <c r="F528" s="249">
        <f t="shared" si="231"/>
        <v>204453.80000000002</v>
      </c>
      <c r="G528" s="376">
        <f t="shared" ref="G528:G545" si="232">F528/E528</f>
        <v>0.99267757916826771</v>
      </c>
      <c r="H528" s="7"/>
      <c r="I528" s="63"/>
    </row>
    <row r="529" spans="1:9" ht="23.25" x14ac:dyDescent="0.25">
      <c r="A529" s="32" t="s">
        <v>297</v>
      </c>
      <c r="B529" s="235" t="s">
        <v>302</v>
      </c>
      <c r="C529" s="96"/>
      <c r="D529" s="385">
        <f>SUM(D530,D534)</f>
        <v>193961.94</v>
      </c>
      <c r="E529" s="385">
        <f t="shared" ref="E529:F529" si="233">SUM(E530,E534)</f>
        <v>193961.94</v>
      </c>
      <c r="F529" s="385">
        <f t="shared" si="233"/>
        <v>191176.2</v>
      </c>
      <c r="G529" s="386">
        <f t="shared" si="232"/>
        <v>0.98563769778751442</v>
      </c>
      <c r="H529" s="151"/>
      <c r="I529" s="63"/>
    </row>
    <row r="530" spans="1:9" x14ac:dyDescent="0.25">
      <c r="A530" s="95">
        <v>3</v>
      </c>
      <c r="B530" s="95" t="s">
        <v>2</v>
      </c>
      <c r="C530" s="95"/>
      <c r="D530" s="378">
        <f>SUM(D531)</f>
        <v>1654.4</v>
      </c>
      <c r="E530" s="378">
        <f t="shared" ref="E530:F530" si="234">SUM(E531)</f>
        <v>1654.4</v>
      </c>
      <c r="F530" s="378">
        <f t="shared" si="234"/>
        <v>646.26</v>
      </c>
      <c r="G530" s="387">
        <f t="shared" si="232"/>
        <v>0.39063104448742741</v>
      </c>
      <c r="H530" s="7"/>
      <c r="I530" s="63"/>
    </row>
    <row r="531" spans="1:9" x14ac:dyDescent="0.25">
      <c r="A531" s="59">
        <v>32</v>
      </c>
      <c r="B531" s="59" t="s">
        <v>200</v>
      </c>
      <c r="C531" s="114"/>
      <c r="D531" s="297">
        <f>SUM(D532)</f>
        <v>1654.4</v>
      </c>
      <c r="E531" s="297">
        <f t="shared" ref="E531:F531" si="235">SUM(E532)</f>
        <v>1654.4</v>
      </c>
      <c r="F531" s="297">
        <f t="shared" si="235"/>
        <v>646.26</v>
      </c>
      <c r="G531" s="414">
        <f t="shared" si="232"/>
        <v>0.39063104448742741</v>
      </c>
      <c r="H531" s="7"/>
      <c r="I531" s="63"/>
    </row>
    <row r="532" spans="1:9" x14ac:dyDescent="0.25">
      <c r="A532" s="163">
        <v>323</v>
      </c>
      <c r="B532" s="163" t="s">
        <v>70</v>
      </c>
      <c r="C532" s="167"/>
      <c r="D532" s="389">
        <f>SUM(D533)</f>
        <v>1654.4</v>
      </c>
      <c r="E532" s="389">
        <f t="shared" ref="E532:F532" si="236">SUM(E533)</f>
        <v>1654.4</v>
      </c>
      <c r="F532" s="389">
        <f t="shared" si="236"/>
        <v>646.26</v>
      </c>
      <c r="G532" s="415">
        <f t="shared" si="232"/>
        <v>0.39063104448742741</v>
      </c>
      <c r="H532" s="7"/>
      <c r="I532" s="63"/>
    </row>
    <row r="533" spans="1:9" x14ac:dyDescent="0.25">
      <c r="A533" s="57">
        <v>3232</v>
      </c>
      <c r="B533" s="57" t="s">
        <v>72</v>
      </c>
      <c r="C533" s="57"/>
      <c r="D533" s="306">
        <v>1654.4</v>
      </c>
      <c r="E533" s="306">
        <v>1654.4</v>
      </c>
      <c r="F533" s="306">
        <v>646.26</v>
      </c>
      <c r="G533" s="390">
        <f t="shared" si="232"/>
        <v>0.39063104448742741</v>
      </c>
      <c r="H533" s="7"/>
      <c r="I533" s="63"/>
    </row>
    <row r="534" spans="1:9" x14ac:dyDescent="0.25">
      <c r="A534" s="10">
        <v>4</v>
      </c>
      <c r="B534" s="10" t="s">
        <v>205</v>
      </c>
      <c r="C534" s="10"/>
      <c r="D534" s="363">
        <f>SUM(D535,D538)</f>
        <v>192307.54</v>
      </c>
      <c r="E534" s="363">
        <f t="shared" ref="E534:F534" si="237">SUM(E535,E538)</f>
        <v>192307.54</v>
      </c>
      <c r="F534" s="363">
        <f t="shared" si="237"/>
        <v>190529.94</v>
      </c>
      <c r="G534" s="387">
        <f t="shared" si="232"/>
        <v>0.99075647267912637</v>
      </c>
      <c r="H534" s="7"/>
      <c r="I534" s="63"/>
    </row>
    <row r="535" spans="1:9" ht="19.5" x14ac:dyDescent="0.25">
      <c r="A535" s="59">
        <v>42</v>
      </c>
      <c r="B535" s="36" t="s">
        <v>210</v>
      </c>
      <c r="C535" s="114"/>
      <c r="D535" s="297">
        <f>SUM(D536)</f>
        <v>1777.6</v>
      </c>
      <c r="E535" s="297">
        <f t="shared" ref="E535:F535" si="238">SUM(E536)</f>
        <v>1777.6</v>
      </c>
      <c r="F535" s="297">
        <f t="shared" si="238"/>
        <v>0</v>
      </c>
      <c r="G535" s="380">
        <f t="shared" si="232"/>
        <v>0</v>
      </c>
      <c r="H535" s="7"/>
      <c r="I535" s="63"/>
    </row>
    <row r="536" spans="1:9" x14ac:dyDescent="0.25">
      <c r="A536" s="163">
        <v>421</v>
      </c>
      <c r="B536" s="163" t="s">
        <v>106</v>
      </c>
      <c r="C536" s="163"/>
      <c r="D536" s="375">
        <f>SUM(D537)</f>
        <v>1777.6</v>
      </c>
      <c r="E536" s="375">
        <f t="shared" ref="E536" si="239">SUM(E537)</f>
        <v>1777.6</v>
      </c>
      <c r="F536" s="375">
        <f t="shared" ref="F536" si="240">SUM(F537)</f>
        <v>0</v>
      </c>
      <c r="G536" s="381">
        <f t="shared" si="232"/>
        <v>0</v>
      </c>
      <c r="H536" s="7"/>
      <c r="I536" s="63"/>
    </row>
    <row r="537" spans="1:9" x14ac:dyDescent="0.25">
      <c r="A537" s="57">
        <v>4214</v>
      </c>
      <c r="B537" s="57" t="s">
        <v>300</v>
      </c>
      <c r="C537" s="57"/>
      <c r="D537" s="306">
        <v>1777.6</v>
      </c>
      <c r="E537" s="306">
        <v>1777.6</v>
      </c>
      <c r="F537" s="306">
        <v>0</v>
      </c>
      <c r="G537" s="383">
        <f t="shared" si="232"/>
        <v>0</v>
      </c>
      <c r="H537" s="7"/>
      <c r="I537" s="63"/>
    </row>
    <row r="538" spans="1:9" ht="18" x14ac:dyDescent="0.25">
      <c r="A538" s="59">
        <v>45</v>
      </c>
      <c r="B538" s="242" t="s">
        <v>214</v>
      </c>
      <c r="C538" s="114"/>
      <c r="D538" s="297">
        <f>SUM(D539)</f>
        <v>190529.94</v>
      </c>
      <c r="E538" s="297">
        <f t="shared" ref="E538:F538" si="241">SUM(E539)</f>
        <v>190529.94</v>
      </c>
      <c r="F538" s="297">
        <f t="shared" si="241"/>
        <v>190529.94</v>
      </c>
      <c r="G538" s="391">
        <f t="shared" si="232"/>
        <v>1</v>
      </c>
      <c r="H538" s="7"/>
      <c r="I538" s="63"/>
    </row>
    <row r="539" spans="1:9" ht="16.5" customHeight="1" x14ac:dyDescent="0.25">
      <c r="A539" s="163">
        <v>451</v>
      </c>
      <c r="B539" s="163" t="s">
        <v>121</v>
      </c>
      <c r="C539" s="163"/>
      <c r="D539" s="375">
        <f>SUM(D540)</f>
        <v>190529.94</v>
      </c>
      <c r="E539" s="375">
        <f t="shared" ref="E539:F539" si="242">SUM(E540)</f>
        <v>190529.94</v>
      </c>
      <c r="F539" s="375">
        <f t="shared" si="242"/>
        <v>190529.94</v>
      </c>
      <c r="G539" s="392">
        <f t="shared" si="232"/>
        <v>1</v>
      </c>
      <c r="H539" s="7"/>
      <c r="I539" s="63"/>
    </row>
    <row r="540" spans="1:9" ht="16.5" customHeight="1" x14ac:dyDescent="0.25">
      <c r="A540" s="57">
        <v>4511</v>
      </c>
      <c r="B540" s="57" t="s">
        <v>121</v>
      </c>
      <c r="C540" s="57"/>
      <c r="D540" s="306">
        <v>190529.94</v>
      </c>
      <c r="E540" s="306">
        <v>190529.94</v>
      </c>
      <c r="F540" s="306">
        <v>190529.94</v>
      </c>
      <c r="G540" s="358">
        <f t="shared" si="232"/>
        <v>1</v>
      </c>
      <c r="H540" s="7"/>
      <c r="I540" s="63"/>
    </row>
    <row r="541" spans="1:9" ht="24.75" customHeight="1" x14ac:dyDescent="0.25">
      <c r="A541" s="32" t="s">
        <v>298</v>
      </c>
      <c r="B541" s="235" t="s">
        <v>301</v>
      </c>
      <c r="C541" s="57"/>
      <c r="D541" s="238">
        <f>SUM(D542)</f>
        <v>12000</v>
      </c>
      <c r="E541" s="238">
        <f t="shared" ref="E541:F541" si="243">SUM(E542)</f>
        <v>12000</v>
      </c>
      <c r="F541" s="238">
        <f t="shared" si="243"/>
        <v>13277.6</v>
      </c>
      <c r="G541" s="358">
        <f t="shared" si="232"/>
        <v>1.1064666666666667</v>
      </c>
      <c r="H541" s="7"/>
      <c r="I541" s="63"/>
    </row>
    <row r="542" spans="1:9" ht="18.75" customHeight="1" x14ac:dyDescent="0.25">
      <c r="A542" s="10">
        <v>4</v>
      </c>
      <c r="B542" s="10" t="s">
        <v>205</v>
      </c>
      <c r="C542" s="10"/>
      <c r="D542" s="363">
        <f>SUM(D543)</f>
        <v>12000</v>
      </c>
      <c r="E542" s="363">
        <f t="shared" ref="E542:F542" si="244">SUM(E543)</f>
        <v>12000</v>
      </c>
      <c r="F542" s="363">
        <f t="shared" si="244"/>
        <v>13277.6</v>
      </c>
      <c r="G542" s="387">
        <f t="shared" si="232"/>
        <v>1.1064666666666667</v>
      </c>
      <c r="H542" s="7"/>
      <c r="I542" s="63"/>
    </row>
    <row r="543" spans="1:9" ht="18.75" customHeight="1" x14ac:dyDescent="0.25">
      <c r="A543" s="59">
        <v>42</v>
      </c>
      <c r="B543" s="242" t="s">
        <v>210</v>
      </c>
      <c r="C543" s="114"/>
      <c r="D543" s="297">
        <f>SUM(D544)</f>
        <v>12000</v>
      </c>
      <c r="E543" s="297">
        <f t="shared" ref="E543:F543" si="245">SUM(E544)</f>
        <v>12000</v>
      </c>
      <c r="F543" s="297">
        <f t="shared" si="245"/>
        <v>13277.6</v>
      </c>
      <c r="G543" s="380">
        <f t="shared" si="232"/>
        <v>1.1064666666666667</v>
      </c>
      <c r="H543" s="7"/>
      <c r="I543" s="63"/>
    </row>
    <row r="544" spans="1:9" ht="15.75" customHeight="1" x14ac:dyDescent="0.25">
      <c r="A544" s="163">
        <v>421</v>
      </c>
      <c r="B544" s="163" t="s">
        <v>106</v>
      </c>
      <c r="C544" s="163"/>
      <c r="D544" s="375">
        <f>SUM(D545)</f>
        <v>12000</v>
      </c>
      <c r="E544" s="375">
        <f t="shared" ref="E544" si="246">SUM(E545)</f>
        <v>12000</v>
      </c>
      <c r="F544" s="375">
        <f t="shared" ref="F544" si="247">SUM(F545)</f>
        <v>13277.6</v>
      </c>
      <c r="G544" s="381">
        <f t="shared" si="232"/>
        <v>1.1064666666666667</v>
      </c>
      <c r="H544" s="7"/>
      <c r="I544" s="63"/>
    </row>
    <row r="545" spans="1:9" ht="16.5" customHeight="1" x14ac:dyDescent="0.25">
      <c r="A545" s="57">
        <v>4214</v>
      </c>
      <c r="B545" s="57" t="s">
        <v>300</v>
      </c>
      <c r="C545" s="57"/>
      <c r="D545" s="306">
        <v>12000</v>
      </c>
      <c r="E545" s="306">
        <v>12000</v>
      </c>
      <c r="F545" s="306">
        <v>13277.6</v>
      </c>
      <c r="G545" s="383">
        <f t="shared" si="232"/>
        <v>1.1064666666666667</v>
      </c>
      <c r="H545" s="7"/>
      <c r="I545" s="63"/>
    </row>
    <row r="546" spans="1:9" x14ac:dyDescent="0.25">
      <c r="H546" s="7"/>
      <c r="I546" s="63"/>
    </row>
    <row r="547" spans="1:9" x14ac:dyDescent="0.25">
      <c r="A547" s="457"/>
      <c r="B547" s="483"/>
      <c r="C547" s="483"/>
      <c r="D547" s="483"/>
      <c r="E547" s="483"/>
      <c r="F547" s="483"/>
      <c r="G547" s="458"/>
      <c r="H547" s="7"/>
      <c r="I547" s="63"/>
    </row>
    <row r="548" spans="1:9" ht="27" customHeight="1" x14ac:dyDescent="0.25">
      <c r="A548" s="94" t="s">
        <v>5</v>
      </c>
      <c r="B548" s="246" t="s">
        <v>392</v>
      </c>
      <c r="C548" s="246" t="s">
        <v>220</v>
      </c>
      <c r="D548" s="249">
        <f>SUM(D549,D558,D563,D571)</f>
        <v>87800.98000000001</v>
      </c>
      <c r="E548" s="249">
        <f t="shared" ref="E548:F548" si="248">SUM(E549,E558,E563,E571)</f>
        <v>87800.98000000001</v>
      </c>
      <c r="F548" s="249">
        <f t="shared" si="248"/>
        <v>78239.599999999991</v>
      </c>
      <c r="G548" s="393">
        <f>F548/E548</f>
        <v>0.89110167107474181</v>
      </c>
      <c r="H548" s="7"/>
      <c r="I548" s="63"/>
    </row>
    <row r="549" spans="1:9" ht="25.5" customHeight="1" x14ac:dyDescent="0.25">
      <c r="A549" s="89" t="s">
        <v>296</v>
      </c>
      <c r="B549" s="236" t="s">
        <v>303</v>
      </c>
      <c r="C549" s="77"/>
      <c r="D549" s="239">
        <f>SUM(D550)</f>
        <v>3783.4</v>
      </c>
      <c r="E549" s="239">
        <f t="shared" ref="E549:F549" si="249">SUM(E550)</f>
        <v>3783.4</v>
      </c>
      <c r="F549" s="239">
        <f t="shared" si="249"/>
        <v>1914.29</v>
      </c>
      <c r="G549" s="386">
        <f>F549/E549</f>
        <v>0.50597081989744674</v>
      </c>
      <c r="H549" s="7"/>
      <c r="I549" s="63"/>
    </row>
    <row r="550" spans="1:9" x14ac:dyDescent="0.25">
      <c r="A550" s="95">
        <v>3</v>
      </c>
      <c r="B550" s="95" t="s">
        <v>2</v>
      </c>
      <c r="C550" s="95"/>
      <c r="D550" s="378">
        <f>SUM(D551)</f>
        <v>3783.4</v>
      </c>
      <c r="E550" s="378">
        <f t="shared" ref="E550:F550" si="250">SUM(E551)</f>
        <v>3783.4</v>
      </c>
      <c r="F550" s="378">
        <f t="shared" si="250"/>
        <v>1914.29</v>
      </c>
      <c r="G550" s="387">
        <f>F550/E550</f>
        <v>0.50597081989744674</v>
      </c>
      <c r="H550" s="93"/>
      <c r="I550" s="63"/>
    </row>
    <row r="551" spans="1:9" x14ac:dyDescent="0.25">
      <c r="A551" s="59">
        <v>32</v>
      </c>
      <c r="B551" s="59" t="s">
        <v>200</v>
      </c>
      <c r="C551" s="114"/>
      <c r="D551" s="297">
        <f>SUM(D552,D554)</f>
        <v>3783.4</v>
      </c>
      <c r="E551" s="297">
        <f t="shared" ref="E551:F551" si="251">SUM(E552,E554)</f>
        <v>3783.4</v>
      </c>
      <c r="F551" s="297">
        <f t="shared" si="251"/>
        <v>1914.29</v>
      </c>
      <c r="G551" s="388">
        <f>F551/E551</f>
        <v>0.50597081989744674</v>
      </c>
      <c r="H551" s="93"/>
      <c r="I551" s="63"/>
    </row>
    <row r="552" spans="1:9" x14ac:dyDescent="0.25">
      <c r="A552" s="163">
        <v>322</v>
      </c>
      <c r="B552" s="163" t="s">
        <v>63</v>
      </c>
      <c r="C552" s="163"/>
      <c r="D552" s="375">
        <f>SUM(D553)</f>
        <v>0</v>
      </c>
      <c r="E552" s="375">
        <f t="shared" ref="E552:F552" si="252">SUM(E553)</f>
        <v>0</v>
      </c>
      <c r="F552" s="375">
        <f t="shared" si="252"/>
        <v>45.3</v>
      </c>
      <c r="G552" s="416">
        <v>0</v>
      </c>
      <c r="H552" s="93"/>
      <c r="I552" s="63"/>
    </row>
    <row r="553" spans="1:9" x14ac:dyDescent="0.25">
      <c r="A553" s="57">
        <v>3225</v>
      </c>
      <c r="B553" s="57" t="s">
        <v>329</v>
      </c>
      <c r="C553" s="57"/>
      <c r="D553" s="306">
        <v>0</v>
      </c>
      <c r="E553" s="382">
        <v>0</v>
      </c>
      <c r="F553" s="306">
        <v>45.3</v>
      </c>
      <c r="G553" s="416">
        <v>0</v>
      </c>
      <c r="H553" s="93"/>
      <c r="I553" s="63"/>
    </row>
    <row r="554" spans="1:9" x14ac:dyDescent="0.25">
      <c r="A554" s="163">
        <v>323</v>
      </c>
      <c r="B554" s="163" t="s">
        <v>70</v>
      </c>
      <c r="C554" s="167"/>
      <c r="D554" s="389">
        <f>SUM(D555:D557)</f>
        <v>3783.4</v>
      </c>
      <c r="E554" s="389">
        <f>SUM(E555:E557)</f>
        <v>3783.4</v>
      </c>
      <c r="F554" s="389">
        <f>SUM(F555:F557)</f>
        <v>1868.99</v>
      </c>
      <c r="G554" s="392">
        <f t="shared" ref="G554:G579" si="253">F554/E554</f>
        <v>0.49399746259977795</v>
      </c>
      <c r="H554" s="93"/>
      <c r="I554" s="63"/>
    </row>
    <row r="555" spans="1:9" x14ac:dyDescent="0.25">
      <c r="A555" s="57">
        <v>3231</v>
      </c>
      <c r="B555" s="18" t="s">
        <v>308</v>
      </c>
      <c r="C555" s="77"/>
      <c r="D555" s="394">
        <v>1327.2</v>
      </c>
      <c r="E555" s="394">
        <v>1327.2</v>
      </c>
      <c r="F555" s="394">
        <v>1012.5</v>
      </c>
      <c r="G555" s="390">
        <f t="shared" si="253"/>
        <v>0.76288426763110306</v>
      </c>
      <c r="H555" s="93"/>
      <c r="I555" s="63"/>
    </row>
    <row r="556" spans="1:9" x14ac:dyDescent="0.25">
      <c r="A556" s="57">
        <v>3232</v>
      </c>
      <c r="B556" s="57" t="s">
        <v>72</v>
      </c>
      <c r="C556" s="57"/>
      <c r="D556" s="306">
        <v>2190.8000000000002</v>
      </c>
      <c r="E556" s="306">
        <v>2190.8000000000002</v>
      </c>
      <c r="F556" s="306">
        <v>856.49</v>
      </c>
      <c r="G556" s="390">
        <f t="shared" si="253"/>
        <v>0.39094851195910169</v>
      </c>
      <c r="H556" s="93"/>
      <c r="I556" s="63"/>
    </row>
    <row r="557" spans="1:9" x14ac:dyDescent="0.25">
      <c r="A557" s="57">
        <v>3239</v>
      </c>
      <c r="B557" s="57" t="s">
        <v>79</v>
      </c>
      <c r="C557" s="57"/>
      <c r="D557" s="306">
        <v>265.39999999999998</v>
      </c>
      <c r="E557" s="306">
        <v>265.39999999999998</v>
      </c>
      <c r="F557" s="395">
        <v>0</v>
      </c>
      <c r="G557" s="390">
        <f t="shared" si="253"/>
        <v>0</v>
      </c>
      <c r="H557" s="93"/>
      <c r="I557" s="63"/>
    </row>
    <row r="558" spans="1:9" ht="23.25" x14ac:dyDescent="0.25">
      <c r="A558" s="32" t="s">
        <v>306</v>
      </c>
      <c r="B558" s="235" t="s">
        <v>307</v>
      </c>
      <c r="C558" s="78"/>
      <c r="D558" s="238">
        <f>SUM(D559)</f>
        <v>29000.2</v>
      </c>
      <c r="E558" s="238">
        <f t="shared" ref="E558:F558" si="254">SUM(E559)</f>
        <v>29000.2</v>
      </c>
      <c r="F558" s="238">
        <f t="shared" si="254"/>
        <v>26985.040000000001</v>
      </c>
      <c r="G558" s="386">
        <f t="shared" si="253"/>
        <v>0.93051220336411478</v>
      </c>
      <c r="H558" s="93"/>
      <c r="I558" s="63"/>
    </row>
    <row r="559" spans="1:9" x14ac:dyDescent="0.25">
      <c r="A559" s="95">
        <v>3</v>
      </c>
      <c r="B559" s="95" t="s">
        <v>2</v>
      </c>
      <c r="C559" s="95"/>
      <c r="D559" s="378">
        <f>SUM(D560)</f>
        <v>29000.2</v>
      </c>
      <c r="E559" s="363">
        <f t="shared" ref="E559:F559" si="255">SUM(E560)</f>
        <v>29000.2</v>
      </c>
      <c r="F559" s="378">
        <f t="shared" si="255"/>
        <v>26985.040000000001</v>
      </c>
      <c r="G559" s="387">
        <f t="shared" si="253"/>
        <v>0.93051220336411478</v>
      </c>
      <c r="H559" s="93"/>
      <c r="I559" s="63"/>
    </row>
    <row r="560" spans="1:9" x14ac:dyDescent="0.25">
      <c r="A560" s="59">
        <v>32</v>
      </c>
      <c r="B560" s="59" t="s">
        <v>200</v>
      </c>
      <c r="C560" s="114"/>
      <c r="D560" s="297">
        <f>SUM(D561)</f>
        <v>29000.2</v>
      </c>
      <c r="E560" s="297">
        <f t="shared" ref="E560:F560" si="256">SUM(E561)</f>
        <v>29000.2</v>
      </c>
      <c r="F560" s="297">
        <f t="shared" si="256"/>
        <v>26985.040000000001</v>
      </c>
      <c r="G560" s="388">
        <f t="shared" si="253"/>
        <v>0.93051220336411478</v>
      </c>
      <c r="H560" s="93"/>
      <c r="I560" s="63"/>
    </row>
    <row r="561" spans="1:9" x14ac:dyDescent="0.25">
      <c r="A561" s="163">
        <v>323</v>
      </c>
      <c r="B561" s="163" t="s">
        <v>70</v>
      </c>
      <c r="C561" s="163"/>
      <c r="D561" s="375">
        <f>SUM(D562)</f>
        <v>29000.2</v>
      </c>
      <c r="E561" s="375">
        <f t="shared" ref="E561:F561" si="257">SUM(E562)</f>
        <v>29000.2</v>
      </c>
      <c r="F561" s="375">
        <f t="shared" si="257"/>
        <v>26985.040000000001</v>
      </c>
      <c r="G561" s="396">
        <f t="shared" si="253"/>
        <v>0.93051220336411478</v>
      </c>
      <c r="H561" s="93"/>
      <c r="I561" s="63"/>
    </row>
    <row r="562" spans="1:9" x14ac:dyDescent="0.25">
      <c r="A562" s="57">
        <v>3234</v>
      </c>
      <c r="B562" s="57" t="s">
        <v>74</v>
      </c>
      <c r="C562" s="57"/>
      <c r="D562" s="306">
        <v>29000.2</v>
      </c>
      <c r="E562" s="306">
        <v>29000.2</v>
      </c>
      <c r="F562" s="306">
        <v>26985.040000000001</v>
      </c>
      <c r="G562" s="390">
        <f t="shared" si="253"/>
        <v>0.93051220336411478</v>
      </c>
      <c r="H562" s="93"/>
      <c r="I562" s="63"/>
    </row>
    <row r="563" spans="1:9" ht="23.25" x14ac:dyDescent="0.25">
      <c r="A563" s="32" t="s">
        <v>297</v>
      </c>
      <c r="B563" s="235" t="s">
        <v>302</v>
      </c>
      <c r="C563" s="57"/>
      <c r="D563" s="238">
        <f>SUM(D564)</f>
        <v>42260.91</v>
      </c>
      <c r="E563" s="238">
        <f t="shared" ref="E563:F563" si="258">SUM(E564)</f>
        <v>42260.91</v>
      </c>
      <c r="F563" s="238">
        <f t="shared" si="258"/>
        <v>39851.26</v>
      </c>
      <c r="G563" s="386">
        <f t="shared" si="253"/>
        <v>0.94298158747646466</v>
      </c>
      <c r="H563" s="93"/>
      <c r="I563" s="63"/>
    </row>
    <row r="564" spans="1:9" x14ac:dyDescent="0.25">
      <c r="A564" s="95">
        <v>3</v>
      </c>
      <c r="B564" s="95" t="s">
        <v>2</v>
      </c>
      <c r="C564" s="95"/>
      <c r="D564" s="378">
        <f>SUM(D565)</f>
        <v>42260.91</v>
      </c>
      <c r="E564" s="363">
        <f t="shared" ref="E564:F564" si="259">SUM(E565)</f>
        <v>42260.91</v>
      </c>
      <c r="F564" s="378">
        <f t="shared" si="259"/>
        <v>39851.26</v>
      </c>
      <c r="G564" s="387">
        <f t="shared" si="253"/>
        <v>0.94298158747646466</v>
      </c>
      <c r="H564" s="93"/>
      <c r="I564" s="63"/>
    </row>
    <row r="565" spans="1:9" x14ac:dyDescent="0.25">
      <c r="A565" s="59">
        <v>32</v>
      </c>
      <c r="B565" s="59" t="s">
        <v>200</v>
      </c>
      <c r="C565" s="59"/>
      <c r="D565" s="297">
        <f>SUM(D566,D569)</f>
        <v>42260.91</v>
      </c>
      <c r="E565" s="297">
        <f t="shared" ref="E565:F565" si="260">SUM(E566,E569)</f>
        <v>42260.91</v>
      </c>
      <c r="F565" s="297">
        <f t="shared" si="260"/>
        <v>39851.26</v>
      </c>
      <c r="G565" s="391">
        <f t="shared" si="253"/>
        <v>0.94298158747646466</v>
      </c>
      <c r="H565" s="93"/>
      <c r="I565" s="63"/>
    </row>
    <row r="566" spans="1:9" x14ac:dyDescent="0.25">
      <c r="A566" s="163">
        <v>322</v>
      </c>
      <c r="B566" s="163" t="s">
        <v>63</v>
      </c>
      <c r="C566" s="163"/>
      <c r="D566" s="397">
        <f>SUM(D567:D568)</f>
        <v>17873.36</v>
      </c>
      <c r="E566" s="397">
        <f t="shared" ref="E566:F566" si="261">SUM(E567:E568)</f>
        <v>17873.36</v>
      </c>
      <c r="F566" s="397">
        <f t="shared" si="261"/>
        <v>15104.460000000001</v>
      </c>
      <c r="G566" s="396">
        <f t="shared" si="253"/>
        <v>0.84508229006745239</v>
      </c>
      <c r="H566" s="93"/>
      <c r="I566" s="63"/>
    </row>
    <row r="567" spans="1:9" x14ac:dyDescent="0.25">
      <c r="A567" s="57">
        <v>3223</v>
      </c>
      <c r="B567" s="57" t="s">
        <v>66</v>
      </c>
      <c r="C567" s="57"/>
      <c r="D567" s="282">
        <v>2370</v>
      </c>
      <c r="E567" s="282">
        <v>2370</v>
      </c>
      <c r="F567" s="282">
        <v>1747.94</v>
      </c>
      <c r="G567" s="390">
        <f t="shared" si="253"/>
        <v>0.73752742616033762</v>
      </c>
      <c r="H567" s="93"/>
      <c r="I567" s="63"/>
    </row>
    <row r="568" spans="1:9" ht="18" x14ac:dyDescent="0.25">
      <c r="A568" s="57">
        <v>3224</v>
      </c>
      <c r="B568" s="234" t="s">
        <v>67</v>
      </c>
      <c r="C568" s="57"/>
      <c r="D568" s="282">
        <v>15503.36</v>
      </c>
      <c r="E568" s="282">
        <v>15503.36</v>
      </c>
      <c r="F568" s="282">
        <v>13356.52</v>
      </c>
      <c r="G568" s="390">
        <f t="shared" si="253"/>
        <v>0.86152421152575953</v>
      </c>
      <c r="H568" s="93"/>
      <c r="I568" s="63"/>
    </row>
    <row r="569" spans="1:9" x14ac:dyDescent="0.25">
      <c r="A569" s="163">
        <v>323</v>
      </c>
      <c r="B569" s="163" t="s">
        <v>70</v>
      </c>
      <c r="C569" s="163"/>
      <c r="D569" s="397">
        <f>SUM(D570)</f>
        <v>24387.55</v>
      </c>
      <c r="E569" s="397">
        <f t="shared" ref="E569:F569" si="262">SUM(E570)</f>
        <v>24387.55</v>
      </c>
      <c r="F569" s="397">
        <f t="shared" si="262"/>
        <v>24746.799999999999</v>
      </c>
      <c r="G569" s="396">
        <f t="shared" si="253"/>
        <v>1.0147308770253674</v>
      </c>
      <c r="H569" s="93"/>
      <c r="I569" s="63"/>
    </row>
    <row r="570" spans="1:9" x14ac:dyDescent="0.25">
      <c r="A570" s="57">
        <v>3232</v>
      </c>
      <c r="B570" s="57" t="s">
        <v>72</v>
      </c>
      <c r="C570" s="57"/>
      <c r="D570" s="282">
        <v>24387.55</v>
      </c>
      <c r="E570" s="282">
        <v>24387.55</v>
      </c>
      <c r="F570" s="282">
        <v>24746.799999999999</v>
      </c>
      <c r="G570" s="390">
        <f t="shared" si="253"/>
        <v>1.0147308770253674</v>
      </c>
      <c r="H570" s="93"/>
      <c r="I570" s="63"/>
    </row>
    <row r="571" spans="1:9" ht="23.25" x14ac:dyDescent="0.25">
      <c r="A571" s="32" t="s">
        <v>304</v>
      </c>
      <c r="B571" s="235" t="s">
        <v>305</v>
      </c>
      <c r="C571" s="78"/>
      <c r="D571" s="238">
        <f>SUM(D572,D576)</f>
        <v>12756.47</v>
      </c>
      <c r="E571" s="238">
        <f t="shared" ref="E571:F571" si="263">SUM(E572,E576)</f>
        <v>12756.47</v>
      </c>
      <c r="F571" s="238">
        <f t="shared" si="263"/>
        <v>9489.01</v>
      </c>
      <c r="G571" s="386">
        <f t="shared" si="253"/>
        <v>0.74385860665215386</v>
      </c>
      <c r="H571" s="93"/>
      <c r="I571" s="63"/>
    </row>
    <row r="572" spans="1:9" x14ac:dyDescent="0.25">
      <c r="A572" s="95">
        <v>3</v>
      </c>
      <c r="B572" s="95" t="s">
        <v>2</v>
      </c>
      <c r="C572" s="95"/>
      <c r="D572" s="378">
        <f>SUM(D573)</f>
        <v>2196.4</v>
      </c>
      <c r="E572" s="363">
        <f t="shared" ref="E572:F572" si="264">SUM(E573)</f>
        <v>2196.4</v>
      </c>
      <c r="F572" s="378">
        <f t="shared" si="264"/>
        <v>899.62</v>
      </c>
      <c r="G572" s="387">
        <f t="shared" si="253"/>
        <v>0.40958841741030777</v>
      </c>
      <c r="H572" s="93"/>
      <c r="I572" s="63"/>
    </row>
    <row r="573" spans="1:9" x14ac:dyDescent="0.25">
      <c r="A573" s="59">
        <v>32</v>
      </c>
      <c r="B573" s="59" t="s">
        <v>200</v>
      </c>
      <c r="C573" s="114"/>
      <c r="D573" s="297">
        <f>SUM(D574)</f>
        <v>2196.4</v>
      </c>
      <c r="E573" s="297">
        <f t="shared" ref="E573:F573" si="265">SUM(E574)</f>
        <v>2196.4</v>
      </c>
      <c r="F573" s="297">
        <f t="shared" si="265"/>
        <v>899.62</v>
      </c>
      <c r="G573" s="391">
        <f t="shared" si="253"/>
        <v>0.40958841741030777</v>
      </c>
      <c r="H573" s="7"/>
      <c r="I573" s="63"/>
    </row>
    <row r="574" spans="1:9" x14ac:dyDescent="0.25">
      <c r="A574" s="163">
        <v>322</v>
      </c>
      <c r="B574" s="163" t="s">
        <v>63</v>
      </c>
      <c r="C574" s="163"/>
      <c r="D574" s="375">
        <f>SUM(D575)</f>
        <v>2196.4</v>
      </c>
      <c r="E574" s="375">
        <f t="shared" ref="E574:F574" si="266">SUM(E575)</f>
        <v>2196.4</v>
      </c>
      <c r="F574" s="375">
        <f t="shared" si="266"/>
        <v>899.62</v>
      </c>
      <c r="G574" s="396">
        <f t="shared" si="253"/>
        <v>0.40958841741030777</v>
      </c>
      <c r="H574" s="7"/>
      <c r="I574" s="63"/>
    </row>
    <row r="575" spans="1:9" ht="19.5" x14ac:dyDescent="0.25">
      <c r="A575" s="57">
        <v>3224</v>
      </c>
      <c r="B575" s="58" t="s">
        <v>67</v>
      </c>
      <c r="C575" s="57"/>
      <c r="D575" s="306">
        <v>2196.4</v>
      </c>
      <c r="E575" s="306">
        <v>2196.4</v>
      </c>
      <c r="F575" s="306">
        <v>899.62</v>
      </c>
      <c r="G575" s="390">
        <f t="shared" si="253"/>
        <v>0.40958841741030777</v>
      </c>
      <c r="H575" s="7"/>
      <c r="I575" s="63"/>
    </row>
    <row r="576" spans="1:9" x14ac:dyDescent="0.25">
      <c r="A576" s="10">
        <v>4</v>
      </c>
      <c r="B576" s="10" t="s">
        <v>205</v>
      </c>
      <c r="C576" s="10"/>
      <c r="D576" s="363">
        <f>SUM(D577)</f>
        <v>10560.07</v>
      </c>
      <c r="E576" s="363">
        <f t="shared" ref="E576:F576" si="267">SUM(E577)</f>
        <v>10560.07</v>
      </c>
      <c r="F576" s="363">
        <f t="shared" si="267"/>
        <v>8589.39</v>
      </c>
      <c r="G576" s="387">
        <f t="shared" si="253"/>
        <v>0.81338381279669547</v>
      </c>
      <c r="H576" s="7"/>
      <c r="I576" s="63"/>
    </row>
    <row r="577" spans="1:9" ht="19.5" x14ac:dyDescent="0.25">
      <c r="A577" s="59">
        <v>42</v>
      </c>
      <c r="B577" s="36" t="s">
        <v>210</v>
      </c>
      <c r="C577" s="114"/>
      <c r="D577" s="297">
        <f>SUM(D578)</f>
        <v>10560.07</v>
      </c>
      <c r="E577" s="297">
        <f t="shared" ref="E577:F577" si="268">SUM(E578)</f>
        <v>10560.07</v>
      </c>
      <c r="F577" s="297">
        <f t="shared" si="268"/>
        <v>8589.39</v>
      </c>
      <c r="G577" s="391">
        <f t="shared" si="253"/>
        <v>0.81338381279669547</v>
      </c>
      <c r="H577" s="7"/>
      <c r="I577" s="63"/>
    </row>
    <row r="578" spans="1:9" x14ac:dyDescent="0.25">
      <c r="A578" s="163">
        <v>422</v>
      </c>
      <c r="B578" s="163" t="s">
        <v>110</v>
      </c>
      <c r="C578" s="163"/>
      <c r="D578" s="375">
        <f>SUM(D579)</f>
        <v>10560.07</v>
      </c>
      <c r="E578" s="375">
        <f t="shared" ref="E578:F578" si="269">SUM(E579)</f>
        <v>10560.07</v>
      </c>
      <c r="F578" s="375">
        <f t="shared" si="269"/>
        <v>8589.39</v>
      </c>
      <c r="G578" s="396">
        <f t="shared" si="253"/>
        <v>0.81338381279669547</v>
      </c>
      <c r="H578" s="7"/>
      <c r="I578" s="63"/>
    </row>
    <row r="579" spans="1:9" x14ac:dyDescent="0.25">
      <c r="A579" s="57">
        <v>4227</v>
      </c>
      <c r="B579" s="57" t="s">
        <v>114</v>
      </c>
      <c r="C579" s="57"/>
      <c r="D579" s="306">
        <v>10560.07</v>
      </c>
      <c r="E579" s="306">
        <v>10560.07</v>
      </c>
      <c r="F579" s="306">
        <v>8589.39</v>
      </c>
      <c r="G579" s="390">
        <f t="shared" si="253"/>
        <v>0.81338381279669547</v>
      </c>
      <c r="H579" s="7"/>
      <c r="I579" s="63"/>
    </row>
    <row r="580" spans="1:9" x14ac:dyDescent="0.25">
      <c r="A580" s="457"/>
      <c r="B580" s="483"/>
      <c r="C580" s="483"/>
      <c r="D580" s="483"/>
      <c r="E580" s="483"/>
      <c r="F580" s="483"/>
      <c r="G580" s="458"/>
      <c r="H580" s="7"/>
      <c r="I580" s="63"/>
    </row>
    <row r="581" spans="1:9" ht="27" customHeight="1" x14ac:dyDescent="0.25">
      <c r="A581" s="91" t="s">
        <v>5</v>
      </c>
      <c r="B581" s="261" t="s">
        <v>393</v>
      </c>
      <c r="C581" s="230" t="s">
        <v>221</v>
      </c>
      <c r="D581" s="231">
        <f>SUM(D582,D587)</f>
        <v>5981.7</v>
      </c>
      <c r="E581" s="231">
        <f t="shared" ref="E581:F581" si="270">SUM(E582,E587)</f>
        <v>5981.7</v>
      </c>
      <c r="F581" s="231">
        <f t="shared" si="270"/>
        <v>5550.48</v>
      </c>
      <c r="G581" s="232">
        <f t="shared" ref="G581:G591" si="271">F581/E581</f>
        <v>0.92791012588394595</v>
      </c>
      <c r="H581" s="7"/>
      <c r="I581" s="63"/>
    </row>
    <row r="582" spans="1:9" ht="23.25" x14ac:dyDescent="0.25">
      <c r="A582" s="32" t="s">
        <v>297</v>
      </c>
      <c r="B582" s="235" t="s">
        <v>302</v>
      </c>
      <c r="C582" s="57"/>
      <c r="D582" s="238">
        <f>SUM(D583)</f>
        <v>4981.7</v>
      </c>
      <c r="E582" s="238">
        <f t="shared" ref="E582:F582" si="272">SUM(E583)</f>
        <v>4981.7</v>
      </c>
      <c r="F582" s="238">
        <f t="shared" si="272"/>
        <v>4679.16</v>
      </c>
      <c r="G582" s="279">
        <f t="shared" si="271"/>
        <v>0.93926972720155766</v>
      </c>
      <c r="H582" s="7"/>
      <c r="I582" s="63"/>
    </row>
    <row r="583" spans="1:9" x14ac:dyDescent="0.25">
      <c r="A583" s="10">
        <v>3</v>
      </c>
      <c r="B583" s="10" t="s">
        <v>2</v>
      </c>
      <c r="C583" s="10"/>
      <c r="D583" s="363">
        <f>SUM(D584)</f>
        <v>4981.7</v>
      </c>
      <c r="E583" s="363">
        <f t="shared" ref="E583:F583" si="273">SUM(E584)</f>
        <v>4981.7</v>
      </c>
      <c r="F583" s="363">
        <f t="shared" si="273"/>
        <v>4679.16</v>
      </c>
      <c r="G583" s="365">
        <f t="shared" si="271"/>
        <v>0.93926972720155766</v>
      </c>
      <c r="H583" s="93"/>
      <c r="I583" s="63"/>
    </row>
    <row r="584" spans="1:9" x14ac:dyDescent="0.25">
      <c r="A584" s="59">
        <v>32</v>
      </c>
      <c r="B584" s="59" t="s">
        <v>200</v>
      </c>
      <c r="C584" s="114"/>
      <c r="D584" s="297">
        <f>SUM(D585)</f>
        <v>4981.7</v>
      </c>
      <c r="E584" s="297">
        <f t="shared" ref="E584:F584" si="274">SUM(E585)</f>
        <v>4981.7</v>
      </c>
      <c r="F584" s="297">
        <f t="shared" si="274"/>
        <v>4679.16</v>
      </c>
      <c r="G584" s="360">
        <f t="shared" si="271"/>
        <v>0.93926972720155766</v>
      </c>
      <c r="H584" s="7"/>
      <c r="I584" s="63"/>
    </row>
    <row r="585" spans="1:9" x14ac:dyDescent="0.25">
      <c r="A585" s="163">
        <v>323</v>
      </c>
      <c r="B585" s="163" t="s">
        <v>70</v>
      </c>
      <c r="C585" s="163"/>
      <c r="D585" s="375">
        <f>SUM(D586)</f>
        <v>4981.7</v>
      </c>
      <c r="E585" s="375">
        <f t="shared" ref="E585:F585" si="275">SUM(E586)</f>
        <v>4981.7</v>
      </c>
      <c r="F585" s="375">
        <f t="shared" si="275"/>
        <v>4679.16</v>
      </c>
      <c r="G585" s="368">
        <f t="shared" si="271"/>
        <v>0.93926972720155766</v>
      </c>
      <c r="H585" s="7"/>
      <c r="I585" s="63"/>
    </row>
    <row r="586" spans="1:9" x14ac:dyDescent="0.25">
      <c r="A586" s="57">
        <v>3232</v>
      </c>
      <c r="B586" s="57" t="s">
        <v>72</v>
      </c>
      <c r="C586" s="57"/>
      <c r="D586" s="306">
        <v>4981.7</v>
      </c>
      <c r="E586" s="306">
        <v>4981.7</v>
      </c>
      <c r="F586" s="306">
        <v>4679.16</v>
      </c>
      <c r="G586" s="358">
        <f t="shared" si="271"/>
        <v>0.93926972720155766</v>
      </c>
      <c r="H586" s="7"/>
      <c r="I586" s="63"/>
    </row>
    <row r="587" spans="1:9" ht="23.25" x14ac:dyDescent="0.25">
      <c r="A587" s="32" t="s">
        <v>304</v>
      </c>
      <c r="B587" s="235" t="s">
        <v>305</v>
      </c>
      <c r="C587" s="78"/>
      <c r="D587" s="238">
        <f>SUM(D588,D592)</f>
        <v>1000</v>
      </c>
      <c r="E587" s="238">
        <f t="shared" ref="E587:F587" si="276">SUM(E588,E592)</f>
        <v>1000</v>
      </c>
      <c r="F587" s="238">
        <f t="shared" si="276"/>
        <v>871.32</v>
      </c>
      <c r="G587" s="279">
        <f t="shared" si="271"/>
        <v>0.87132000000000009</v>
      </c>
      <c r="H587" s="7"/>
      <c r="I587" s="63"/>
    </row>
    <row r="588" spans="1:9" x14ac:dyDescent="0.25">
      <c r="A588" s="10">
        <v>3</v>
      </c>
      <c r="B588" s="10" t="s">
        <v>2</v>
      </c>
      <c r="C588" s="10"/>
      <c r="D588" s="363">
        <f>SUM(D589)</f>
        <v>1000</v>
      </c>
      <c r="E588" s="363">
        <f t="shared" ref="E588:F588" si="277">SUM(E589)</f>
        <v>1000</v>
      </c>
      <c r="F588" s="363">
        <f t="shared" si="277"/>
        <v>826.7</v>
      </c>
      <c r="G588" s="365">
        <f t="shared" si="271"/>
        <v>0.82669999999999999</v>
      </c>
      <c r="H588" s="7"/>
      <c r="I588" s="63"/>
    </row>
    <row r="589" spans="1:9" x14ac:dyDescent="0.25">
      <c r="A589" s="59">
        <v>32</v>
      </c>
      <c r="B589" s="59" t="s">
        <v>200</v>
      </c>
      <c r="C589" s="114"/>
      <c r="D589" s="297">
        <f>SUM(D590)</f>
        <v>1000</v>
      </c>
      <c r="E589" s="297">
        <f t="shared" ref="E589:F589" si="278">SUM(E590)</f>
        <v>1000</v>
      </c>
      <c r="F589" s="297">
        <f t="shared" si="278"/>
        <v>826.7</v>
      </c>
      <c r="G589" s="360">
        <f t="shared" si="271"/>
        <v>0.82669999999999999</v>
      </c>
      <c r="H589" s="7"/>
      <c r="I589" s="63"/>
    </row>
    <row r="590" spans="1:9" x14ac:dyDescent="0.25">
      <c r="A590" s="163">
        <v>322</v>
      </c>
      <c r="B590" s="163" t="s">
        <v>63</v>
      </c>
      <c r="C590" s="163"/>
      <c r="D590" s="375">
        <f>SUM(D591)</f>
        <v>1000</v>
      </c>
      <c r="E590" s="375">
        <f t="shared" ref="E590:F590" si="279">SUM(E591)</f>
        <v>1000</v>
      </c>
      <c r="F590" s="375">
        <f t="shared" si="279"/>
        <v>826.7</v>
      </c>
      <c r="G590" s="368">
        <f t="shared" si="271"/>
        <v>0.82669999999999999</v>
      </c>
      <c r="H590" s="7"/>
      <c r="I590" s="63"/>
    </row>
    <row r="591" spans="1:9" ht="18" x14ac:dyDescent="0.25">
      <c r="A591" s="57">
        <v>3224</v>
      </c>
      <c r="B591" s="234" t="s">
        <v>67</v>
      </c>
      <c r="C591" s="57"/>
      <c r="D591" s="306">
        <v>1000</v>
      </c>
      <c r="E591" s="306">
        <v>1000</v>
      </c>
      <c r="F591" s="306">
        <v>826.7</v>
      </c>
      <c r="G591" s="358">
        <f t="shared" si="271"/>
        <v>0.82669999999999999</v>
      </c>
      <c r="H591" s="7"/>
      <c r="I591" s="63"/>
    </row>
    <row r="592" spans="1:9" x14ac:dyDescent="0.25">
      <c r="A592" s="10">
        <v>4</v>
      </c>
      <c r="B592" s="10" t="s">
        <v>205</v>
      </c>
      <c r="C592" s="10"/>
      <c r="D592" s="363">
        <f>SUM(D593)</f>
        <v>0</v>
      </c>
      <c r="E592" s="363">
        <f t="shared" ref="E592:F592" si="280">SUM(E593)</f>
        <v>0</v>
      </c>
      <c r="F592" s="363">
        <f t="shared" si="280"/>
        <v>44.62</v>
      </c>
      <c r="G592" s="387">
        <v>0</v>
      </c>
      <c r="H592" s="7"/>
      <c r="I592" s="63"/>
    </row>
    <row r="593" spans="1:9" ht="18" x14ac:dyDescent="0.25">
      <c r="A593" s="59">
        <v>45</v>
      </c>
      <c r="B593" s="242" t="s">
        <v>214</v>
      </c>
      <c r="C593" s="114"/>
      <c r="D593" s="297">
        <f>SUM(D594)</f>
        <v>0</v>
      </c>
      <c r="E593" s="297">
        <f t="shared" ref="E593:F593" si="281">SUM(E594)</f>
        <v>0</v>
      </c>
      <c r="F593" s="297">
        <f t="shared" si="281"/>
        <v>44.62</v>
      </c>
      <c r="G593" s="391">
        <v>0</v>
      </c>
      <c r="H593" s="7"/>
      <c r="I593" s="63"/>
    </row>
    <row r="594" spans="1:9" x14ac:dyDescent="0.25">
      <c r="A594" s="163">
        <v>451</v>
      </c>
      <c r="B594" s="163" t="s">
        <v>121</v>
      </c>
      <c r="C594" s="163"/>
      <c r="D594" s="375">
        <f>SUM(D595)</f>
        <v>0</v>
      </c>
      <c r="E594" s="375">
        <f t="shared" ref="E594" si="282">SUM(E595)</f>
        <v>0</v>
      </c>
      <c r="F594" s="375">
        <f t="shared" ref="F594" si="283">SUM(F595)</f>
        <v>44.62</v>
      </c>
      <c r="G594" s="392">
        <v>0</v>
      </c>
      <c r="H594" s="7"/>
      <c r="I594" s="63"/>
    </row>
    <row r="595" spans="1:9" x14ac:dyDescent="0.25">
      <c r="A595" s="57">
        <v>4511</v>
      </c>
      <c r="B595" s="57" t="s">
        <v>121</v>
      </c>
      <c r="C595" s="57"/>
      <c r="D595" s="306">
        <v>0</v>
      </c>
      <c r="E595" s="306">
        <v>0</v>
      </c>
      <c r="F595" s="306">
        <v>44.62</v>
      </c>
      <c r="G595" s="358">
        <v>0</v>
      </c>
      <c r="H595" s="7"/>
      <c r="I595" s="63"/>
    </row>
    <row r="596" spans="1:9" x14ac:dyDescent="0.25">
      <c r="A596" s="457"/>
      <c r="B596" s="483"/>
      <c r="C596" s="483"/>
      <c r="D596" s="483"/>
      <c r="E596" s="483"/>
      <c r="F596" s="483"/>
      <c r="G596" s="458"/>
      <c r="H596" s="7"/>
      <c r="I596" s="63"/>
    </row>
    <row r="597" spans="1:9" ht="30.75" customHeight="1" x14ac:dyDescent="0.25">
      <c r="A597" s="251" t="s">
        <v>206</v>
      </c>
      <c r="B597" s="259" t="s">
        <v>222</v>
      </c>
      <c r="C597" s="260">
        <v>103</v>
      </c>
      <c r="D597" s="252">
        <f>SUM(D599,D612,D619)</f>
        <v>39703.599999999999</v>
      </c>
      <c r="E597" s="252">
        <f>SUM(E599,E612,E619)</f>
        <v>39703.599999999999</v>
      </c>
      <c r="F597" s="252">
        <f>SUM(F599,F612,F619)</f>
        <v>46617.32</v>
      </c>
      <c r="G597" s="253">
        <f>F597/E597</f>
        <v>1.1741333279601851</v>
      </c>
      <c r="H597" s="7"/>
      <c r="I597" s="63"/>
    </row>
    <row r="598" spans="1:9" x14ac:dyDescent="0.25">
      <c r="A598" s="484"/>
      <c r="B598" s="485"/>
      <c r="C598" s="485"/>
      <c r="D598" s="485"/>
      <c r="E598" s="485"/>
      <c r="F598" s="485"/>
      <c r="G598" s="486"/>
      <c r="H598" s="7"/>
      <c r="I598" s="63"/>
    </row>
    <row r="599" spans="1:9" ht="28.5" customHeight="1" x14ac:dyDescent="0.25">
      <c r="A599" s="97" t="s">
        <v>5</v>
      </c>
      <c r="B599" s="262" t="s">
        <v>394</v>
      </c>
      <c r="C599" s="230" t="s">
        <v>223</v>
      </c>
      <c r="D599" s="231">
        <f>SUM(D600,D606)</f>
        <v>28499.199999999997</v>
      </c>
      <c r="E599" s="231">
        <f t="shared" ref="E599:F599" si="284">SUM(E600,E606)</f>
        <v>28499.199999999997</v>
      </c>
      <c r="F599" s="231">
        <f t="shared" si="284"/>
        <v>28077.040000000001</v>
      </c>
      <c r="G599" s="232">
        <f t="shared" ref="G599:G610" si="285">F599/E599</f>
        <v>0.98518695261621392</v>
      </c>
      <c r="H599" s="7"/>
      <c r="I599" s="63"/>
    </row>
    <row r="600" spans="1:9" ht="23.25" x14ac:dyDescent="0.25">
      <c r="A600" s="89" t="s">
        <v>296</v>
      </c>
      <c r="B600" s="236" t="s">
        <v>303</v>
      </c>
      <c r="C600" s="77"/>
      <c r="D600" s="239">
        <f>SUM(D601)</f>
        <v>28476.699999999997</v>
      </c>
      <c r="E600" s="239">
        <f t="shared" ref="E600:F600" si="286">SUM(E601)</f>
        <v>28476.699999999997</v>
      </c>
      <c r="F600" s="239">
        <f t="shared" si="286"/>
        <v>28054.54</v>
      </c>
      <c r="G600" s="279">
        <f t="shared" si="285"/>
        <v>0.98517524853652294</v>
      </c>
      <c r="H600" s="7"/>
      <c r="I600" s="63"/>
    </row>
    <row r="601" spans="1:9" x14ac:dyDescent="0.25">
      <c r="A601" s="10">
        <v>3</v>
      </c>
      <c r="B601" s="10" t="s">
        <v>2</v>
      </c>
      <c r="C601" s="10"/>
      <c r="D601" s="363">
        <f>SUM(D602)</f>
        <v>28476.699999999997</v>
      </c>
      <c r="E601" s="363">
        <f t="shared" ref="E601:F601" si="287">SUM(E602)</f>
        <v>28476.699999999997</v>
      </c>
      <c r="F601" s="363">
        <f t="shared" si="287"/>
        <v>28054.54</v>
      </c>
      <c r="G601" s="365">
        <f t="shared" si="285"/>
        <v>0.98517524853652294</v>
      </c>
      <c r="H601" s="73"/>
      <c r="I601" s="63"/>
    </row>
    <row r="602" spans="1:9" x14ac:dyDescent="0.25">
      <c r="A602" s="59">
        <v>32</v>
      </c>
      <c r="B602" s="59" t="s">
        <v>200</v>
      </c>
      <c r="C602" s="114"/>
      <c r="D602" s="297">
        <f>SUM(D603)</f>
        <v>28476.699999999997</v>
      </c>
      <c r="E602" s="297">
        <f t="shared" ref="E602:F602" si="288">SUM(E603)</f>
        <v>28476.699999999997</v>
      </c>
      <c r="F602" s="297">
        <f t="shared" si="288"/>
        <v>28054.54</v>
      </c>
      <c r="G602" s="277">
        <f t="shared" si="285"/>
        <v>0.98517524853652294</v>
      </c>
      <c r="H602" s="7"/>
      <c r="I602" s="63"/>
    </row>
    <row r="603" spans="1:9" x14ac:dyDescent="0.25">
      <c r="A603" s="163">
        <v>323</v>
      </c>
      <c r="B603" s="163" t="s">
        <v>70</v>
      </c>
      <c r="C603" s="163"/>
      <c r="D603" s="375">
        <f>SUM(D604:D605)</f>
        <v>28476.699999999997</v>
      </c>
      <c r="E603" s="375">
        <f t="shared" ref="E603:F603" si="289">SUM(E604:E605)</f>
        <v>28476.699999999997</v>
      </c>
      <c r="F603" s="375">
        <f t="shared" si="289"/>
        <v>28054.54</v>
      </c>
      <c r="G603" s="361">
        <f t="shared" si="285"/>
        <v>0.98517524853652294</v>
      </c>
      <c r="H603" s="7"/>
      <c r="I603" s="63"/>
    </row>
    <row r="604" spans="1:9" x14ac:dyDescent="0.25">
      <c r="A604" s="57">
        <v>3232</v>
      </c>
      <c r="B604" s="57" t="s">
        <v>72</v>
      </c>
      <c r="C604" s="57"/>
      <c r="D604" s="306">
        <v>9456.1</v>
      </c>
      <c r="E604" s="306">
        <v>9456.1</v>
      </c>
      <c r="F604" s="306">
        <v>9453.75</v>
      </c>
      <c r="G604" s="358">
        <f t="shared" si="285"/>
        <v>0.99975148316959417</v>
      </c>
      <c r="H604" s="7"/>
      <c r="I604" s="63"/>
    </row>
    <row r="605" spans="1:9" x14ac:dyDescent="0.25">
      <c r="A605" s="57">
        <v>3234</v>
      </c>
      <c r="B605" s="57" t="s">
        <v>74</v>
      </c>
      <c r="C605" s="57"/>
      <c r="D605" s="306">
        <v>19020.599999999999</v>
      </c>
      <c r="E605" s="306">
        <v>19020.599999999999</v>
      </c>
      <c r="F605" s="306">
        <v>18600.79</v>
      </c>
      <c r="G605" s="358">
        <f t="shared" si="285"/>
        <v>0.97792866681387558</v>
      </c>
      <c r="H605" s="7"/>
      <c r="I605" s="63"/>
    </row>
    <row r="606" spans="1:9" ht="23.25" x14ac:dyDescent="0.25">
      <c r="A606" s="32" t="s">
        <v>304</v>
      </c>
      <c r="B606" s="235" t="s">
        <v>305</v>
      </c>
      <c r="C606" s="78"/>
      <c r="D606" s="238">
        <f>SUM(D607)</f>
        <v>22.5</v>
      </c>
      <c r="E606" s="238">
        <f t="shared" ref="E606:F606" si="290">SUM(E607)</f>
        <v>22.5</v>
      </c>
      <c r="F606" s="238">
        <f t="shared" si="290"/>
        <v>22.5</v>
      </c>
      <c r="G606" s="279">
        <f t="shared" si="285"/>
        <v>1</v>
      </c>
      <c r="H606" s="7"/>
      <c r="I606" s="63"/>
    </row>
    <row r="607" spans="1:9" x14ac:dyDescent="0.25">
      <c r="A607" s="10">
        <v>4</v>
      </c>
      <c r="B607" s="10" t="s">
        <v>205</v>
      </c>
      <c r="C607" s="10"/>
      <c r="D607" s="363">
        <f>SUM(D608)</f>
        <v>22.5</v>
      </c>
      <c r="E607" s="363">
        <f t="shared" ref="E607:F607" si="291">SUM(E608)</f>
        <v>22.5</v>
      </c>
      <c r="F607" s="363">
        <f t="shared" si="291"/>
        <v>22.5</v>
      </c>
      <c r="G607" s="365">
        <f t="shared" si="285"/>
        <v>1</v>
      </c>
      <c r="H607" s="65"/>
      <c r="I607" s="63"/>
    </row>
    <row r="608" spans="1:9" ht="21" customHeight="1" x14ac:dyDescent="0.25">
      <c r="A608" s="59">
        <v>42</v>
      </c>
      <c r="B608" s="242" t="s">
        <v>210</v>
      </c>
      <c r="C608" s="114"/>
      <c r="D608" s="297">
        <f>SUM(D609)</f>
        <v>22.5</v>
      </c>
      <c r="E608" s="297">
        <f t="shared" ref="E608:F608" si="292">SUM(E609)</f>
        <v>22.5</v>
      </c>
      <c r="F608" s="297">
        <f t="shared" si="292"/>
        <v>22.5</v>
      </c>
      <c r="G608" s="360">
        <f t="shared" si="285"/>
        <v>1</v>
      </c>
      <c r="H608" s="65"/>
      <c r="I608" s="63"/>
    </row>
    <row r="609" spans="1:9" x14ac:dyDescent="0.25">
      <c r="A609" s="163">
        <v>422</v>
      </c>
      <c r="B609" s="163" t="s">
        <v>110</v>
      </c>
      <c r="C609" s="163"/>
      <c r="D609" s="375">
        <f>SUM(D610)</f>
        <v>22.5</v>
      </c>
      <c r="E609" s="375">
        <f t="shared" ref="E609:F609" si="293">SUM(E610)</f>
        <v>22.5</v>
      </c>
      <c r="F609" s="375">
        <f t="shared" si="293"/>
        <v>22.5</v>
      </c>
      <c r="G609" s="368">
        <f t="shared" si="285"/>
        <v>1</v>
      </c>
      <c r="H609" s="65"/>
      <c r="I609" s="63"/>
    </row>
    <row r="610" spans="1:9" x14ac:dyDescent="0.25">
      <c r="A610" s="57">
        <v>4227</v>
      </c>
      <c r="B610" s="57" t="s">
        <v>114</v>
      </c>
      <c r="C610" s="57"/>
      <c r="D610" s="306">
        <v>22.5</v>
      </c>
      <c r="E610" s="306">
        <v>22.5</v>
      </c>
      <c r="F610" s="306">
        <v>22.5</v>
      </c>
      <c r="G610" s="358">
        <f t="shared" si="285"/>
        <v>1</v>
      </c>
      <c r="H610" s="7"/>
      <c r="I610" s="63"/>
    </row>
    <row r="611" spans="1:9" x14ac:dyDescent="0.25">
      <c r="A611" s="457"/>
      <c r="B611" s="483"/>
      <c r="C611" s="483"/>
      <c r="D611" s="483"/>
      <c r="E611" s="483"/>
      <c r="F611" s="483"/>
      <c r="G611" s="458"/>
      <c r="H611" s="7"/>
      <c r="I611" s="63"/>
    </row>
    <row r="612" spans="1:9" ht="30.75" customHeight="1" x14ac:dyDescent="0.25">
      <c r="A612" s="91" t="s">
        <v>5</v>
      </c>
      <c r="B612" s="230" t="s">
        <v>225</v>
      </c>
      <c r="C612" s="230" t="s">
        <v>224</v>
      </c>
      <c r="D612" s="231">
        <f>SUM(D613)</f>
        <v>3950</v>
      </c>
      <c r="E612" s="231">
        <f t="shared" ref="E612:F612" si="294">SUM(E613)</f>
        <v>3950</v>
      </c>
      <c r="F612" s="231">
        <f t="shared" si="294"/>
        <v>3501.7</v>
      </c>
      <c r="G612" s="240">
        <f t="shared" ref="G612:G617" si="295">F612/E612</f>
        <v>0.88650632911392402</v>
      </c>
      <c r="H612" s="7"/>
      <c r="I612" s="63"/>
    </row>
    <row r="613" spans="1:9" ht="23.25" x14ac:dyDescent="0.25">
      <c r="A613" s="32" t="s">
        <v>297</v>
      </c>
      <c r="B613" s="235" t="s">
        <v>302</v>
      </c>
      <c r="C613" s="57"/>
      <c r="D613" s="238">
        <f>SUM(D614)</f>
        <v>3950</v>
      </c>
      <c r="E613" s="238">
        <f t="shared" ref="E613:F613" si="296">SUM(E614)</f>
        <v>3950</v>
      </c>
      <c r="F613" s="238">
        <f t="shared" si="296"/>
        <v>3501.7</v>
      </c>
      <c r="G613" s="279">
        <f t="shared" si="295"/>
        <v>0.88650632911392402</v>
      </c>
      <c r="H613" s="7"/>
      <c r="I613" s="63"/>
    </row>
    <row r="614" spans="1:9" x14ac:dyDescent="0.25">
      <c r="A614" s="10">
        <v>3</v>
      </c>
      <c r="B614" s="10" t="s">
        <v>2</v>
      </c>
      <c r="C614" s="10"/>
      <c r="D614" s="363">
        <f>SUM(D615)</f>
        <v>3950</v>
      </c>
      <c r="E614" s="363">
        <f t="shared" ref="E614:F614" si="297">SUM(E615)</f>
        <v>3950</v>
      </c>
      <c r="F614" s="363">
        <f t="shared" si="297"/>
        <v>3501.7</v>
      </c>
      <c r="G614" s="365">
        <f t="shared" si="295"/>
        <v>0.88650632911392402</v>
      </c>
      <c r="H614" s="93"/>
      <c r="I614" s="63"/>
    </row>
    <row r="615" spans="1:9" x14ac:dyDescent="0.25">
      <c r="A615" s="59">
        <v>32</v>
      </c>
      <c r="B615" s="59" t="s">
        <v>200</v>
      </c>
      <c r="C615" s="114"/>
      <c r="D615" s="297">
        <f>SUM(D616)</f>
        <v>3950</v>
      </c>
      <c r="E615" s="297">
        <f t="shared" ref="E615:F615" si="298">SUM(E616)</f>
        <v>3950</v>
      </c>
      <c r="F615" s="297">
        <f t="shared" si="298"/>
        <v>3501.7</v>
      </c>
      <c r="G615" s="360">
        <f t="shared" si="295"/>
        <v>0.88650632911392402</v>
      </c>
      <c r="H615" s="7"/>
      <c r="I615" s="63"/>
    </row>
    <row r="616" spans="1:9" x14ac:dyDescent="0.25">
      <c r="A616" s="163">
        <v>323</v>
      </c>
      <c r="B616" s="163" t="s">
        <v>70</v>
      </c>
      <c r="C616" s="163"/>
      <c r="D616" s="375">
        <f>SUM(D617)</f>
        <v>3950</v>
      </c>
      <c r="E616" s="375">
        <f t="shared" ref="E616:F616" si="299">SUM(E617)</f>
        <v>3950</v>
      </c>
      <c r="F616" s="375">
        <f t="shared" si="299"/>
        <v>3501.7</v>
      </c>
      <c r="G616" s="398">
        <f t="shared" si="295"/>
        <v>0.88650632911392402</v>
      </c>
      <c r="H616" s="7"/>
      <c r="I616" s="63"/>
    </row>
    <row r="617" spans="1:9" x14ac:dyDescent="0.25">
      <c r="A617" s="57">
        <v>3234</v>
      </c>
      <c r="B617" s="57" t="s">
        <v>74</v>
      </c>
      <c r="C617" s="57"/>
      <c r="D617" s="306">
        <v>3950</v>
      </c>
      <c r="E617" s="306">
        <v>3950</v>
      </c>
      <c r="F617" s="306">
        <v>3501.7</v>
      </c>
      <c r="G617" s="399">
        <f t="shared" si="295"/>
        <v>0.88650632911392402</v>
      </c>
      <c r="H617" s="7"/>
      <c r="I617" s="63"/>
    </row>
    <row r="618" spans="1:9" x14ac:dyDescent="0.25">
      <c r="A618" s="457"/>
      <c r="B618" s="483"/>
      <c r="C618" s="483"/>
      <c r="D618" s="483"/>
      <c r="E618" s="483"/>
      <c r="F618" s="483"/>
      <c r="G618" s="458"/>
      <c r="H618" s="7"/>
      <c r="I618" s="63"/>
    </row>
    <row r="619" spans="1:9" ht="29.25" customHeight="1" x14ac:dyDescent="0.25">
      <c r="A619" s="97" t="s">
        <v>5</v>
      </c>
      <c r="B619" s="264" t="s">
        <v>395</v>
      </c>
      <c r="C619" s="230" t="s">
        <v>226</v>
      </c>
      <c r="D619" s="231">
        <f>SUM(D620,D627)</f>
        <v>7254.4</v>
      </c>
      <c r="E619" s="231">
        <f t="shared" ref="E619:F619" si="300">SUM(E620,E627)</f>
        <v>7254.4</v>
      </c>
      <c r="F619" s="231">
        <f t="shared" si="300"/>
        <v>15038.58</v>
      </c>
      <c r="G619" s="218">
        <f t="shared" ref="G619:G624" si="301">F619/E619</f>
        <v>2.0730287825319809</v>
      </c>
      <c r="H619" s="7"/>
      <c r="I619" s="63"/>
    </row>
    <row r="620" spans="1:9" ht="23.25" x14ac:dyDescent="0.25">
      <c r="A620" s="89" t="s">
        <v>296</v>
      </c>
      <c r="B620" s="236" t="s">
        <v>303</v>
      </c>
      <c r="C620" s="77"/>
      <c r="D620" s="239">
        <f>SUM(D621)</f>
        <v>3404.4</v>
      </c>
      <c r="E620" s="239">
        <f t="shared" ref="E620:F620" si="302">SUM(E621)</f>
        <v>3404.4</v>
      </c>
      <c r="F620" s="239">
        <f t="shared" si="302"/>
        <v>11244.85</v>
      </c>
      <c r="G620" s="208">
        <f t="shared" si="301"/>
        <v>3.303034308541887</v>
      </c>
      <c r="H620" s="7"/>
      <c r="I620" s="63"/>
    </row>
    <row r="621" spans="1:9" x14ac:dyDescent="0.25">
      <c r="A621" s="10">
        <v>3</v>
      </c>
      <c r="B621" s="10" t="s">
        <v>2</v>
      </c>
      <c r="C621" s="10"/>
      <c r="D621" s="120">
        <f>SUM(D622)</f>
        <v>3404.4</v>
      </c>
      <c r="E621" s="120">
        <f t="shared" ref="E621:F621" si="303">SUM(E622)</f>
        <v>3404.4</v>
      </c>
      <c r="F621" s="120">
        <f t="shared" si="303"/>
        <v>11244.85</v>
      </c>
      <c r="G621" s="219">
        <f t="shared" si="301"/>
        <v>3.303034308541887</v>
      </c>
      <c r="H621" s="73"/>
      <c r="I621" s="63"/>
    </row>
    <row r="622" spans="1:9" x14ac:dyDescent="0.25">
      <c r="A622" s="59">
        <v>32</v>
      </c>
      <c r="B622" s="59" t="s">
        <v>200</v>
      </c>
      <c r="C622" s="114"/>
      <c r="D622" s="113">
        <f>SUM(D623,D625)</f>
        <v>3404.4</v>
      </c>
      <c r="E622" s="113">
        <f t="shared" ref="E622:F622" si="304">SUM(E623,E625)</f>
        <v>3404.4</v>
      </c>
      <c r="F622" s="113">
        <f t="shared" si="304"/>
        <v>11244.85</v>
      </c>
      <c r="G622" s="214">
        <f t="shared" si="301"/>
        <v>3.303034308541887</v>
      </c>
      <c r="H622" s="7"/>
      <c r="I622" s="63"/>
    </row>
    <row r="623" spans="1:9" x14ac:dyDescent="0.25">
      <c r="A623" s="163">
        <v>323</v>
      </c>
      <c r="B623" s="163" t="s">
        <v>70</v>
      </c>
      <c r="C623" s="163"/>
      <c r="D623" s="165">
        <f>SUM(D624)</f>
        <v>3404.4</v>
      </c>
      <c r="E623" s="165">
        <f t="shared" ref="E623:F623" si="305">SUM(E624)</f>
        <v>3404.4</v>
      </c>
      <c r="F623" s="165">
        <f t="shared" si="305"/>
        <v>3802.61</v>
      </c>
      <c r="G623" s="220">
        <f t="shared" si="301"/>
        <v>1.1169692163083069</v>
      </c>
      <c r="H623" s="7"/>
      <c r="I623" s="63"/>
    </row>
    <row r="624" spans="1:9" x14ac:dyDescent="0.25">
      <c r="A624" s="57">
        <v>3234</v>
      </c>
      <c r="B624" s="57" t="s">
        <v>74</v>
      </c>
      <c r="C624" s="57"/>
      <c r="D624" s="12">
        <v>3404.4</v>
      </c>
      <c r="E624" s="12">
        <v>3404.4</v>
      </c>
      <c r="F624" s="12">
        <v>3802.61</v>
      </c>
      <c r="G624" s="216">
        <f t="shared" si="301"/>
        <v>1.1169692163083069</v>
      </c>
      <c r="H624" s="7"/>
      <c r="I624" s="63"/>
    </row>
    <row r="625" spans="1:9" x14ac:dyDescent="0.25">
      <c r="A625" s="163">
        <v>329</v>
      </c>
      <c r="B625" s="163" t="s">
        <v>80</v>
      </c>
      <c r="C625" s="163"/>
      <c r="D625" s="165">
        <f>SUM(D626)</f>
        <v>0</v>
      </c>
      <c r="E625" s="165">
        <f>SUM(E626)</f>
        <v>0</v>
      </c>
      <c r="F625" s="165">
        <f>SUM(F626)</f>
        <v>7442.24</v>
      </c>
      <c r="G625" s="220">
        <v>0</v>
      </c>
      <c r="H625" s="7"/>
      <c r="I625" s="63"/>
    </row>
    <row r="626" spans="1:9" x14ac:dyDescent="0.25">
      <c r="A626" s="57">
        <v>3295</v>
      </c>
      <c r="B626" s="57" t="s">
        <v>84</v>
      </c>
      <c r="C626" s="57"/>
      <c r="D626" s="12">
        <v>0</v>
      </c>
      <c r="E626" s="137">
        <v>0</v>
      </c>
      <c r="F626" s="12">
        <v>7442.24</v>
      </c>
      <c r="G626" s="216">
        <v>0</v>
      </c>
      <c r="H626" s="7"/>
      <c r="I626" s="63"/>
    </row>
    <row r="627" spans="1:9" ht="24.75" customHeight="1" x14ac:dyDescent="0.25">
      <c r="A627" s="32" t="s">
        <v>297</v>
      </c>
      <c r="B627" s="235" t="s">
        <v>302</v>
      </c>
      <c r="C627" s="57"/>
      <c r="D627" s="238">
        <f>SUM(D628)</f>
        <v>3850</v>
      </c>
      <c r="E627" s="238">
        <f t="shared" ref="E627:F627" si="306">SUM(E628)</f>
        <v>3850</v>
      </c>
      <c r="F627" s="238">
        <f t="shared" si="306"/>
        <v>3793.73</v>
      </c>
      <c r="G627" s="279">
        <f>F627/E627</f>
        <v>0.98538441558441558</v>
      </c>
      <c r="H627" s="7"/>
      <c r="I627" s="63"/>
    </row>
    <row r="628" spans="1:9" x14ac:dyDescent="0.25">
      <c r="A628" s="10">
        <v>3</v>
      </c>
      <c r="B628" s="10" t="s">
        <v>2</v>
      </c>
      <c r="C628" s="10"/>
      <c r="D628" s="120">
        <f>SUM(D629)</f>
        <v>3850</v>
      </c>
      <c r="E628" s="120">
        <f t="shared" ref="E628:F628" si="307">SUM(E629)</f>
        <v>3850</v>
      </c>
      <c r="F628" s="120">
        <f t="shared" si="307"/>
        <v>3793.73</v>
      </c>
      <c r="G628" s="219">
        <f>F628/E628</f>
        <v>0.98538441558441558</v>
      </c>
      <c r="H628" s="7"/>
      <c r="I628" s="63"/>
    </row>
    <row r="629" spans="1:9" x14ac:dyDescent="0.25">
      <c r="A629" s="59">
        <v>32</v>
      </c>
      <c r="B629" s="59" t="s">
        <v>200</v>
      </c>
      <c r="C629" s="114"/>
      <c r="D629" s="113">
        <f>SUM(D630)</f>
        <v>3850</v>
      </c>
      <c r="E629" s="113">
        <f t="shared" ref="E629:F629" si="308">SUM(E630)</f>
        <v>3850</v>
      </c>
      <c r="F629" s="113">
        <f t="shared" si="308"/>
        <v>3793.73</v>
      </c>
      <c r="G629" s="214">
        <f>F629/E629</f>
        <v>0.98538441558441558</v>
      </c>
      <c r="H629" s="7"/>
      <c r="I629" s="63"/>
    </row>
    <row r="630" spans="1:9" x14ac:dyDescent="0.25">
      <c r="A630" s="163">
        <v>323</v>
      </c>
      <c r="B630" s="163" t="s">
        <v>70</v>
      </c>
      <c r="C630" s="163"/>
      <c r="D630" s="165">
        <f>SUM(D631)</f>
        <v>3850</v>
      </c>
      <c r="E630" s="165">
        <f t="shared" ref="E630:F630" si="309">SUM(E631)</f>
        <v>3850</v>
      </c>
      <c r="F630" s="165">
        <f t="shared" si="309"/>
        <v>3793.73</v>
      </c>
      <c r="G630" s="220">
        <f>F630/E630</f>
        <v>0.98538441558441558</v>
      </c>
      <c r="H630" s="7"/>
      <c r="I630" s="63"/>
    </row>
    <row r="631" spans="1:9" x14ac:dyDescent="0.25">
      <c r="A631" s="57">
        <v>3234</v>
      </c>
      <c r="B631" s="57" t="s">
        <v>74</v>
      </c>
      <c r="C631" s="57"/>
      <c r="D631" s="12">
        <v>3850</v>
      </c>
      <c r="E631" s="12">
        <v>3850</v>
      </c>
      <c r="F631" s="12">
        <v>3793.73</v>
      </c>
      <c r="G631" s="216">
        <f>F631/E631</f>
        <v>0.98538441558441558</v>
      </c>
      <c r="H631" s="7"/>
      <c r="I631" s="63"/>
    </row>
    <row r="632" spans="1:9" x14ac:dyDescent="0.25">
      <c r="A632" s="457"/>
      <c r="B632" s="483"/>
      <c r="C632" s="483"/>
      <c r="D632" s="483"/>
      <c r="E632" s="483"/>
      <c r="F632" s="483"/>
      <c r="G632" s="458"/>
      <c r="H632" s="7"/>
      <c r="I632" s="63"/>
    </row>
    <row r="633" spans="1:9" ht="30.75" customHeight="1" x14ac:dyDescent="0.25">
      <c r="A633" s="98" t="s">
        <v>206</v>
      </c>
      <c r="B633" s="265" t="s">
        <v>330</v>
      </c>
      <c r="C633" s="273">
        <v>104</v>
      </c>
      <c r="D633" s="420">
        <f>SUM(D636,D646,D653,D678,D688,D706,D713,D720,D727,D734,D751,D758,D770)</f>
        <v>428342.93999999994</v>
      </c>
      <c r="E633" s="420">
        <f>SUM(E636,E646,E653,E678,E688,E706,E713,E720,E727,E734,E751,E758,E770)</f>
        <v>428342.93999999994</v>
      </c>
      <c r="F633" s="420">
        <f>F636+F646+F653+F678+F688+F706+F713+F720+F727+F734+F751+F758+F770</f>
        <v>458501.70000000007</v>
      </c>
      <c r="G633" s="421">
        <f>F633/E633</f>
        <v>1.0704079773090229</v>
      </c>
      <c r="H633" s="7"/>
      <c r="I633" s="63"/>
    </row>
    <row r="634" spans="1:9" x14ac:dyDescent="0.25">
      <c r="A634" s="484"/>
      <c r="B634" s="485"/>
      <c r="C634" s="485"/>
      <c r="D634" s="485"/>
      <c r="E634" s="485"/>
      <c r="F634" s="485"/>
      <c r="G634" s="486"/>
      <c r="H634" s="7"/>
      <c r="I634" s="63"/>
    </row>
    <row r="635" spans="1:9" x14ac:dyDescent="0.25">
      <c r="A635" s="457"/>
      <c r="B635" s="483"/>
      <c r="C635" s="483"/>
      <c r="D635" s="483"/>
      <c r="E635" s="483"/>
      <c r="F635" s="483"/>
      <c r="G635" s="458"/>
      <c r="H635" s="7"/>
      <c r="I635" s="63"/>
    </row>
    <row r="636" spans="1:9" ht="23.25" customHeight="1" x14ac:dyDescent="0.25">
      <c r="A636" s="91" t="s">
        <v>5</v>
      </c>
      <c r="B636" s="230" t="s">
        <v>396</v>
      </c>
      <c r="C636" s="230" t="s">
        <v>227</v>
      </c>
      <c r="D636" s="231">
        <f>SUM(D637)</f>
        <v>10947.5</v>
      </c>
      <c r="E636" s="231">
        <f t="shared" ref="E636:F636" si="310">SUM(E637)</f>
        <v>10947.5</v>
      </c>
      <c r="F636" s="231">
        <f t="shared" si="310"/>
        <v>10412.64</v>
      </c>
      <c r="G636" s="232">
        <f t="shared" ref="G636:G644" si="311">F636/E636</f>
        <v>0.95114318337519976</v>
      </c>
      <c r="H636" s="7"/>
      <c r="I636" s="63"/>
    </row>
    <row r="637" spans="1:9" ht="23.25" x14ac:dyDescent="0.25">
      <c r="A637" s="89" t="s">
        <v>296</v>
      </c>
      <c r="B637" s="236" t="s">
        <v>303</v>
      </c>
      <c r="C637" s="77"/>
      <c r="D637" s="239">
        <f>SUM(D638)</f>
        <v>10947.5</v>
      </c>
      <c r="E637" s="239">
        <f t="shared" ref="E637:F637" si="312">SUM(E638)</f>
        <v>10947.5</v>
      </c>
      <c r="F637" s="239">
        <f t="shared" si="312"/>
        <v>10412.64</v>
      </c>
      <c r="G637" s="279">
        <f t="shared" si="311"/>
        <v>0.95114318337519976</v>
      </c>
      <c r="H637" s="7"/>
      <c r="I637" s="63"/>
    </row>
    <row r="638" spans="1:9" x14ac:dyDescent="0.25">
      <c r="A638" s="10">
        <v>3</v>
      </c>
      <c r="B638" s="10" t="s">
        <v>2</v>
      </c>
      <c r="C638" s="10"/>
      <c r="D638" s="120">
        <f>SUM(D639,D642)</f>
        <v>10947.5</v>
      </c>
      <c r="E638" s="120">
        <f t="shared" ref="E638:F638" si="313">SUM(E639,E642)</f>
        <v>10947.5</v>
      </c>
      <c r="F638" s="120">
        <f t="shared" si="313"/>
        <v>10412.64</v>
      </c>
      <c r="G638" s="365">
        <f t="shared" si="311"/>
        <v>0.95114318337519976</v>
      </c>
      <c r="H638" s="93"/>
      <c r="I638" s="63"/>
    </row>
    <row r="639" spans="1:9" x14ac:dyDescent="0.25">
      <c r="A639" s="59">
        <v>32</v>
      </c>
      <c r="B639" s="59" t="s">
        <v>200</v>
      </c>
      <c r="C639" s="59"/>
      <c r="D639" s="113">
        <f>SUM(D640)</f>
        <v>2841.8</v>
      </c>
      <c r="E639" s="113">
        <f t="shared" ref="E639:F639" si="314">SUM(E640)</f>
        <v>2841.8</v>
      </c>
      <c r="F639" s="113">
        <f t="shared" si="314"/>
        <v>2841.84</v>
      </c>
      <c r="G639" s="214">
        <f t="shared" si="311"/>
        <v>1.0000140755858962</v>
      </c>
      <c r="H639" s="7"/>
      <c r="I639" s="63"/>
    </row>
    <row r="640" spans="1:9" x14ac:dyDescent="0.25">
      <c r="A640" s="163">
        <v>329</v>
      </c>
      <c r="B640" s="163" t="s">
        <v>80</v>
      </c>
      <c r="C640" s="163"/>
      <c r="D640" s="165">
        <f>SUM(D641)</f>
        <v>2841.8</v>
      </c>
      <c r="E640" s="165">
        <f t="shared" ref="E640:F640" si="315">SUM(E641)</f>
        <v>2841.8</v>
      </c>
      <c r="F640" s="165">
        <f t="shared" si="315"/>
        <v>2841.84</v>
      </c>
      <c r="G640" s="220">
        <f t="shared" si="311"/>
        <v>1.0000140755858962</v>
      </c>
      <c r="H640" s="7"/>
      <c r="I640" s="63"/>
    </row>
    <row r="641" spans="1:9" x14ac:dyDescent="0.25">
      <c r="A641" s="16">
        <v>3294</v>
      </c>
      <c r="B641" s="16" t="s">
        <v>83</v>
      </c>
      <c r="C641" s="16"/>
      <c r="D641" s="17">
        <v>2841.8</v>
      </c>
      <c r="E641" s="17">
        <v>2841.8</v>
      </c>
      <c r="F641" s="17">
        <v>2841.84</v>
      </c>
      <c r="G641" s="216">
        <f t="shared" si="311"/>
        <v>1.0000140755858962</v>
      </c>
      <c r="H641" s="7"/>
      <c r="I641" s="63"/>
    </row>
    <row r="642" spans="1:9" x14ac:dyDescent="0.25">
      <c r="A642" s="59">
        <v>38</v>
      </c>
      <c r="B642" s="59" t="s">
        <v>204</v>
      </c>
      <c r="C642" s="59"/>
      <c r="D642" s="113">
        <f>SUM(D643)</f>
        <v>8105.7</v>
      </c>
      <c r="E642" s="113">
        <f t="shared" ref="E642:F642" si="316">SUM(E643)</f>
        <v>8105.7</v>
      </c>
      <c r="F642" s="113">
        <f t="shared" si="316"/>
        <v>7570.8</v>
      </c>
      <c r="G642" s="214">
        <f t="shared" si="311"/>
        <v>0.93400940079203532</v>
      </c>
      <c r="H642" s="7"/>
      <c r="I642" s="63"/>
    </row>
    <row r="643" spans="1:9" x14ac:dyDescent="0.25">
      <c r="A643" s="163">
        <v>381</v>
      </c>
      <c r="B643" s="163" t="s">
        <v>41</v>
      </c>
      <c r="C643" s="163"/>
      <c r="D643" s="165">
        <f>SUM(D644)</f>
        <v>8105.7</v>
      </c>
      <c r="E643" s="165">
        <f t="shared" ref="E643:F643" si="317">SUM(E644)</f>
        <v>8105.7</v>
      </c>
      <c r="F643" s="165">
        <f t="shared" si="317"/>
        <v>7570.8</v>
      </c>
      <c r="G643" s="220">
        <f t="shared" si="311"/>
        <v>0.93400940079203532</v>
      </c>
      <c r="H643" s="7"/>
      <c r="I643" s="63"/>
    </row>
    <row r="644" spans="1:9" x14ac:dyDescent="0.25">
      <c r="A644" s="57">
        <v>3811</v>
      </c>
      <c r="B644" s="57" t="s">
        <v>102</v>
      </c>
      <c r="C644" s="57"/>
      <c r="D644" s="12">
        <v>8105.7</v>
      </c>
      <c r="E644" s="12">
        <v>8105.7</v>
      </c>
      <c r="F644" s="12">
        <v>7570.8</v>
      </c>
      <c r="G644" s="216">
        <f t="shared" si="311"/>
        <v>0.93400940079203532</v>
      </c>
      <c r="H644" s="7"/>
      <c r="I644" s="63"/>
    </row>
    <row r="645" spans="1:9" x14ac:dyDescent="0.25">
      <c r="A645" s="457"/>
      <c r="B645" s="483"/>
      <c r="C645" s="483"/>
      <c r="D645" s="483"/>
      <c r="E645" s="483"/>
      <c r="F645" s="483"/>
      <c r="G645" s="458"/>
      <c r="H645" s="7"/>
      <c r="I645" s="63"/>
    </row>
    <row r="646" spans="1:9" ht="23.25" customHeight="1" x14ac:dyDescent="0.25">
      <c r="A646" s="91" t="s">
        <v>5</v>
      </c>
      <c r="B646" s="261" t="s">
        <v>397</v>
      </c>
      <c r="C646" s="230" t="s">
        <v>228</v>
      </c>
      <c r="D646" s="231">
        <f>SUM(D647)</f>
        <v>9906.2999999999993</v>
      </c>
      <c r="E646" s="231">
        <f t="shared" ref="E646:F646" si="318">SUM(E647)</f>
        <v>9906.2999999999993</v>
      </c>
      <c r="F646" s="231">
        <f t="shared" si="318"/>
        <v>9742.42</v>
      </c>
      <c r="G646" s="232">
        <f t="shared" ref="G646:G651" si="319">F646/E646</f>
        <v>0.98345699201518233</v>
      </c>
      <c r="H646" s="7"/>
      <c r="I646" s="63"/>
    </row>
    <row r="647" spans="1:9" ht="23.25" x14ac:dyDescent="0.25">
      <c r="A647" s="89" t="s">
        <v>296</v>
      </c>
      <c r="B647" s="236" t="s">
        <v>303</v>
      </c>
      <c r="C647" s="77"/>
      <c r="D647" s="239">
        <f>SUM(D648)</f>
        <v>9906.2999999999993</v>
      </c>
      <c r="E647" s="239">
        <f t="shared" ref="E647:F647" si="320">SUM(E648)</f>
        <v>9906.2999999999993</v>
      </c>
      <c r="F647" s="239">
        <f t="shared" si="320"/>
        <v>9742.42</v>
      </c>
      <c r="G647" s="279">
        <f t="shared" si="319"/>
        <v>0.98345699201518233</v>
      </c>
      <c r="H647" s="7"/>
      <c r="I647" s="63"/>
    </row>
    <row r="648" spans="1:9" x14ac:dyDescent="0.25">
      <c r="A648" s="10">
        <v>3</v>
      </c>
      <c r="B648" s="10" t="s">
        <v>2</v>
      </c>
      <c r="C648" s="10"/>
      <c r="D648" s="120">
        <f>SUM(D649)</f>
        <v>9906.2999999999993</v>
      </c>
      <c r="E648" s="120">
        <f t="shared" ref="E648:F648" si="321">SUM(E649)</f>
        <v>9906.2999999999993</v>
      </c>
      <c r="F648" s="120">
        <f t="shared" si="321"/>
        <v>9742.42</v>
      </c>
      <c r="G648" s="219">
        <f t="shared" si="319"/>
        <v>0.98345699201518233</v>
      </c>
      <c r="H648" s="93"/>
      <c r="I648" s="63"/>
    </row>
    <row r="649" spans="1:9" x14ac:dyDescent="0.25">
      <c r="A649" s="59">
        <v>38</v>
      </c>
      <c r="B649" s="59" t="s">
        <v>204</v>
      </c>
      <c r="C649" s="114"/>
      <c r="D649" s="113">
        <f>SUM(D650)</f>
        <v>9906.2999999999993</v>
      </c>
      <c r="E649" s="113">
        <f t="shared" ref="E649:F649" si="322">SUM(E650)</f>
        <v>9906.2999999999993</v>
      </c>
      <c r="F649" s="113">
        <f t="shared" si="322"/>
        <v>9742.42</v>
      </c>
      <c r="G649" s="210">
        <f t="shared" si="319"/>
        <v>0.98345699201518233</v>
      </c>
      <c r="H649" s="7"/>
      <c r="I649" s="63"/>
    </row>
    <row r="650" spans="1:9" x14ac:dyDescent="0.25">
      <c r="A650" s="163">
        <v>381</v>
      </c>
      <c r="B650" s="163" t="s">
        <v>41</v>
      </c>
      <c r="C650" s="163"/>
      <c r="D650" s="165">
        <f>SUM(D651)</f>
        <v>9906.2999999999993</v>
      </c>
      <c r="E650" s="165">
        <f t="shared" ref="E650:F650" si="323">SUM(E651)</f>
        <v>9906.2999999999993</v>
      </c>
      <c r="F650" s="165">
        <f t="shared" si="323"/>
        <v>9742.42</v>
      </c>
      <c r="G650" s="220">
        <f t="shared" si="319"/>
        <v>0.98345699201518233</v>
      </c>
      <c r="H650" s="7"/>
      <c r="I650" s="63"/>
    </row>
    <row r="651" spans="1:9" x14ac:dyDescent="0.25">
      <c r="A651" s="57">
        <v>3811</v>
      </c>
      <c r="B651" s="57" t="s">
        <v>102</v>
      </c>
      <c r="C651" s="57"/>
      <c r="D651" s="12">
        <v>9906.2999999999993</v>
      </c>
      <c r="E651" s="12">
        <v>9906.2999999999993</v>
      </c>
      <c r="F651" s="12">
        <v>9742.42</v>
      </c>
      <c r="G651" s="216">
        <f t="shared" si="319"/>
        <v>0.98345699201518233</v>
      </c>
      <c r="H651" s="7"/>
      <c r="I651" s="63"/>
    </row>
    <row r="652" spans="1:9" x14ac:dyDescent="0.25">
      <c r="A652" s="457"/>
      <c r="B652" s="483"/>
      <c r="C652" s="483"/>
      <c r="D652" s="483"/>
      <c r="E652" s="483"/>
      <c r="F652" s="483"/>
      <c r="G652" s="458"/>
      <c r="H652" s="7"/>
      <c r="I652" s="63"/>
    </row>
    <row r="653" spans="1:9" ht="26.25" customHeight="1" x14ac:dyDescent="0.25">
      <c r="A653" s="91" t="s">
        <v>5</v>
      </c>
      <c r="B653" s="261" t="s">
        <v>385</v>
      </c>
      <c r="C653" s="230" t="s">
        <v>229</v>
      </c>
      <c r="D653" s="231">
        <f>SUM(D654,D659,D668)</f>
        <v>111953.98</v>
      </c>
      <c r="E653" s="231">
        <f t="shared" ref="E653:F653" si="324">SUM(E654,E659,E668)</f>
        <v>111953.98</v>
      </c>
      <c r="F653" s="231">
        <f t="shared" si="324"/>
        <v>126125.52</v>
      </c>
      <c r="G653" s="232">
        <f t="shared" ref="G653:G659" si="325">F653/E653</f>
        <v>1.1265836194479197</v>
      </c>
      <c r="H653" s="7"/>
      <c r="I653" s="63"/>
    </row>
    <row r="654" spans="1:9" ht="23.25" x14ac:dyDescent="0.25">
      <c r="A654" s="89" t="s">
        <v>296</v>
      </c>
      <c r="B654" s="236" t="s">
        <v>303</v>
      </c>
      <c r="C654" s="77"/>
      <c r="D654" s="239">
        <f>SUM(D655)</f>
        <v>1627.2</v>
      </c>
      <c r="E654" s="239">
        <f t="shared" ref="E654:F654" si="326">SUM(E655)</f>
        <v>1627.2</v>
      </c>
      <c r="F654" s="239">
        <f t="shared" si="326"/>
        <v>1537.04</v>
      </c>
      <c r="G654" s="279">
        <f t="shared" si="325"/>
        <v>0.94459193706981315</v>
      </c>
      <c r="H654" s="7"/>
      <c r="I654" s="63"/>
    </row>
    <row r="655" spans="1:9" x14ac:dyDescent="0.25">
      <c r="A655" s="10">
        <v>3</v>
      </c>
      <c r="B655" s="10" t="s">
        <v>2</v>
      </c>
      <c r="C655" s="10"/>
      <c r="D655" s="11">
        <f>SUM(D656)</f>
        <v>1627.2</v>
      </c>
      <c r="E655" s="11">
        <f t="shared" ref="E655:F655" si="327">SUM(E656)</f>
        <v>1627.2</v>
      </c>
      <c r="F655" s="11">
        <f t="shared" si="327"/>
        <v>1537.04</v>
      </c>
      <c r="G655" s="217">
        <f t="shared" si="325"/>
        <v>0.94459193706981315</v>
      </c>
      <c r="H655" s="93"/>
      <c r="I655" s="63"/>
    </row>
    <row r="656" spans="1:9" x14ac:dyDescent="0.25">
      <c r="A656" s="59">
        <v>38</v>
      </c>
      <c r="B656" s="59" t="s">
        <v>204</v>
      </c>
      <c r="C656" s="114"/>
      <c r="D656" s="113">
        <f>SUM(D657)</f>
        <v>1627.2</v>
      </c>
      <c r="E656" s="113">
        <f t="shared" ref="E656:F656" si="328">SUM(E657)</f>
        <v>1627.2</v>
      </c>
      <c r="F656" s="113">
        <f t="shared" si="328"/>
        <v>1537.04</v>
      </c>
      <c r="G656" s="214">
        <f t="shared" si="325"/>
        <v>0.94459193706981315</v>
      </c>
      <c r="H656" s="7"/>
      <c r="I656" s="63"/>
    </row>
    <row r="657" spans="1:9" x14ac:dyDescent="0.25">
      <c r="A657" s="163">
        <v>381</v>
      </c>
      <c r="B657" s="163" t="s">
        <v>41</v>
      </c>
      <c r="C657" s="163"/>
      <c r="D657" s="165">
        <f>SUM(D658)</f>
        <v>1627.2</v>
      </c>
      <c r="E657" s="165">
        <f t="shared" ref="E657:F657" si="329">SUM(E658)</f>
        <v>1627.2</v>
      </c>
      <c r="F657" s="165">
        <f t="shared" si="329"/>
        <v>1537.04</v>
      </c>
      <c r="G657" s="220">
        <f t="shared" si="325"/>
        <v>0.94459193706981315</v>
      </c>
      <c r="H657" s="7"/>
      <c r="I657" s="63"/>
    </row>
    <row r="658" spans="1:9" x14ac:dyDescent="0.25">
      <c r="A658" s="57">
        <v>3811</v>
      </c>
      <c r="B658" s="57" t="s">
        <v>102</v>
      </c>
      <c r="C658" s="57"/>
      <c r="D658" s="12">
        <v>1627.2</v>
      </c>
      <c r="E658" s="12">
        <v>1627.2</v>
      </c>
      <c r="F658" s="12">
        <v>1537.04</v>
      </c>
      <c r="G658" s="216">
        <f t="shared" si="325"/>
        <v>0.94459193706981315</v>
      </c>
      <c r="H658" s="7"/>
      <c r="I658" s="63"/>
    </row>
    <row r="659" spans="1:9" ht="23.25" x14ac:dyDescent="0.25">
      <c r="A659" s="32" t="s">
        <v>297</v>
      </c>
      <c r="B659" s="235" t="s">
        <v>302</v>
      </c>
      <c r="C659" s="57"/>
      <c r="D659" s="238">
        <f>SUM(D664,D660)</f>
        <v>3654.5</v>
      </c>
      <c r="E659" s="238">
        <f t="shared" ref="E659:F659" si="330">SUM(E664,E660)</f>
        <v>3654.5</v>
      </c>
      <c r="F659" s="238">
        <f t="shared" si="330"/>
        <v>11034.34</v>
      </c>
      <c r="G659" s="279">
        <f t="shared" si="325"/>
        <v>3.0193843207005062</v>
      </c>
      <c r="H659" s="65"/>
      <c r="I659" s="63"/>
    </row>
    <row r="660" spans="1:9" x14ac:dyDescent="0.25">
      <c r="A660" s="10">
        <v>3</v>
      </c>
      <c r="B660" s="10" t="s">
        <v>2</v>
      </c>
      <c r="C660" s="10"/>
      <c r="D660" s="120">
        <f>SUM(D661)</f>
        <v>0</v>
      </c>
      <c r="E660" s="120">
        <f t="shared" ref="E660:F660" si="331">SUM(E661)</f>
        <v>0</v>
      </c>
      <c r="F660" s="120">
        <f t="shared" si="331"/>
        <v>828</v>
      </c>
      <c r="G660" s="219">
        <f>0</f>
        <v>0</v>
      </c>
      <c r="H660" s="65"/>
      <c r="I660" s="63"/>
    </row>
    <row r="661" spans="1:9" x14ac:dyDescent="0.25">
      <c r="A661" s="59">
        <v>32</v>
      </c>
      <c r="B661" s="59" t="s">
        <v>200</v>
      </c>
      <c r="C661" s="114"/>
      <c r="D661" s="113">
        <f>SUM(D662)</f>
        <v>0</v>
      </c>
      <c r="E661" s="113">
        <f t="shared" ref="E661:F661" si="332">SUM(E662)</f>
        <v>0</v>
      </c>
      <c r="F661" s="113">
        <f t="shared" si="332"/>
        <v>828</v>
      </c>
      <c r="G661" s="214">
        <v>0</v>
      </c>
      <c r="H661" s="65"/>
      <c r="I661" s="63"/>
    </row>
    <row r="662" spans="1:9" x14ac:dyDescent="0.25">
      <c r="A662" s="163">
        <v>323</v>
      </c>
      <c r="B662" s="163" t="s">
        <v>70</v>
      </c>
      <c r="C662" s="163"/>
      <c r="D662" s="165">
        <f>SUM(D663)</f>
        <v>0</v>
      </c>
      <c r="E662" s="165">
        <f t="shared" ref="E662:F662" si="333">SUM(E663)</f>
        <v>0</v>
      </c>
      <c r="F662" s="165">
        <f t="shared" si="333"/>
        <v>828</v>
      </c>
      <c r="G662" s="209">
        <v>0</v>
      </c>
      <c r="H662" s="65"/>
      <c r="I662" s="63"/>
    </row>
    <row r="663" spans="1:9" x14ac:dyDescent="0.25">
      <c r="A663" s="57">
        <v>3237</v>
      </c>
      <c r="B663" s="57" t="s">
        <v>77</v>
      </c>
      <c r="C663" s="57"/>
      <c r="D663" s="12">
        <v>0</v>
      </c>
      <c r="E663" s="12">
        <v>0</v>
      </c>
      <c r="F663" s="12">
        <v>828</v>
      </c>
      <c r="G663" s="162">
        <v>0</v>
      </c>
      <c r="H663" s="65"/>
      <c r="I663" s="63"/>
    </row>
    <row r="664" spans="1:9" x14ac:dyDescent="0.25">
      <c r="A664" s="10">
        <v>4</v>
      </c>
      <c r="B664" s="10" t="s">
        <v>205</v>
      </c>
      <c r="C664" s="10"/>
      <c r="D664" s="120">
        <f>SUM(D665)</f>
        <v>3654.5</v>
      </c>
      <c r="E664" s="120">
        <f t="shared" ref="E664:F664" si="334">SUM(E665)</f>
        <v>3654.5</v>
      </c>
      <c r="F664" s="120">
        <f t="shared" si="334"/>
        <v>10206.34</v>
      </c>
      <c r="G664" s="217">
        <f t="shared" ref="G664:G676" si="335">F664/E664</f>
        <v>2.7928143384867972</v>
      </c>
      <c r="H664" s="65"/>
      <c r="I664" s="63"/>
    </row>
    <row r="665" spans="1:9" ht="19.5" x14ac:dyDescent="0.25">
      <c r="A665" s="59">
        <v>42</v>
      </c>
      <c r="B665" s="36" t="s">
        <v>210</v>
      </c>
      <c r="C665" s="114"/>
      <c r="D665" s="113">
        <f>SUM(D666)</f>
        <v>3654.5</v>
      </c>
      <c r="E665" s="113">
        <f t="shared" ref="E665:F665" si="336">SUM(E666)</f>
        <v>3654.5</v>
      </c>
      <c r="F665" s="113">
        <f t="shared" si="336"/>
        <v>10206.34</v>
      </c>
      <c r="G665" s="214">
        <f t="shared" si="335"/>
        <v>2.7928143384867972</v>
      </c>
      <c r="H665" s="65"/>
      <c r="I665" s="63"/>
    </row>
    <row r="666" spans="1:9" x14ac:dyDescent="0.25">
      <c r="A666" s="163">
        <v>421</v>
      </c>
      <c r="B666" s="163" t="s">
        <v>106</v>
      </c>
      <c r="C666" s="163"/>
      <c r="D666" s="165">
        <f>SUM(D667)</f>
        <v>3654.5</v>
      </c>
      <c r="E666" s="165">
        <f t="shared" ref="E666:F666" si="337">SUM(E667)</f>
        <v>3654.5</v>
      </c>
      <c r="F666" s="165">
        <f t="shared" si="337"/>
        <v>10206.34</v>
      </c>
      <c r="G666" s="220">
        <f t="shared" si="335"/>
        <v>2.7928143384867972</v>
      </c>
      <c r="H666" s="65"/>
      <c r="I666" s="63"/>
    </row>
    <row r="667" spans="1:9" x14ac:dyDescent="0.25">
      <c r="A667" s="57">
        <v>4212</v>
      </c>
      <c r="B667" s="57" t="s">
        <v>107</v>
      </c>
      <c r="C667" s="57"/>
      <c r="D667" s="12">
        <v>3654.5</v>
      </c>
      <c r="E667" s="12">
        <v>3654.5</v>
      </c>
      <c r="F667" s="12">
        <v>10206.34</v>
      </c>
      <c r="G667" s="216">
        <f t="shared" si="335"/>
        <v>2.7928143384867972</v>
      </c>
      <c r="H667" s="65"/>
      <c r="I667" s="63"/>
    </row>
    <row r="668" spans="1:9" ht="23.25" x14ac:dyDescent="0.25">
      <c r="A668" s="89" t="s">
        <v>298</v>
      </c>
      <c r="B668" s="236" t="s">
        <v>301</v>
      </c>
      <c r="C668" s="77"/>
      <c r="D668" s="239">
        <f>SUM(D673,D669)</f>
        <v>106672.28</v>
      </c>
      <c r="E668" s="239">
        <f t="shared" ref="E668:F668" si="338">SUM(E673,E669)</f>
        <v>106672.28</v>
      </c>
      <c r="F668" s="239">
        <f t="shared" si="338"/>
        <v>113554.14</v>
      </c>
      <c r="G668" s="279">
        <f t="shared" si="335"/>
        <v>1.0645140424485162</v>
      </c>
      <c r="H668" s="65"/>
      <c r="I668" s="63"/>
    </row>
    <row r="669" spans="1:9" x14ac:dyDescent="0.25">
      <c r="A669" s="10">
        <v>3</v>
      </c>
      <c r="B669" s="10" t="s">
        <v>2</v>
      </c>
      <c r="C669" s="10"/>
      <c r="D669" s="120">
        <f>SUM(D670)</f>
        <v>6399.98</v>
      </c>
      <c r="E669" s="120">
        <f t="shared" ref="E669:F669" si="339">SUM(E670)</f>
        <v>6399.98</v>
      </c>
      <c r="F669" s="120">
        <f t="shared" si="339"/>
        <v>6399.38</v>
      </c>
      <c r="G669" s="219">
        <f t="shared" si="335"/>
        <v>0.99990624970703046</v>
      </c>
      <c r="H669" s="65"/>
      <c r="I669" s="63"/>
    </row>
    <row r="670" spans="1:9" x14ac:dyDescent="0.25">
      <c r="A670" s="59">
        <v>32</v>
      </c>
      <c r="B670" s="59" t="s">
        <v>200</v>
      </c>
      <c r="C670" s="114"/>
      <c r="D670" s="113">
        <f>SUM(D671)</f>
        <v>6399.98</v>
      </c>
      <c r="E670" s="113">
        <f t="shared" ref="E670:F670" si="340">SUM(E671)</f>
        <v>6399.98</v>
      </c>
      <c r="F670" s="113">
        <f t="shared" si="340"/>
        <v>6399.38</v>
      </c>
      <c r="G670" s="215">
        <f t="shared" si="335"/>
        <v>0.99990624970703046</v>
      </c>
      <c r="H670" s="65"/>
      <c r="I670" s="63"/>
    </row>
    <row r="671" spans="1:9" x14ac:dyDescent="0.25">
      <c r="A671" s="163">
        <v>323</v>
      </c>
      <c r="B671" s="163" t="s">
        <v>70</v>
      </c>
      <c r="C671" s="163"/>
      <c r="D671" s="165">
        <f>SUM(D672)</f>
        <v>6399.98</v>
      </c>
      <c r="E671" s="165">
        <f t="shared" ref="E671:F671" si="341">SUM(E672)</f>
        <v>6399.98</v>
      </c>
      <c r="F671" s="165">
        <f t="shared" si="341"/>
        <v>6399.38</v>
      </c>
      <c r="G671" s="209">
        <f t="shared" si="335"/>
        <v>0.99990624970703046</v>
      </c>
      <c r="H671" s="65"/>
      <c r="I671" s="63"/>
    </row>
    <row r="672" spans="1:9" x14ac:dyDescent="0.25">
      <c r="A672" s="57">
        <v>3232</v>
      </c>
      <c r="B672" s="57" t="s">
        <v>72</v>
      </c>
      <c r="C672" s="57"/>
      <c r="D672" s="12">
        <v>6399.98</v>
      </c>
      <c r="E672" s="12">
        <v>6399.98</v>
      </c>
      <c r="F672" s="12">
        <v>6399.38</v>
      </c>
      <c r="G672" s="216">
        <f t="shared" si="335"/>
        <v>0.99990624970703046</v>
      </c>
      <c r="H672" s="65"/>
      <c r="I672" s="63"/>
    </row>
    <row r="673" spans="1:9" x14ac:dyDescent="0.25">
      <c r="A673" s="10">
        <v>4</v>
      </c>
      <c r="B673" s="10" t="s">
        <v>205</v>
      </c>
      <c r="C673" s="10"/>
      <c r="D673" s="120">
        <f>SUM(D674)</f>
        <v>100272.3</v>
      </c>
      <c r="E673" s="120">
        <f t="shared" ref="E673:F673" si="342">SUM(E674)</f>
        <v>100272.3</v>
      </c>
      <c r="F673" s="120">
        <f t="shared" si="342"/>
        <v>107154.76</v>
      </c>
      <c r="G673" s="219">
        <f t="shared" si="335"/>
        <v>1.0686376995441411</v>
      </c>
      <c r="H673" s="65"/>
      <c r="I673" s="63"/>
    </row>
    <row r="674" spans="1:9" ht="18" x14ac:dyDescent="0.25">
      <c r="A674" s="59">
        <v>42</v>
      </c>
      <c r="B674" s="242" t="s">
        <v>210</v>
      </c>
      <c r="C674" s="114"/>
      <c r="D674" s="113">
        <f>SUM(D675)</f>
        <v>100272.3</v>
      </c>
      <c r="E674" s="113">
        <f t="shared" ref="E674:F674" si="343">SUM(E675)</f>
        <v>100272.3</v>
      </c>
      <c r="F674" s="113">
        <f t="shared" si="343"/>
        <v>107154.76</v>
      </c>
      <c r="G674" s="214">
        <f t="shared" si="335"/>
        <v>1.0686376995441411</v>
      </c>
      <c r="H674" s="7"/>
      <c r="I674" s="63"/>
    </row>
    <row r="675" spans="1:9" x14ac:dyDescent="0.25">
      <c r="A675" s="163">
        <v>421</v>
      </c>
      <c r="B675" s="163" t="s">
        <v>106</v>
      </c>
      <c r="C675" s="163"/>
      <c r="D675" s="165">
        <f>SUM(D676)</f>
        <v>100272.3</v>
      </c>
      <c r="E675" s="165">
        <f t="shared" ref="E675:F675" si="344">SUM(E676)</f>
        <v>100272.3</v>
      </c>
      <c r="F675" s="165">
        <f t="shared" si="344"/>
        <v>107154.76</v>
      </c>
      <c r="G675" s="220">
        <f t="shared" si="335"/>
        <v>1.0686376995441411</v>
      </c>
      <c r="H675" s="7"/>
      <c r="I675" s="63"/>
    </row>
    <row r="676" spans="1:9" x14ac:dyDescent="0.25">
      <c r="A676" s="57">
        <v>4212</v>
      </c>
      <c r="B676" s="57" t="s">
        <v>107</v>
      </c>
      <c r="C676" s="57"/>
      <c r="D676" s="12">
        <v>100272.3</v>
      </c>
      <c r="E676" s="12">
        <v>100272.3</v>
      </c>
      <c r="F676" s="12">
        <v>107154.76</v>
      </c>
      <c r="G676" s="216">
        <f t="shared" si="335"/>
        <v>1.0686376995441411</v>
      </c>
      <c r="H676" s="7"/>
      <c r="I676" s="63"/>
    </row>
    <row r="677" spans="1:9" x14ac:dyDescent="0.25">
      <c r="A677" s="457"/>
      <c r="B677" s="483"/>
      <c r="C677" s="483"/>
      <c r="D677" s="483"/>
      <c r="E677" s="483"/>
      <c r="F677" s="483"/>
      <c r="G677" s="458"/>
      <c r="H677" s="7"/>
      <c r="I677" s="63"/>
    </row>
    <row r="678" spans="1:9" ht="24.75" customHeight="1" x14ac:dyDescent="0.25">
      <c r="A678" s="91" t="s">
        <v>5</v>
      </c>
      <c r="B678" s="261" t="s">
        <v>398</v>
      </c>
      <c r="C678" s="230" t="s">
        <v>230</v>
      </c>
      <c r="D678" s="231">
        <f>SUM(D679)</f>
        <v>77737.7</v>
      </c>
      <c r="E678" s="231">
        <f t="shared" ref="E678:F678" si="345">SUM(E679)</f>
        <v>77737.7</v>
      </c>
      <c r="F678" s="231">
        <f t="shared" si="345"/>
        <v>77524.240000000005</v>
      </c>
      <c r="G678" s="232">
        <f t="shared" ref="G678:G686" si="346">F678/E678</f>
        <v>0.99725409936234299</v>
      </c>
      <c r="H678" s="7"/>
      <c r="I678" s="63"/>
    </row>
    <row r="679" spans="1:9" ht="23.25" x14ac:dyDescent="0.25">
      <c r="A679" s="89" t="s">
        <v>296</v>
      </c>
      <c r="B679" s="236" t="s">
        <v>303</v>
      </c>
      <c r="C679" s="77"/>
      <c r="D679" s="239">
        <f>SUM(D680)</f>
        <v>77737.7</v>
      </c>
      <c r="E679" s="239">
        <f t="shared" ref="E679:F679" si="347">SUM(E680)</f>
        <v>77737.7</v>
      </c>
      <c r="F679" s="239">
        <f t="shared" si="347"/>
        <v>77524.240000000005</v>
      </c>
      <c r="G679" s="279">
        <f t="shared" si="346"/>
        <v>0.99725409936234299</v>
      </c>
      <c r="H679" s="7"/>
      <c r="I679" s="63"/>
    </row>
    <row r="680" spans="1:9" x14ac:dyDescent="0.25">
      <c r="A680" s="10">
        <v>3</v>
      </c>
      <c r="B680" s="10" t="s">
        <v>2</v>
      </c>
      <c r="C680" s="10"/>
      <c r="D680" s="120">
        <f>SUM(D681,D684)</f>
        <v>77737.7</v>
      </c>
      <c r="E680" s="120">
        <f t="shared" ref="E680:F680" si="348">SUM(E681,E684)</f>
        <v>77737.7</v>
      </c>
      <c r="F680" s="120">
        <f t="shared" si="348"/>
        <v>77524.240000000005</v>
      </c>
      <c r="G680" s="365">
        <f t="shared" si="346"/>
        <v>0.99725409936234299</v>
      </c>
      <c r="H680" s="93"/>
      <c r="I680" s="63"/>
    </row>
    <row r="681" spans="1:9" x14ac:dyDescent="0.25">
      <c r="A681" s="59">
        <v>36</v>
      </c>
      <c r="B681" s="59" t="s">
        <v>203</v>
      </c>
      <c r="C681" s="114"/>
      <c r="D681" s="113">
        <f>SUM(D682)</f>
        <v>13068.1</v>
      </c>
      <c r="E681" s="113">
        <f t="shared" ref="E681:F681" si="349">SUM(E682)</f>
        <v>13068.1</v>
      </c>
      <c r="F681" s="113">
        <f t="shared" si="349"/>
        <v>12806.33</v>
      </c>
      <c r="G681" s="214">
        <f t="shared" si="346"/>
        <v>0.9799687789349637</v>
      </c>
      <c r="H681" s="7"/>
      <c r="I681" s="63"/>
    </row>
    <row r="682" spans="1:9" x14ac:dyDescent="0.25">
      <c r="A682" s="163">
        <v>363</v>
      </c>
      <c r="B682" s="163" t="s">
        <v>95</v>
      </c>
      <c r="C682" s="163"/>
      <c r="D682" s="165">
        <f>SUM(D683)</f>
        <v>13068.1</v>
      </c>
      <c r="E682" s="165">
        <f t="shared" ref="E682:F682" si="350">SUM(E683)</f>
        <v>13068.1</v>
      </c>
      <c r="F682" s="165">
        <f t="shared" si="350"/>
        <v>12806.33</v>
      </c>
      <c r="G682" s="220">
        <f t="shared" si="346"/>
        <v>0.9799687789349637</v>
      </c>
      <c r="H682" s="7"/>
      <c r="I682" s="63"/>
    </row>
    <row r="683" spans="1:9" x14ac:dyDescent="0.25">
      <c r="A683" s="57">
        <v>3632</v>
      </c>
      <c r="B683" s="57" t="s">
        <v>97</v>
      </c>
      <c r="C683" s="57"/>
      <c r="D683" s="12">
        <v>13068.1</v>
      </c>
      <c r="E683" s="12">
        <v>13068.1</v>
      </c>
      <c r="F683" s="12">
        <v>12806.33</v>
      </c>
      <c r="G683" s="216">
        <f t="shared" si="346"/>
        <v>0.9799687789349637</v>
      </c>
      <c r="H683" s="7"/>
      <c r="I683" s="63"/>
    </row>
    <row r="684" spans="1:9" x14ac:dyDescent="0.25">
      <c r="A684" s="59">
        <v>38</v>
      </c>
      <c r="B684" s="59" t="s">
        <v>204</v>
      </c>
      <c r="C684" s="114"/>
      <c r="D684" s="113">
        <f>SUM(D685)</f>
        <v>64669.599999999999</v>
      </c>
      <c r="E684" s="113">
        <f t="shared" ref="E684:F684" si="351">SUM(E685)</f>
        <v>64669.599999999999</v>
      </c>
      <c r="F684" s="113">
        <f t="shared" si="351"/>
        <v>64717.91</v>
      </c>
      <c r="G684" s="214">
        <f t="shared" si="346"/>
        <v>1.0007470279698654</v>
      </c>
      <c r="H684" s="7"/>
      <c r="I684" s="63"/>
    </row>
    <row r="685" spans="1:9" x14ac:dyDescent="0.25">
      <c r="A685" s="163">
        <v>381</v>
      </c>
      <c r="B685" s="163" t="s">
        <v>41</v>
      </c>
      <c r="C685" s="163"/>
      <c r="D685" s="165">
        <f>SUM(D686)</f>
        <v>64669.599999999999</v>
      </c>
      <c r="E685" s="165">
        <f t="shared" ref="E685:F685" si="352">SUM(E686)</f>
        <v>64669.599999999999</v>
      </c>
      <c r="F685" s="165">
        <f t="shared" si="352"/>
        <v>64717.91</v>
      </c>
      <c r="G685" s="220">
        <f t="shared" si="346"/>
        <v>1.0007470279698654</v>
      </c>
      <c r="H685" s="7"/>
      <c r="I685" s="63"/>
    </row>
    <row r="686" spans="1:9" x14ac:dyDescent="0.25">
      <c r="A686" s="57">
        <v>3811</v>
      </c>
      <c r="B686" s="57" t="s">
        <v>102</v>
      </c>
      <c r="C686" s="57"/>
      <c r="D686" s="12">
        <v>64669.599999999999</v>
      </c>
      <c r="E686" s="12">
        <v>64669.599999999999</v>
      </c>
      <c r="F686" s="12">
        <v>64717.91</v>
      </c>
      <c r="G686" s="216">
        <f t="shared" si="346"/>
        <v>1.0007470279698654</v>
      </c>
      <c r="H686" s="7"/>
      <c r="I686" s="63"/>
    </row>
    <row r="687" spans="1:9" x14ac:dyDescent="0.25">
      <c r="A687" s="457"/>
      <c r="B687" s="483"/>
      <c r="C687" s="483"/>
      <c r="D687" s="483"/>
      <c r="E687" s="483"/>
      <c r="F687" s="483"/>
      <c r="G687" s="458"/>
      <c r="H687" s="7"/>
      <c r="I687" s="63"/>
    </row>
    <row r="688" spans="1:9" ht="24" customHeight="1" x14ac:dyDescent="0.25">
      <c r="A688" s="91" t="s">
        <v>5</v>
      </c>
      <c r="B688" s="230" t="s">
        <v>399</v>
      </c>
      <c r="C688" s="230" t="s">
        <v>231</v>
      </c>
      <c r="D688" s="231">
        <f>SUM(D689,D697)</f>
        <v>31253.66</v>
      </c>
      <c r="E688" s="231">
        <f t="shared" ref="E688:F688" si="353">SUM(E689,E697)</f>
        <v>31253.66</v>
      </c>
      <c r="F688" s="231">
        <f t="shared" si="353"/>
        <v>46116.340000000004</v>
      </c>
      <c r="G688" s="232">
        <f t="shared" ref="G688:G704" si="354">F688/E688</f>
        <v>1.4755500635765539</v>
      </c>
      <c r="H688" s="7"/>
      <c r="I688" s="63"/>
    </row>
    <row r="689" spans="1:17" ht="23.25" x14ac:dyDescent="0.25">
      <c r="A689" s="32" t="s">
        <v>297</v>
      </c>
      <c r="B689" s="235" t="s">
        <v>302</v>
      </c>
      <c r="C689" s="57"/>
      <c r="D689" s="79">
        <f>SUM(D690)</f>
        <v>24444.86</v>
      </c>
      <c r="E689" s="79">
        <f t="shared" ref="E689:F689" si="355">SUM(E690)</f>
        <v>24444.86</v>
      </c>
      <c r="F689" s="79">
        <f t="shared" si="355"/>
        <v>39307.54</v>
      </c>
      <c r="G689" s="279">
        <f t="shared" si="354"/>
        <v>1.608008391130078</v>
      </c>
      <c r="H689" s="7"/>
      <c r="I689" s="63"/>
    </row>
    <row r="690" spans="1:17" x14ac:dyDescent="0.25">
      <c r="A690" s="10">
        <v>3</v>
      </c>
      <c r="B690" s="10" t="s">
        <v>2</v>
      </c>
      <c r="C690" s="10"/>
      <c r="D690" s="120">
        <f>SUM(D691,D694)</f>
        <v>24444.86</v>
      </c>
      <c r="E690" s="120">
        <f t="shared" ref="E690:F690" si="356">SUM(E691,E694)</f>
        <v>24444.86</v>
      </c>
      <c r="F690" s="120">
        <f t="shared" si="356"/>
        <v>39307.54</v>
      </c>
      <c r="G690" s="219">
        <f t="shared" si="354"/>
        <v>1.608008391130078</v>
      </c>
      <c r="H690" s="197"/>
      <c r="I690" s="63"/>
      <c r="M690" s="493"/>
      <c r="N690" s="426"/>
      <c r="O690" s="426"/>
      <c r="P690" s="426"/>
      <c r="Q690" s="426"/>
    </row>
    <row r="691" spans="1:17" x14ac:dyDescent="0.25">
      <c r="A691" s="59">
        <v>32</v>
      </c>
      <c r="B691" s="59" t="s">
        <v>200</v>
      </c>
      <c r="C691" s="114"/>
      <c r="D691" s="113">
        <f>SUM(D692)</f>
        <v>24272.2</v>
      </c>
      <c r="E691" s="113">
        <f t="shared" ref="E691:F691" si="357">SUM(E692)</f>
        <v>24272.2</v>
      </c>
      <c r="F691" s="113">
        <f t="shared" si="357"/>
        <v>39134.879999999997</v>
      </c>
      <c r="G691" s="214">
        <f t="shared" si="354"/>
        <v>1.6123334514382708</v>
      </c>
      <c r="H691" s="7"/>
      <c r="I691" s="63"/>
    </row>
    <row r="692" spans="1:17" x14ac:dyDescent="0.25">
      <c r="A692" s="163">
        <v>323</v>
      </c>
      <c r="B692" s="163" t="s">
        <v>70</v>
      </c>
      <c r="C692" s="163"/>
      <c r="D692" s="165">
        <f>SUM(D693)</f>
        <v>24272.2</v>
      </c>
      <c r="E692" s="165">
        <f t="shared" ref="E692:F692" si="358">SUM(E693)</f>
        <v>24272.2</v>
      </c>
      <c r="F692" s="165">
        <f t="shared" si="358"/>
        <v>39134.879999999997</v>
      </c>
      <c r="G692" s="220">
        <f t="shared" si="354"/>
        <v>1.6123334514382708</v>
      </c>
      <c r="H692" s="7"/>
      <c r="I692" s="63"/>
    </row>
    <row r="693" spans="1:17" x14ac:dyDescent="0.25">
      <c r="A693" s="57">
        <v>3232</v>
      </c>
      <c r="B693" s="57" t="s">
        <v>72</v>
      </c>
      <c r="C693" s="57"/>
      <c r="D693" s="12">
        <v>24272.2</v>
      </c>
      <c r="E693" s="12">
        <v>24272.2</v>
      </c>
      <c r="F693" s="12">
        <v>39134.879999999997</v>
      </c>
      <c r="G693" s="216">
        <f t="shared" si="354"/>
        <v>1.6123334514382708</v>
      </c>
      <c r="H693" s="7"/>
      <c r="I693" s="63"/>
    </row>
    <row r="694" spans="1:17" x14ac:dyDescent="0.25">
      <c r="A694" s="59">
        <v>38</v>
      </c>
      <c r="B694" s="59" t="s">
        <v>204</v>
      </c>
      <c r="C694" s="59"/>
      <c r="D694" s="113">
        <f>SUM(D695)</f>
        <v>172.66</v>
      </c>
      <c r="E694" s="113">
        <f t="shared" ref="E694:F694" si="359">SUM(E695)</f>
        <v>172.66</v>
      </c>
      <c r="F694" s="113">
        <f t="shared" si="359"/>
        <v>172.66</v>
      </c>
      <c r="G694" s="214">
        <f t="shared" si="354"/>
        <v>1</v>
      </c>
      <c r="H694" s="7"/>
      <c r="I694" s="63"/>
    </row>
    <row r="695" spans="1:17" x14ac:dyDescent="0.25">
      <c r="A695" s="163">
        <v>381</v>
      </c>
      <c r="B695" s="163" t="s">
        <v>41</v>
      </c>
      <c r="C695" s="163"/>
      <c r="D695" s="165">
        <f>SUM(D696)</f>
        <v>172.66</v>
      </c>
      <c r="E695" s="165">
        <f t="shared" ref="E695:F695" si="360">SUM(E696)</f>
        <v>172.66</v>
      </c>
      <c r="F695" s="165">
        <f t="shared" si="360"/>
        <v>172.66</v>
      </c>
      <c r="G695" s="220">
        <f t="shared" si="354"/>
        <v>1</v>
      </c>
      <c r="H695" s="7"/>
      <c r="I695" s="63"/>
    </row>
    <row r="696" spans="1:17" x14ac:dyDescent="0.25">
      <c r="A696" s="57">
        <v>3811</v>
      </c>
      <c r="B696" s="57" t="s">
        <v>102</v>
      </c>
      <c r="C696" s="57"/>
      <c r="D696" s="12">
        <v>172.66</v>
      </c>
      <c r="E696" s="12">
        <v>172.66</v>
      </c>
      <c r="F696" s="12">
        <v>172.66</v>
      </c>
      <c r="G696" s="216">
        <f t="shared" si="354"/>
        <v>1</v>
      </c>
      <c r="H696" s="7"/>
      <c r="I696" s="63"/>
    </row>
    <row r="697" spans="1:17" ht="23.25" x14ac:dyDescent="0.25">
      <c r="A697" s="32" t="s">
        <v>298</v>
      </c>
      <c r="B697" s="235" t="s">
        <v>301</v>
      </c>
      <c r="C697" s="57"/>
      <c r="D697" s="79">
        <f>SUM(D698)</f>
        <v>6808.8</v>
      </c>
      <c r="E697" s="79">
        <f t="shared" ref="E697:F697" si="361">SUM(E698)</f>
        <v>6808.8</v>
      </c>
      <c r="F697" s="79">
        <f t="shared" si="361"/>
        <v>6808.8</v>
      </c>
      <c r="G697" s="208">
        <f t="shared" si="354"/>
        <v>1</v>
      </c>
      <c r="H697" s="7"/>
      <c r="I697" s="63"/>
    </row>
    <row r="698" spans="1:17" x14ac:dyDescent="0.25">
      <c r="A698" s="10">
        <v>3</v>
      </c>
      <c r="B698" s="10" t="s">
        <v>2</v>
      </c>
      <c r="C698" s="10"/>
      <c r="D698" s="120">
        <f>SUM(D699,D702)</f>
        <v>6808.8</v>
      </c>
      <c r="E698" s="120">
        <f t="shared" ref="E698:F698" si="362">SUM(E699,E702)</f>
        <v>6808.8</v>
      </c>
      <c r="F698" s="120">
        <f t="shared" si="362"/>
        <v>6808.8</v>
      </c>
      <c r="G698" s="219">
        <f t="shared" si="354"/>
        <v>1</v>
      </c>
      <c r="H698" s="7"/>
      <c r="I698" s="63"/>
    </row>
    <row r="699" spans="1:17" x14ac:dyDescent="0.25">
      <c r="A699" s="59">
        <v>32</v>
      </c>
      <c r="B699" s="59" t="s">
        <v>200</v>
      </c>
      <c r="C699" s="59"/>
      <c r="D699" s="113">
        <f>SUM(D700)</f>
        <v>6636.14</v>
      </c>
      <c r="E699" s="113">
        <f t="shared" ref="E699:F699" si="363">SUM(E700)</f>
        <v>6636.14</v>
      </c>
      <c r="F699" s="113">
        <f t="shared" si="363"/>
        <v>6636.14</v>
      </c>
      <c r="G699" s="214">
        <f t="shared" si="354"/>
        <v>1</v>
      </c>
      <c r="H699" s="7"/>
      <c r="I699" s="63"/>
    </row>
    <row r="700" spans="1:17" x14ac:dyDescent="0.25">
      <c r="A700" s="163">
        <v>323</v>
      </c>
      <c r="B700" s="163" t="s">
        <v>70</v>
      </c>
      <c r="C700" s="163"/>
      <c r="D700" s="165">
        <f>SUM(D701)</f>
        <v>6636.14</v>
      </c>
      <c r="E700" s="165">
        <f t="shared" ref="E700:F700" si="364">SUM(E701)</f>
        <v>6636.14</v>
      </c>
      <c r="F700" s="165">
        <f t="shared" si="364"/>
        <v>6636.14</v>
      </c>
      <c r="G700" s="220">
        <f t="shared" si="354"/>
        <v>1</v>
      </c>
      <c r="H700" s="7"/>
      <c r="I700" s="63"/>
    </row>
    <row r="701" spans="1:17" x14ac:dyDescent="0.25">
      <c r="A701" s="57">
        <v>3232</v>
      </c>
      <c r="B701" s="57" t="s">
        <v>72</v>
      </c>
      <c r="C701" s="57"/>
      <c r="D701" s="12">
        <v>6636.14</v>
      </c>
      <c r="E701" s="12">
        <v>6636.14</v>
      </c>
      <c r="F701" s="12">
        <v>6636.14</v>
      </c>
      <c r="G701" s="216">
        <f t="shared" si="354"/>
        <v>1</v>
      </c>
      <c r="H701" s="7"/>
      <c r="I701" s="63"/>
    </row>
    <row r="702" spans="1:17" x14ac:dyDescent="0.25">
      <c r="A702" s="59">
        <v>38</v>
      </c>
      <c r="B702" s="59" t="s">
        <v>204</v>
      </c>
      <c r="C702" s="59"/>
      <c r="D702" s="113">
        <f>SUM(D703)</f>
        <v>172.66</v>
      </c>
      <c r="E702" s="113">
        <f t="shared" ref="E702:F702" si="365">SUM(E703)</f>
        <v>172.66</v>
      </c>
      <c r="F702" s="113">
        <f t="shared" si="365"/>
        <v>172.66</v>
      </c>
      <c r="G702" s="214">
        <f t="shared" si="354"/>
        <v>1</v>
      </c>
      <c r="H702" s="7"/>
      <c r="I702" s="63"/>
    </row>
    <row r="703" spans="1:17" x14ac:dyDescent="0.25">
      <c r="A703" s="163">
        <v>381</v>
      </c>
      <c r="B703" s="163" t="s">
        <v>41</v>
      </c>
      <c r="C703" s="163"/>
      <c r="D703" s="165">
        <f>SUM(D704)</f>
        <v>172.66</v>
      </c>
      <c r="E703" s="165">
        <f t="shared" ref="E703:F703" si="366">SUM(E704)</f>
        <v>172.66</v>
      </c>
      <c r="F703" s="165">
        <f t="shared" si="366"/>
        <v>172.66</v>
      </c>
      <c r="G703" s="220">
        <f t="shared" si="354"/>
        <v>1</v>
      </c>
      <c r="H703" s="7"/>
      <c r="I703" s="63"/>
    </row>
    <row r="704" spans="1:17" x14ac:dyDescent="0.25">
      <c r="A704" s="57">
        <v>3811</v>
      </c>
      <c r="B704" s="57" t="s">
        <v>102</v>
      </c>
      <c r="C704" s="57"/>
      <c r="D704" s="12">
        <v>172.66</v>
      </c>
      <c r="E704" s="12">
        <v>172.66</v>
      </c>
      <c r="F704" s="12">
        <v>172.66</v>
      </c>
      <c r="G704" s="216">
        <f t="shared" si="354"/>
        <v>1</v>
      </c>
      <c r="H704" s="7"/>
      <c r="I704" s="63"/>
    </row>
    <row r="705" spans="1:9" x14ac:dyDescent="0.25">
      <c r="A705" s="457"/>
      <c r="B705" s="483"/>
      <c r="C705" s="483"/>
      <c r="D705" s="483"/>
      <c r="E705" s="483"/>
      <c r="F705" s="483"/>
      <c r="G705" s="458"/>
      <c r="H705" s="7"/>
      <c r="I705" s="63"/>
    </row>
    <row r="706" spans="1:9" ht="22.5" x14ac:dyDescent="0.25">
      <c r="A706" s="91" t="s">
        <v>5</v>
      </c>
      <c r="B706" s="262" t="s">
        <v>400</v>
      </c>
      <c r="C706" s="230" t="s">
        <v>232</v>
      </c>
      <c r="D706" s="231">
        <f>SUM(D707)</f>
        <v>19191.400000000001</v>
      </c>
      <c r="E706" s="231">
        <f t="shared" ref="E706:F706" si="367">SUM(E707)</f>
        <v>19191.400000000001</v>
      </c>
      <c r="F706" s="231">
        <f t="shared" si="367"/>
        <v>23795.26</v>
      </c>
      <c r="G706" s="218">
        <f>F713/E713</f>
        <v>0.99908259314677461</v>
      </c>
      <c r="H706" s="7"/>
      <c r="I706" s="63"/>
    </row>
    <row r="707" spans="1:9" ht="23.25" x14ac:dyDescent="0.25">
      <c r="A707" s="89" t="s">
        <v>296</v>
      </c>
      <c r="B707" s="236" t="s">
        <v>303</v>
      </c>
      <c r="C707" s="77"/>
      <c r="D707" s="239">
        <f>SUM(D708)</f>
        <v>19191.400000000001</v>
      </c>
      <c r="E707" s="239">
        <f t="shared" ref="E707:F707" si="368">SUM(E708)</f>
        <v>19191.400000000001</v>
      </c>
      <c r="F707" s="239">
        <f t="shared" si="368"/>
        <v>23795.26</v>
      </c>
      <c r="G707" s="208">
        <f>F707/E707</f>
        <v>1.2398918265473076</v>
      </c>
      <c r="H707" s="7"/>
      <c r="I707" s="63"/>
    </row>
    <row r="708" spans="1:9" x14ac:dyDescent="0.25">
      <c r="A708" s="10">
        <v>3</v>
      </c>
      <c r="B708" s="10" t="s">
        <v>2</v>
      </c>
      <c r="C708" s="170"/>
      <c r="D708" s="120">
        <f>SUM(D709)</f>
        <v>19191.400000000001</v>
      </c>
      <c r="E708" s="120">
        <f t="shared" ref="E708:F708" si="369">SUM(E709)</f>
        <v>19191.400000000001</v>
      </c>
      <c r="F708" s="120">
        <f t="shared" si="369"/>
        <v>23795.26</v>
      </c>
      <c r="G708" s="219">
        <f>F708/E708</f>
        <v>1.2398918265473076</v>
      </c>
      <c r="H708" s="93"/>
      <c r="I708" s="63"/>
    </row>
    <row r="709" spans="1:9" x14ac:dyDescent="0.25">
      <c r="A709" s="59">
        <v>38</v>
      </c>
      <c r="B709" s="59" t="s">
        <v>204</v>
      </c>
      <c r="C709" s="59"/>
      <c r="D709" s="8">
        <f>SUM(D710)</f>
        <v>19191.400000000001</v>
      </c>
      <c r="E709" s="8">
        <f t="shared" ref="E709:F709" si="370">SUM(E710)</f>
        <v>19191.400000000001</v>
      </c>
      <c r="F709" s="8">
        <f t="shared" si="370"/>
        <v>23795.26</v>
      </c>
      <c r="G709" s="214">
        <f>F709/E709</f>
        <v>1.2398918265473076</v>
      </c>
      <c r="H709" s="7"/>
      <c r="I709" s="63"/>
    </row>
    <row r="710" spans="1:9" x14ac:dyDescent="0.25">
      <c r="A710" s="163">
        <v>381</v>
      </c>
      <c r="B710" s="163" t="s">
        <v>41</v>
      </c>
      <c r="C710" s="163"/>
      <c r="D710" s="165">
        <f>SUM(D711)</f>
        <v>19191.400000000001</v>
      </c>
      <c r="E710" s="165">
        <f t="shared" ref="E710:F710" si="371">SUM(E711)</f>
        <v>19191.400000000001</v>
      </c>
      <c r="F710" s="165">
        <f t="shared" si="371"/>
        <v>23795.26</v>
      </c>
      <c r="G710" s="220">
        <f>F710/E710</f>
        <v>1.2398918265473076</v>
      </c>
      <c r="H710" s="7"/>
      <c r="I710" s="63"/>
    </row>
    <row r="711" spans="1:9" x14ac:dyDescent="0.25">
      <c r="A711" s="57">
        <v>3811</v>
      </c>
      <c r="B711" s="57" t="s">
        <v>102</v>
      </c>
      <c r="C711" s="57"/>
      <c r="D711" s="12">
        <v>19191.400000000001</v>
      </c>
      <c r="E711" s="12">
        <v>19191.400000000001</v>
      </c>
      <c r="F711" s="12">
        <v>23795.26</v>
      </c>
      <c r="G711" s="216">
        <f>F711/E711</f>
        <v>1.2398918265473076</v>
      </c>
      <c r="H711" s="7"/>
      <c r="I711" s="63"/>
    </row>
    <row r="712" spans="1:9" x14ac:dyDescent="0.25">
      <c r="A712" s="457"/>
      <c r="B712" s="483"/>
      <c r="C712" s="483"/>
      <c r="D712" s="483"/>
      <c r="E712" s="483"/>
      <c r="F712" s="483"/>
      <c r="G712" s="458"/>
      <c r="H712" s="7"/>
      <c r="I712" s="63"/>
    </row>
    <row r="713" spans="1:9" ht="27.75" customHeight="1" x14ac:dyDescent="0.25">
      <c r="A713" s="91" t="s">
        <v>5</v>
      </c>
      <c r="B713" s="261" t="s">
        <v>401</v>
      </c>
      <c r="C713" s="230" t="s">
        <v>233</v>
      </c>
      <c r="D713" s="231">
        <f>SUM(D714)</f>
        <v>37693.199999999997</v>
      </c>
      <c r="E713" s="231">
        <f t="shared" ref="E713:F713" si="372">SUM(E714)</f>
        <v>37693.199999999997</v>
      </c>
      <c r="F713" s="231">
        <f t="shared" si="372"/>
        <v>37658.620000000003</v>
      </c>
      <c r="G713" s="240">
        <f t="shared" ref="G713:G718" si="373">F713/E713</f>
        <v>0.99908259314677461</v>
      </c>
      <c r="H713" s="7"/>
      <c r="I713" s="63"/>
    </row>
    <row r="714" spans="1:9" ht="23.25" x14ac:dyDescent="0.25">
      <c r="A714" s="32" t="s">
        <v>297</v>
      </c>
      <c r="B714" s="235" t="s">
        <v>302</v>
      </c>
      <c r="C714" s="57"/>
      <c r="D714" s="79">
        <f>SUM(D715)</f>
        <v>37693.199999999997</v>
      </c>
      <c r="E714" s="79">
        <f t="shared" ref="E714:F714" si="374">SUM(E715)</f>
        <v>37693.199999999997</v>
      </c>
      <c r="F714" s="79">
        <f t="shared" si="374"/>
        <v>37658.620000000003</v>
      </c>
      <c r="G714" s="208">
        <f t="shared" si="373"/>
        <v>0.99908259314677461</v>
      </c>
      <c r="H714" s="7"/>
      <c r="I714" s="63"/>
    </row>
    <row r="715" spans="1:9" x14ac:dyDescent="0.25">
      <c r="A715" s="10">
        <v>3</v>
      </c>
      <c r="B715" s="10" t="s">
        <v>2</v>
      </c>
      <c r="C715" s="10"/>
      <c r="D715" s="120">
        <f>SUM(D716)</f>
        <v>37693.199999999997</v>
      </c>
      <c r="E715" s="120">
        <f t="shared" ref="E715:F715" si="375">SUM(E716)</f>
        <v>37693.199999999997</v>
      </c>
      <c r="F715" s="120">
        <f t="shared" si="375"/>
        <v>37658.620000000003</v>
      </c>
      <c r="G715" s="219">
        <f t="shared" si="373"/>
        <v>0.99908259314677461</v>
      </c>
      <c r="H715" s="93"/>
      <c r="I715" s="63"/>
    </row>
    <row r="716" spans="1:9" x14ac:dyDescent="0.25">
      <c r="A716" s="59">
        <v>38</v>
      </c>
      <c r="B716" s="59" t="s">
        <v>204</v>
      </c>
      <c r="C716" s="59"/>
      <c r="D716" s="113">
        <f>SUM(D717)</f>
        <v>37693.199999999997</v>
      </c>
      <c r="E716" s="113">
        <f t="shared" ref="E716:F716" si="376">SUM(E717)</f>
        <v>37693.199999999997</v>
      </c>
      <c r="F716" s="113">
        <f t="shared" si="376"/>
        <v>37658.620000000003</v>
      </c>
      <c r="G716" s="214">
        <f t="shared" si="373"/>
        <v>0.99908259314677461</v>
      </c>
      <c r="H716" s="7"/>
      <c r="I716" s="63"/>
    </row>
    <row r="717" spans="1:9" x14ac:dyDescent="0.25">
      <c r="A717" s="163">
        <v>381</v>
      </c>
      <c r="B717" s="163" t="s">
        <v>41</v>
      </c>
      <c r="C717" s="163"/>
      <c r="D717" s="165">
        <f>SUM(D718)</f>
        <v>37693.199999999997</v>
      </c>
      <c r="E717" s="165">
        <f t="shared" ref="E717:F717" si="377">SUM(E718)</f>
        <v>37693.199999999997</v>
      </c>
      <c r="F717" s="165">
        <f t="shared" si="377"/>
        <v>37658.620000000003</v>
      </c>
      <c r="G717" s="220">
        <f t="shared" si="373"/>
        <v>0.99908259314677461</v>
      </c>
      <c r="H717" s="7"/>
      <c r="I717" s="63"/>
    </row>
    <row r="718" spans="1:9" x14ac:dyDescent="0.25">
      <c r="A718" s="57">
        <v>3811</v>
      </c>
      <c r="B718" s="57" t="s">
        <v>102</v>
      </c>
      <c r="C718" s="57"/>
      <c r="D718" s="12">
        <v>37693.199999999997</v>
      </c>
      <c r="E718" s="12">
        <v>37693.199999999997</v>
      </c>
      <c r="F718" s="12">
        <v>37658.620000000003</v>
      </c>
      <c r="G718" s="216">
        <f t="shared" si="373"/>
        <v>0.99908259314677461</v>
      </c>
      <c r="H718" s="7"/>
      <c r="I718" s="63"/>
    </row>
    <row r="719" spans="1:9" x14ac:dyDescent="0.25">
      <c r="A719" s="457"/>
      <c r="B719" s="483"/>
      <c r="C719" s="483"/>
      <c r="D719" s="483"/>
      <c r="E719" s="483"/>
      <c r="F719" s="483"/>
      <c r="G719" s="458"/>
      <c r="H719" s="7"/>
      <c r="I719" s="63"/>
    </row>
    <row r="720" spans="1:9" ht="23.25" customHeight="1" x14ac:dyDescent="0.25">
      <c r="A720" s="91" t="s">
        <v>5</v>
      </c>
      <c r="B720" s="261" t="s">
        <v>402</v>
      </c>
      <c r="C720" s="230" t="s">
        <v>234</v>
      </c>
      <c r="D720" s="231">
        <f>D721</f>
        <v>18807.7</v>
      </c>
      <c r="E720" s="231">
        <f>E721</f>
        <v>18807.7</v>
      </c>
      <c r="F720" s="231">
        <f>F721</f>
        <v>19689.52</v>
      </c>
      <c r="G720" s="240">
        <f t="shared" ref="G720:G725" si="378">F720/E720</f>
        <v>1.0468861157929996</v>
      </c>
      <c r="H720" s="7"/>
      <c r="I720" s="63"/>
    </row>
    <row r="721" spans="1:9" ht="23.25" x14ac:dyDescent="0.25">
      <c r="A721" s="89" t="s">
        <v>296</v>
      </c>
      <c r="B721" s="236" t="s">
        <v>303</v>
      </c>
      <c r="C721" s="77"/>
      <c r="D721" s="239">
        <f>SUM(D722)</f>
        <v>18807.7</v>
      </c>
      <c r="E721" s="239">
        <f t="shared" ref="E721:F721" si="379">SUM(E722)</f>
        <v>18807.7</v>
      </c>
      <c r="F721" s="239">
        <f t="shared" si="379"/>
        <v>19689.52</v>
      </c>
      <c r="G721" s="279">
        <f t="shared" si="378"/>
        <v>1.0468861157929996</v>
      </c>
      <c r="H721" s="7"/>
      <c r="I721" s="63"/>
    </row>
    <row r="722" spans="1:9" x14ac:dyDescent="0.25">
      <c r="A722" s="10">
        <v>3</v>
      </c>
      <c r="B722" s="10" t="s">
        <v>2</v>
      </c>
      <c r="C722" s="10"/>
      <c r="D722" s="120">
        <f>SUM(D723)</f>
        <v>18807.7</v>
      </c>
      <c r="E722" s="120">
        <f t="shared" ref="E722:F722" si="380">SUM(E723)</f>
        <v>18807.7</v>
      </c>
      <c r="F722" s="120">
        <f t="shared" si="380"/>
        <v>19689.52</v>
      </c>
      <c r="G722" s="219">
        <f t="shared" si="378"/>
        <v>1.0468861157929996</v>
      </c>
      <c r="H722" s="93"/>
      <c r="I722" s="63"/>
    </row>
    <row r="723" spans="1:9" x14ac:dyDescent="0.25">
      <c r="A723" s="59">
        <v>38</v>
      </c>
      <c r="B723" s="59" t="s">
        <v>204</v>
      </c>
      <c r="C723" s="59"/>
      <c r="D723" s="113">
        <f>SUM(D724)</f>
        <v>18807.7</v>
      </c>
      <c r="E723" s="113">
        <f t="shared" ref="E723:F724" si="381">SUM(E724)</f>
        <v>18807.7</v>
      </c>
      <c r="F723" s="113">
        <f t="shared" si="381"/>
        <v>19689.52</v>
      </c>
      <c r="G723" s="214">
        <f t="shared" si="378"/>
        <v>1.0468861157929996</v>
      </c>
      <c r="H723" s="7"/>
      <c r="I723" s="63"/>
    </row>
    <row r="724" spans="1:9" x14ac:dyDescent="0.25">
      <c r="A724" s="163">
        <v>381</v>
      </c>
      <c r="B724" s="163" t="s">
        <v>41</v>
      </c>
      <c r="C724" s="163"/>
      <c r="D724" s="165">
        <f>SUM(D725)</f>
        <v>18807.7</v>
      </c>
      <c r="E724" s="165">
        <f t="shared" si="381"/>
        <v>18807.7</v>
      </c>
      <c r="F724" s="165">
        <f t="shared" si="381"/>
        <v>19689.52</v>
      </c>
      <c r="G724" s="220">
        <f t="shared" si="378"/>
        <v>1.0468861157929996</v>
      </c>
      <c r="H724" s="7"/>
      <c r="I724" s="63"/>
    </row>
    <row r="725" spans="1:9" x14ac:dyDescent="0.25">
      <c r="A725" s="57">
        <v>3811</v>
      </c>
      <c r="B725" s="57" t="s">
        <v>102</v>
      </c>
      <c r="C725" s="57"/>
      <c r="D725" s="12">
        <v>18807.7</v>
      </c>
      <c r="E725" s="12">
        <v>18807.7</v>
      </c>
      <c r="F725" s="12">
        <v>19689.52</v>
      </c>
      <c r="G725" s="216">
        <f t="shared" si="378"/>
        <v>1.0468861157929996</v>
      </c>
      <c r="H725" s="7"/>
      <c r="I725" s="63"/>
    </row>
    <row r="726" spans="1:9" x14ac:dyDescent="0.25">
      <c r="A726" s="457"/>
      <c r="B726" s="483"/>
      <c r="C726" s="483"/>
      <c r="D726" s="483"/>
      <c r="E726" s="483"/>
      <c r="F726" s="483"/>
      <c r="G726" s="458"/>
      <c r="H726" s="7"/>
      <c r="I726" s="63"/>
    </row>
    <row r="727" spans="1:9" ht="25.5" customHeight="1" x14ac:dyDescent="0.25">
      <c r="A727" s="94" t="s">
        <v>5</v>
      </c>
      <c r="B727" s="245" t="s">
        <v>403</v>
      </c>
      <c r="C727" s="246" t="s">
        <v>235</v>
      </c>
      <c r="D727" s="249">
        <f>SUM(D728)</f>
        <v>3981.6</v>
      </c>
      <c r="E727" s="249">
        <f t="shared" ref="E727:F727" si="382">SUM(E728)</f>
        <v>3981.6</v>
      </c>
      <c r="F727" s="249">
        <f t="shared" si="382"/>
        <v>3906.56</v>
      </c>
      <c r="G727" s="376">
        <f t="shared" ref="G727:G732" si="383">F727/E727</f>
        <v>0.98115330520393818</v>
      </c>
      <c r="H727" s="7"/>
      <c r="I727" s="63"/>
    </row>
    <row r="728" spans="1:9" ht="23.25" x14ac:dyDescent="0.25">
      <c r="A728" s="32" t="s">
        <v>297</v>
      </c>
      <c r="B728" s="235" t="s">
        <v>302</v>
      </c>
      <c r="C728" s="77"/>
      <c r="D728" s="90">
        <f>SUM(D729)</f>
        <v>3981.6</v>
      </c>
      <c r="E728" s="90">
        <f t="shared" ref="E728:F728" si="384">SUM(E729)</f>
        <v>3981.6</v>
      </c>
      <c r="F728" s="90">
        <f t="shared" si="384"/>
        <v>3906.56</v>
      </c>
      <c r="G728" s="221">
        <f t="shared" si="383"/>
        <v>0.98115330520393818</v>
      </c>
      <c r="H728" s="7"/>
      <c r="I728" s="63"/>
    </row>
    <row r="729" spans="1:9" x14ac:dyDescent="0.25">
      <c r="A729" s="95">
        <v>3</v>
      </c>
      <c r="B729" s="95" t="s">
        <v>2</v>
      </c>
      <c r="C729" s="95"/>
      <c r="D729" s="168">
        <f>SUM(D730)</f>
        <v>3981.6</v>
      </c>
      <c r="E729" s="168">
        <f t="shared" ref="E729:F729" si="385">SUM(E730)</f>
        <v>3981.6</v>
      </c>
      <c r="F729" s="168">
        <f t="shared" si="385"/>
        <v>3906.56</v>
      </c>
      <c r="G729" s="222">
        <f t="shared" si="383"/>
        <v>0.98115330520393818</v>
      </c>
      <c r="H729" s="93"/>
      <c r="I729" s="63"/>
    </row>
    <row r="730" spans="1:9" x14ac:dyDescent="0.25">
      <c r="A730" s="59">
        <v>35</v>
      </c>
      <c r="B730" s="59" t="s">
        <v>202</v>
      </c>
      <c r="C730" s="59"/>
      <c r="D730" s="113">
        <f>SUM(D731)</f>
        <v>3981.6</v>
      </c>
      <c r="E730" s="113">
        <f t="shared" ref="E730:F730" si="386">SUM(E731)</f>
        <v>3981.6</v>
      </c>
      <c r="F730" s="113">
        <f t="shared" si="386"/>
        <v>3906.56</v>
      </c>
      <c r="G730" s="223">
        <f t="shared" si="383"/>
        <v>0.98115330520393818</v>
      </c>
      <c r="H730" s="7"/>
      <c r="I730" s="63"/>
    </row>
    <row r="731" spans="1:9" ht="24" customHeight="1" x14ac:dyDescent="0.25">
      <c r="A731" s="163">
        <v>352</v>
      </c>
      <c r="B731" s="266" t="s">
        <v>93</v>
      </c>
      <c r="C731" s="163"/>
      <c r="D731" s="165">
        <f>SUM(D732)</f>
        <v>3981.6</v>
      </c>
      <c r="E731" s="165">
        <f t="shared" ref="E731:F731" si="387">SUM(E732)</f>
        <v>3981.6</v>
      </c>
      <c r="F731" s="165">
        <f t="shared" si="387"/>
        <v>3906.56</v>
      </c>
      <c r="G731" s="224">
        <f t="shared" si="383"/>
        <v>0.98115330520393818</v>
      </c>
      <c r="H731" s="7"/>
      <c r="I731" s="63"/>
    </row>
    <row r="732" spans="1:9" x14ac:dyDescent="0.25">
      <c r="A732" s="57">
        <v>3522</v>
      </c>
      <c r="B732" s="58" t="s">
        <v>266</v>
      </c>
      <c r="C732" s="57"/>
      <c r="D732" s="12">
        <v>3981.6</v>
      </c>
      <c r="E732" s="12">
        <v>3981.6</v>
      </c>
      <c r="F732" s="12">
        <v>3906.56</v>
      </c>
      <c r="G732" s="225">
        <f t="shared" si="383"/>
        <v>0.98115330520393818</v>
      </c>
      <c r="H732" s="7"/>
      <c r="I732" s="63"/>
    </row>
    <row r="733" spans="1:9" x14ac:dyDescent="0.25">
      <c r="A733" s="457"/>
      <c r="B733" s="483"/>
      <c r="C733" s="483"/>
      <c r="D733" s="483"/>
      <c r="E733" s="483"/>
      <c r="F733" s="483"/>
      <c r="G733" s="458"/>
      <c r="H733" s="7"/>
      <c r="I733" s="63"/>
    </row>
    <row r="734" spans="1:9" ht="22.5" x14ac:dyDescent="0.25">
      <c r="A734" s="91" t="s">
        <v>5</v>
      </c>
      <c r="B734" s="262" t="s">
        <v>404</v>
      </c>
      <c r="C734" s="230" t="s">
        <v>236</v>
      </c>
      <c r="D734" s="231">
        <f>SUM(D740,D745,D735)</f>
        <v>55891.1</v>
      </c>
      <c r="E734" s="231">
        <f t="shared" ref="E734:F734" si="388">SUM(E740,E745,E735)</f>
        <v>55891.1</v>
      </c>
      <c r="F734" s="231">
        <f t="shared" si="388"/>
        <v>55188.99</v>
      </c>
      <c r="G734" s="240">
        <f>F734/E734</f>
        <v>0.98743789261617676</v>
      </c>
      <c r="H734" s="7"/>
      <c r="I734" s="63"/>
    </row>
    <row r="735" spans="1:9" ht="23.25" x14ac:dyDescent="0.25">
      <c r="A735" s="89" t="s">
        <v>296</v>
      </c>
      <c r="B735" s="236" t="s">
        <v>303</v>
      </c>
      <c r="C735" s="77"/>
      <c r="D735" s="239">
        <f>SUM(D736)</f>
        <v>0</v>
      </c>
      <c r="E735" s="239">
        <f t="shared" ref="E735:F735" si="389">SUM(E736)</f>
        <v>0</v>
      </c>
      <c r="F735" s="239">
        <f t="shared" si="389"/>
        <v>120</v>
      </c>
      <c r="G735" s="279">
        <v>0</v>
      </c>
      <c r="H735" s="7"/>
      <c r="I735" s="63"/>
    </row>
    <row r="736" spans="1:9" x14ac:dyDescent="0.25">
      <c r="A736" s="10">
        <v>3</v>
      </c>
      <c r="B736" s="10" t="s">
        <v>2</v>
      </c>
      <c r="C736" s="10"/>
      <c r="D736" s="120">
        <f>SUM(D737)</f>
        <v>0</v>
      </c>
      <c r="E736" s="120">
        <f t="shared" ref="E736:F736" si="390">SUM(E737)</f>
        <v>0</v>
      </c>
      <c r="F736" s="120">
        <f t="shared" si="390"/>
        <v>120</v>
      </c>
      <c r="G736" s="219">
        <v>0</v>
      </c>
      <c r="H736" s="7"/>
      <c r="I736" s="63"/>
    </row>
    <row r="737" spans="1:9" x14ac:dyDescent="0.25">
      <c r="A737" s="59">
        <v>32</v>
      </c>
      <c r="B737" s="59" t="s">
        <v>200</v>
      </c>
      <c r="C737" s="59"/>
      <c r="D737" s="113">
        <f>SUM(D738)</f>
        <v>0</v>
      </c>
      <c r="E737" s="113">
        <f t="shared" ref="E737:F737" si="391">SUM(E738)</f>
        <v>0</v>
      </c>
      <c r="F737" s="113">
        <f t="shared" si="391"/>
        <v>120</v>
      </c>
      <c r="G737" s="214">
        <v>0</v>
      </c>
      <c r="H737" s="7"/>
      <c r="I737" s="63"/>
    </row>
    <row r="738" spans="1:9" x14ac:dyDescent="0.25">
      <c r="A738" s="163">
        <v>323</v>
      </c>
      <c r="B738" s="163" t="s">
        <v>70</v>
      </c>
      <c r="C738" s="163"/>
      <c r="D738" s="165">
        <f>SUM(D739)</f>
        <v>0</v>
      </c>
      <c r="E738" s="165">
        <f t="shared" ref="E738:F738" si="392">SUM(E739)</f>
        <v>0</v>
      </c>
      <c r="F738" s="165">
        <f t="shared" si="392"/>
        <v>120</v>
      </c>
      <c r="G738" s="220">
        <v>0</v>
      </c>
      <c r="H738" s="7"/>
      <c r="I738" s="63"/>
    </row>
    <row r="739" spans="1:9" x14ac:dyDescent="0.25">
      <c r="A739" s="57">
        <v>3231</v>
      </c>
      <c r="B739" s="57" t="s">
        <v>71</v>
      </c>
      <c r="C739" s="57"/>
      <c r="D739" s="12">
        <v>0</v>
      </c>
      <c r="E739" s="12">
        <v>0</v>
      </c>
      <c r="F739" s="12">
        <v>120</v>
      </c>
      <c r="G739" s="216">
        <v>0</v>
      </c>
      <c r="H739" s="7"/>
      <c r="I739" s="63"/>
    </row>
    <row r="740" spans="1:9" ht="23.25" x14ac:dyDescent="0.25">
      <c r="A740" s="32" t="s">
        <v>297</v>
      </c>
      <c r="B740" s="235" t="s">
        <v>302</v>
      </c>
      <c r="C740" s="77"/>
      <c r="D740" s="90">
        <f>SUM(D741)</f>
        <v>46600.5</v>
      </c>
      <c r="E740" s="90">
        <f t="shared" ref="E740:F740" si="393">SUM(E741)</f>
        <v>46600.5</v>
      </c>
      <c r="F740" s="90">
        <f t="shared" si="393"/>
        <v>45778.38</v>
      </c>
      <c r="G740" s="208">
        <f t="shared" ref="G740:G749" si="394">F740/E740</f>
        <v>0.98235812920462218</v>
      </c>
      <c r="H740" s="7"/>
      <c r="I740" s="63"/>
    </row>
    <row r="741" spans="1:9" x14ac:dyDescent="0.25">
      <c r="A741" s="10">
        <v>3</v>
      </c>
      <c r="B741" s="10" t="s">
        <v>2</v>
      </c>
      <c r="C741" s="10"/>
      <c r="D741" s="120">
        <f>SUM(D742)</f>
        <v>46600.5</v>
      </c>
      <c r="E741" s="120">
        <f t="shared" ref="E741:F741" si="395">SUM(E742)</f>
        <v>46600.5</v>
      </c>
      <c r="F741" s="120">
        <f t="shared" si="395"/>
        <v>45778.38</v>
      </c>
      <c r="G741" s="219">
        <f t="shared" si="394"/>
        <v>0.98235812920462218</v>
      </c>
      <c r="H741" s="72" t="s">
        <v>5</v>
      </c>
      <c r="I741" s="63"/>
    </row>
    <row r="742" spans="1:9" x14ac:dyDescent="0.25">
      <c r="A742" s="59">
        <v>38</v>
      </c>
      <c r="B742" s="59" t="s">
        <v>204</v>
      </c>
      <c r="C742" s="59"/>
      <c r="D742" s="113">
        <f>SUM(D743)</f>
        <v>46600.5</v>
      </c>
      <c r="E742" s="113">
        <f t="shared" ref="E742:F742" si="396">SUM(E743)</f>
        <v>46600.5</v>
      </c>
      <c r="F742" s="113">
        <f t="shared" si="396"/>
        <v>45778.38</v>
      </c>
      <c r="G742" s="214">
        <f t="shared" si="394"/>
        <v>0.98235812920462218</v>
      </c>
      <c r="H742" s="7"/>
      <c r="I742" s="63"/>
    </row>
    <row r="743" spans="1:9" x14ac:dyDescent="0.25">
      <c r="A743" s="163">
        <v>381</v>
      </c>
      <c r="B743" s="163" t="s">
        <v>41</v>
      </c>
      <c r="C743" s="163"/>
      <c r="D743" s="165">
        <f>SUM(D744)</f>
        <v>46600.5</v>
      </c>
      <c r="E743" s="165">
        <f t="shared" ref="E743:F743" si="397">SUM(E744)</f>
        <v>46600.5</v>
      </c>
      <c r="F743" s="165">
        <f t="shared" si="397"/>
        <v>45778.38</v>
      </c>
      <c r="G743" s="220">
        <f t="shared" si="394"/>
        <v>0.98235812920462218</v>
      </c>
      <c r="H743" s="7"/>
      <c r="I743" s="63"/>
    </row>
    <row r="744" spans="1:9" x14ac:dyDescent="0.25">
      <c r="A744" s="57">
        <v>3811</v>
      </c>
      <c r="B744" s="57" t="s">
        <v>102</v>
      </c>
      <c r="C744" s="57"/>
      <c r="D744" s="12">
        <v>46600.5</v>
      </c>
      <c r="E744" s="12">
        <v>46600.5</v>
      </c>
      <c r="F744" s="12">
        <v>45778.38</v>
      </c>
      <c r="G744" s="216">
        <f t="shared" si="394"/>
        <v>0.98235812920462218</v>
      </c>
      <c r="H744" s="7"/>
      <c r="I744" s="63"/>
    </row>
    <row r="745" spans="1:9" ht="23.25" x14ac:dyDescent="0.25">
      <c r="A745" s="32" t="s">
        <v>304</v>
      </c>
      <c r="B745" s="235" t="s">
        <v>305</v>
      </c>
      <c r="C745" s="104"/>
      <c r="D745" s="79">
        <f>SUM(D746)</f>
        <v>9290.6</v>
      </c>
      <c r="E745" s="79">
        <f t="shared" ref="E745:F745" si="398">SUM(E746)</f>
        <v>9290.6</v>
      </c>
      <c r="F745" s="79">
        <f t="shared" si="398"/>
        <v>9290.61</v>
      </c>
      <c r="G745" s="208">
        <f t="shared" si="394"/>
        <v>1.0000010763567477</v>
      </c>
      <c r="H745" s="7"/>
      <c r="I745" s="63"/>
    </row>
    <row r="746" spans="1:9" x14ac:dyDescent="0.25">
      <c r="A746" s="10">
        <v>4</v>
      </c>
      <c r="B746" s="10" t="s">
        <v>205</v>
      </c>
      <c r="C746" s="10"/>
      <c r="D746" s="120">
        <f>SUM(D747)</f>
        <v>9290.6</v>
      </c>
      <c r="E746" s="120">
        <f t="shared" ref="E746:F746" si="399">SUM(E747)</f>
        <v>9290.6</v>
      </c>
      <c r="F746" s="120">
        <f t="shared" si="399"/>
        <v>9290.61</v>
      </c>
      <c r="G746" s="219">
        <f t="shared" si="394"/>
        <v>1.0000010763567477</v>
      </c>
      <c r="H746" s="7"/>
      <c r="I746" s="63"/>
    </row>
    <row r="747" spans="1:9" ht="18" x14ac:dyDescent="0.25">
      <c r="A747" s="59">
        <v>42</v>
      </c>
      <c r="B747" s="242" t="s">
        <v>210</v>
      </c>
      <c r="C747" s="59"/>
      <c r="D747" s="113">
        <f>SUM(D748)</f>
        <v>9290.6</v>
      </c>
      <c r="E747" s="113">
        <f t="shared" ref="E747:F747" si="400">SUM(E748)</f>
        <v>9290.6</v>
      </c>
      <c r="F747" s="113">
        <f t="shared" si="400"/>
        <v>9290.61</v>
      </c>
      <c r="G747" s="214">
        <f t="shared" si="394"/>
        <v>1.0000010763567477</v>
      </c>
      <c r="H747" s="7"/>
      <c r="I747" s="63"/>
    </row>
    <row r="748" spans="1:9" x14ac:dyDescent="0.25">
      <c r="A748" s="163">
        <v>421</v>
      </c>
      <c r="B748" s="169" t="s">
        <v>328</v>
      </c>
      <c r="C748" s="163"/>
      <c r="D748" s="165">
        <f>SUM(D749)</f>
        <v>9290.6</v>
      </c>
      <c r="E748" s="165">
        <f t="shared" ref="E748:F748" si="401">SUM(E749)</f>
        <v>9290.6</v>
      </c>
      <c r="F748" s="165">
        <f t="shared" si="401"/>
        <v>9290.61</v>
      </c>
      <c r="G748" s="220">
        <f t="shared" si="394"/>
        <v>1.0000010763567477</v>
      </c>
      <c r="H748" s="7"/>
      <c r="I748" s="63"/>
    </row>
    <row r="749" spans="1:9" x14ac:dyDescent="0.25">
      <c r="A749" s="57">
        <v>4212</v>
      </c>
      <c r="B749" s="61" t="s">
        <v>107</v>
      </c>
      <c r="C749" s="57"/>
      <c r="D749" s="12">
        <v>9290.6</v>
      </c>
      <c r="E749" s="12">
        <v>9290.6</v>
      </c>
      <c r="F749" s="12">
        <v>9290.61</v>
      </c>
      <c r="G749" s="216">
        <f t="shared" si="394"/>
        <v>1.0000010763567477</v>
      </c>
      <c r="H749" s="7"/>
      <c r="I749" s="63"/>
    </row>
    <row r="750" spans="1:9" x14ac:dyDescent="0.25">
      <c r="A750" s="457"/>
      <c r="B750" s="483"/>
      <c r="C750" s="483"/>
      <c r="D750" s="483"/>
      <c r="E750" s="483"/>
      <c r="F750" s="483"/>
      <c r="G750" s="458"/>
      <c r="H750" s="7"/>
      <c r="I750" s="63"/>
    </row>
    <row r="751" spans="1:9" ht="26.25" customHeight="1" x14ac:dyDescent="0.25">
      <c r="A751" s="91" t="s">
        <v>5</v>
      </c>
      <c r="B751" s="261" t="s">
        <v>405</v>
      </c>
      <c r="C751" s="230" t="s">
        <v>237</v>
      </c>
      <c r="D751" s="231">
        <f>SUM(D752)</f>
        <v>3318.1</v>
      </c>
      <c r="E751" s="231">
        <f t="shared" ref="E751:F751" si="402">SUM(E752)</f>
        <v>3318.1</v>
      </c>
      <c r="F751" s="231">
        <f t="shared" si="402"/>
        <v>2800</v>
      </c>
      <c r="G751" s="240">
        <f t="shared" ref="G751:G756" si="403">F751/E751</f>
        <v>0.84385642385702664</v>
      </c>
      <c r="H751" s="7"/>
      <c r="I751" s="63"/>
    </row>
    <row r="752" spans="1:9" ht="23.25" x14ac:dyDescent="0.25">
      <c r="A752" s="32" t="s">
        <v>297</v>
      </c>
      <c r="B752" s="235" t="s">
        <v>302</v>
      </c>
      <c r="C752" s="77"/>
      <c r="D752" s="239">
        <f>SUM(D753)</f>
        <v>3318.1</v>
      </c>
      <c r="E752" s="239">
        <f t="shared" ref="E752:F753" si="404">SUM(E753)</f>
        <v>3318.1</v>
      </c>
      <c r="F752" s="239">
        <f t="shared" si="404"/>
        <v>2800</v>
      </c>
      <c r="G752" s="279">
        <f t="shared" si="403"/>
        <v>0.84385642385702664</v>
      </c>
      <c r="H752" s="7"/>
      <c r="I752" s="63"/>
    </row>
    <row r="753" spans="1:9" x14ac:dyDescent="0.25">
      <c r="A753" s="10">
        <v>3</v>
      </c>
      <c r="B753" s="10" t="s">
        <v>2</v>
      </c>
      <c r="C753" s="10"/>
      <c r="D753" s="120">
        <f>SUM(D754)</f>
        <v>3318.1</v>
      </c>
      <c r="E753" s="120">
        <f t="shared" si="404"/>
        <v>3318.1</v>
      </c>
      <c r="F753" s="120">
        <f t="shared" si="404"/>
        <v>2800</v>
      </c>
      <c r="G753" s="219">
        <f t="shared" si="403"/>
        <v>0.84385642385702664</v>
      </c>
      <c r="H753" s="93"/>
      <c r="I753" s="63"/>
    </row>
    <row r="754" spans="1:9" x14ac:dyDescent="0.25">
      <c r="A754" s="59">
        <v>38</v>
      </c>
      <c r="B754" s="59" t="s">
        <v>204</v>
      </c>
      <c r="C754" s="59"/>
      <c r="D754" s="113">
        <f>SUM(D755)</f>
        <v>3318.1</v>
      </c>
      <c r="E754" s="113">
        <f t="shared" ref="E754:F754" si="405">SUM(E755)</f>
        <v>3318.1</v>
      </c>
      <c r="F754" s="113">
        <f t="shared" si="405"/>
        <v>2800</v>
      </c>
      <c r="G754" s="214">
        <f t="shared" si="403"/>
        <v>0.84385642385702664</v>
      </c>
      <c r="H754" s="7"/>
      <c r="I754" s="63"/>
    </row>
    <row r="755" spans="1:9" x14ac:dyDescent="0.25">
      <c r="A755" s="163">
        <v>381</v>
      </c>
      <c r="B755" s="163" t="s">
        <v>41</v>
      </c>
      <c r="C755" s="163"/>
      <c r="D755" s="165">
        <f>SUM(D756)</f>
        <v>3318.1</v>
      </c>
      <c r="E755" s="165">
        <f t="shared" ref="E755:F755" si="406">SUM(E756)</f>
        <v>3318.1</v>
      </c>
      <c r="F755" s="165">
        <f t="shared" si="406"/>
        <v>2800</v>
      </c>
      <c r="G755" s="220">
        <f t="shared" si="403"/>
        <v>0.84385642385702664</v>
      </c>
      <c r="H755" s="7"/>
      <c r="I755" s="63"/>
    </row>
    <row r="756" spans="1:9" x14ac:dyDescent="0.25">
      <c r="A756" s="57">
        <v>3811</v>
      </c>
      <c r="B756" s="57" t="s">
        <v>102</v>
      </c>
      <c r="C756" s="57"/>
      <c r="D756" s="12">
        <v>3318.1</v>
      </c>
      <c r="E756" s="12">
        <v>3318.1</v>
      </c>
      <c r="F756" s="12">
        <v>2800</v>
      </c>
      <c r="G756" s="216">
        <f t="shared" si="403"/>
        <v>0.84385642385702664</v>
      </c>
      <c r="H756" s="7"/>
      <c r="I756" s="63"/>
    </row>
    <row r="757" spans="1:9" x14ac:dyDescent="0.25">
      <c r="A757" s="457"/>
      <c r="B757" s="483"/>
      <c r="C757" s="483"/>
      <c r="D757" s="483"/>
      <c r="E757" s="483"/>
      <c r="F757" s="483"/>
      <c r="G757" s="458"/>
      <c r="H757" s="7"/>
      <c r="I757" s="63"/>
    </row>
    <row r="758" spans="1:9" ht="33" customHeight="1" x14ac:dyDescent="0.25">
      <c r="A758" s="91" t="s">
        <v>5</v>
      </c>
      <c r="B758" s="262" t="s">
        <v>406</v>
      </c>
      <c r="C758" s="230" t="s">
        <v>238</v>
      </c>
      <c r="D758" s="231">
        <f>SUM(D759,D764)</f>
        <v>21797.3</v>
      </c>
      <c r="E758" s="231">
        <f t="shared" ref="E758:F758" si="407">SUM(E759,E764)</f>
        <v>21797.3</v>
      </c>
      <c r="F758" s="231">
        <f t="shared" si="407"/>
        <v>20900.810000000001</v>
      </c>
      <c r="G758" s="240">
        <f t="shared" ref="G758:G768" si="408">F758/E758</f>
        <v>0.95887151160923612</v>
      </c>
      <c r="H758" s="7"/>
      <c r="I758" s="63"/>
    </row>
    <row r="759" spans="1:9" ht="23.25" x14ac:dyDescent="0.25">
      <c r="A759" s="89" t="s">
        <v>296</v>
      </c>
      <c r="B759" s="236" t="s">
        <v>303</v>
      </c>
      <c r="C759" s="77"/>
      <c r="D759" s="239">
        <f>SUM(D760)</f>
        <v>20554.7</v>
      </c>
      <c r="E759" s="239">
        <f t="shared" ref="E759:F759" si="409">SUM(E760)</f>
        <v>20554.7</v>
      </c>
      <c r="F759" s="239">
        <f t="shared" si="409"/>
        <v>19658.490000000002</v>
      </c>
      <c r="G759" s="279">
        <f t="shared" si="408"/>
        <v>0.95639877984110699</v>
      </c>
      <c r="H759" s="7"/>
      <c r="I759" s="63"/>
    </row>
    <row r="760" spans="1:9" x14ac:dyDescent="0.25">
      <c r="A760" s="10">
        <v>3</v>
      </c>
      <c r="B760" s="10" t="s">
        <v>2</v>
      </c>
      <c r="C760" s="10"/>
      <c r="D760" s="120">
        <f>SUM(D761)</f>
        <v>20554.7</v>
      </c>
      <c r="E760" s="120">
        <f t="shared" ref="E760:F760" si="410">SUM(E761)</f>
        <v>20554.7</v>
      </c>
      <c r="F760" s="120">
        <f t="shared" si="410"/>
        <v>19658.490000000002</v>
      </c>
      <c r="G760" s="219">
        <f t="shared" si="408"/>
        <v>0.95639877984110699</v>
      </c>
      <c r="H760" s="73" t="s">
        <v>5</v>
      </c>
      <c r="I760" s="63"/>
    </row>
    <row r="761" spans="1:9" x14ac:dyDescent="0.25">
      <c r="A761" s="59">
        <v>37</v>
      </c>
      <c r="B761" s="117" t="s">
        <v>268</v>
      </c>
      <c r="C761" s="59"/>
      <c r="D761" s="113">
        <f>SUM(D762)</f>
        <v>20554.7</v>
      </c>
      <c r="E761" s="113">
        <f t="shared" ref="E761:F761" si="411">SUM(E762)</f>
        <v>20554.7</v>
      </c>
      <c r="F761" s="113">
        <f t="shared" si="411"/>
        <v>19658.490000000002</v>
      </c>
      <c r="G761" s="214">
        <f t="shared" si="408"/>
        <v>0.95639877984110699</v>
      </c>
      <c r="H761" s="7"/>
      <c r="I761" s="63"/>
    </row>
    <row r="762" spans="1:9" ht="18" x14ac:dyDescent="0.25">
      <c r="A762" s="163">
        <v>372</v>
      </c>
      <c r="B762" s="266" t="s">
        <v>98</v>
      </c>
      <c r="C762" s="163"/>
      <c r="D762" s="165">
        <f>SUM(D763)</f>
        <v>20554.7</v>
      </c>
      <c r="E762" s="165">
        <f>SUM(E763)</f>
        <v>20554.7</v>
      </c>
      <c r="F762" s="165">
        <f>SUM(F763)</f>
        <v>19658.490000000002</v>
      </c>
      <c r="G762" s="220">
        <f t="shared" si="408"/>
        <v>0.95639877984110699</v>
      </c>
      <c r="H762" s="7"/>
      <c r="I762" s="63"/>
    </row>
    <row r="763" spans="1:9" x14ac:dyDescent="0.25">
      <c r="A763" s="57">
        <v>3721</v>
      </c>
      <c r="B763" s="57" t="s">
        <v>99</v>
      </c>
      <c r="C763" s="57"/>
      <c r="D763" s="12">
        <v>20554.7</v>
      </c>
      <c r="E763" s="12">
        <v>20554.7</v>
      </c>
      <c r="F763" s="12">
        <v>19658.490000000002</v>
      </c>
      <c r="G763" s="216">
        <f t="shared" si="408"/>
        <v>0.95639877984110699</v>
      </c>
      <c r="H763" s="7"/>
      <c r="I763" s="63"/>
    </row>
    <row r="764" spans="1:9" ht="25.5" customHeight="1" x14ac:dyDescent="0.25">
      <c r="A764" s="32" t="s">
        <v>298</v>
      </c>
      <c r="B764" s="235" t="s">
        <v>301</v>
      </c>
      <c r="C764" s="57"/>
      <c r="D764" s="272">
        <f>SUM(D765)</f>
        <v>1242.5999999999999</v>
      </c>
      <c r="E764" s="272">
        <f t="shared" ref="E764:F764" si="412">SUM(E765)</f>
        <v>1242.5999999999999</v>
      </c>
      <c r="F764" s="272">
        <f t="shared" si="412"/>
        <v>1242.32</v>
      </c>
      <c r="G764" s="279">
        <f t="shared" si="408"/>
        <v>0.99977466602285536</v>
      </c>
      <c r="H764" s="7"/>
      <c r="I764" s="63"/>
    </row>
    <row r="765" spans="1:9" x14ac:dyDescent="0.25">
      <c r="A765" s="10">
        <v>3</v>
      </c>
      <c r="B765" s="10" t="s">
        <v>2</v>
      </c>
      <c r="C765" s="10"/>
      <c r="D765" s="120">
        <f>SUM(D766)</f>
        <v>1242.5999999999999</v>
      </c>
      <c r="E765" s="120">
        <f t="shared" ref="E765:F765" si="413">SUM(E766)</f>
        <v>1242.5999999999999</v>
      </c>
      <c r="F765" s="120">
        <f t="shared" si="413"/>
        <v>1242.32</v>
      </c>
      <c r="G765" s="219">
        <f t="shared" si="408"/>
        <v>0.99977466602285536</v>
      </c>
      <c r="H765" s="7"/>
      <c r="I765" s="63"/>
    </row>
    <row r="766" spans="1:9" x14ac:dyDescent="0.25">
      <c r="A766" s="59">
        <v>37</v>
      </c>
      <c r="B766" s="117" t="s">
        <v>268</v>
      </c>
      <c r="C766" s="59"/>
      <c r="D766" s="113">
        <f>SUM(D767)</f>
        <v>1242.5999999999999</v>
      </c>
      <c r="E766" s="113">
        <f t="shared" ref="E766:F766" si="414">SUM(E767)</f>
        <v>1242.5999999999999</v>
      </c>
      <c r="F766" s="113">
        <f t="shared" si="414"/>
        <v>1242.32</v>
      </c>
      <c r="G766" s="214">
        <f t="shared" si="408"/>
        <v>0.99977466602285536</v>
      </c>
      <c r="H766" s="7"/>
      <c r="I766" s="63"/>
    </row>
    <row r="767" spans="1:9" ht="18" x14ac:dyDescent="0.25">
      <c r="A767" s="163">
        <v>372</v>
      </c>
      <c r="B767" s="266" t="s">
        <v>98</v>
      </c>
      <c r="C767" s="163"/>
      <c r="D767" s="165">
        <f>SUM(D768)</f>
        <v>1242.5999999999999</v>
      </c>
      <c r="E767" s="165">
        <f t="shared" ref="E767:F767" si="415">SUM(E768)</f>
        <v>1242.5999999999999</v>
      </c>
      <c r="F767" s="165">
        <f t="shared" si="415"/>
        <v>1242.32</v>
      </c>
      <c r="G767" s="220">
        <f t="shared" si="408"/>
        <v>0.99977466602285536</v>
      </c>
      <c r="H767" s="7"/>
      <c r="I767" s="63"/>
    </row>
    <row r="768" spans="1:9" x14ac:dyDescent="0.25">
      <c r="A768" s="57">
        <v>3721</v>
      </c>
      <c r="B768" s="57" t="s">
        <v>99</v>
      </c>
      <c r="C768" s="57"/>
      <c r="D768" s="12">
        <v>1242.5999999999999</v>
      </c>
      <c r="E768" s="12">
        <v>1242.5999999999999</v>
      </c>
      <c r="F768" s="12">
        <v>1242.32</v>
      </c>
      <c r="G768" s="216">
        <f t="shared" si="408"/>
        <v>0.99977466602285536</v>
      </c>
      <c r="H768" s="7"/>
      <c r="I768" s="63"/>
    </row>
    <row r="769" spans="1:12" x14ac:dyDescent="0.25">
      <c r="A769" s="457"/>
      <c r="B769" s="483"/>
      <c r="C769" s="483"/>
      <c r="D769" s="483"/>
      <c r="E769" s="483"/>
      <c r="F769" s="483"/>
      <c r="G769" s="458"/>
      <c r="H769" s="7"/>
      <c r="I769" s="63"/>
    </row>
    <row r="770" spans="1:12" ht="23.25" customHeight="1" x14ac:dyDescent="0.25">
      <c r="A770" s="81"/>
      <c r="B770" s="261" t="s">
        <v>269</v>
      </c>
      <c r="C770" s="230" t="s">
        <v>239</v>
      </c>
      <c r="D770" s="231">
        <f>SUM(D771)</f>
        <v>25863.4</v>
      </c>
      <c r="E770" s="231">
        <f t="shared" ref="E770:F770" si="416">SUM(E771)</f>
        <v>25863.4</v>
      </c>
      <c r="F770" s="231">
        <f t="shared" si="416"/>
        <v>24640.78</v>
      </c>
      <c r="G770" s="240">
        <f t="shared" ref="G770:G776" si="417">F770/E770</f>
        <v>0.95272779294292309</v>
      </c>
      <c r="H770" s="7"/>
      <c r="I770" s="63"/>
    </row>
    <row r="771" spans="1:12" ht="23.25" x14ac:dyDescent="0.25">
      <c r="A771" s="89" t="s">
        <v>296</v>
      </c>
      <c r="B771" s="236" t="s">
        <v>303</v>
      </c>
      <c r="C771" s="88"/>
      <c r="D771" s="237">
        <f>SUM(D772)</f>
        <v>25863.4</v>
      </c>
      <c r="E771" s="237">
        <f t="shared" ref="E771:F771" si="418">SUM(E772)</f>
        <v>25863.4</v>
      </c>
      <c r="F771" s="237">
        <f t="shared" si="418"/>
        <v>24640.78</v>
      </c>
      <c r="G771" s="279">
        <f t="shared" si="417"/>
        <v>0.95272779294292309</v>
      </c>
      <c r="H771" s="7"/>
      <c r="I771" s="63"/>
      <c r="L771" s="82"/>
    </row>
    <row r="772" spans="1:12" x14ac:dyDescent="0.25">
      <c r="A772" s="10">
        <v>3</v>
      </c>
      <c r="B772" s="10" t="s">
        <v>2</v>
      </c>
      <c r="C772" s="10"/>
      <c r="D772" s="120">
        <f>SUM(D773)</f>
        <v>25863.4</v>
      </c>
      <c r="E772" s="120">
        <f t="shared" ref="E772:F772" si="419">SUM(E773)</f>
        <v>25863.4</v>
      </c>
      <c r="F772" s="120">
        <f t="shared" si="419"/>
        <v>24640.78</v>
      </c>
      <c r="G772" s="219">
        <f t="shared" si="417"/>
        <v>0.95272779294292309</v>
      </c>
      <c r="H772" s="73" t="s">
        <v>5</v>
      </c>
      <c r="I772" s="63"/>
    </row>
    <row r="773" spans="1:12" x14ac:dyDescent="0.25">
      <c r="A773" s="114">
        <v>37</v>
      </c>
      <c r="B773" s="117" t="s">
        <v>268</v>
      </c>
      <c r="C773" s="59"/>
      <c r="D773" s="113">
        <f>SUM(D774)</f>
        <v>25863.4</v>
      </c>
      <c r="E773" s="113">
        <f t="shared" ref="E773:F773" si="420">SUM(E774)</f>
        <v>25863.4</v>
      </c>
      <c r="F773" s="113">
        <f t="shared" si="420"/>
        <v>24640.78</v>
      </c>
      <c r="G773" s="214">
        <f t="shared" si="417"/>
        <v>0.95272779294292309</v>
      </c>
      <c r="H773" s="7"/>
      <c r="I773" s="63"/>
    </row>
    <row r="774" spans="1:12" ht="18" x14ac:dyDescent="0.25">
      <c r="A774" s="163">
        <v>372</v>
      </c>
      <c r="B774" s="266" t="s">
        <v>98</v>
      </c>
      <c r="C774" s="163"/>
      <c r="D774" s="165">
        <f>SUM(D775:D776)</f>
        <v>25863.4</v>
      </c>
      <c r="E774" s="165">
        <f t="shared" ref="E774:F774" si="421">SUM(E775:E776)</f>
        <v>25863.4</v>
      </c>
      <c r="F774" s="165">
        <f t="shared" si="421"/>
        <v>24640.78</v>
      </c>
      <c r="G774" s="220">
        <f t="shared" si="417"/>
        <v>0.95272779294292309</v>
      </c>
      <c r="H774" s="7"/>
      <c r="I774" s="63"/>
    </row>
    <row r="775" spans="1:12" x14ac:dyDescent="0.25">
      <c r="A775" s="57">
        <v>3721</v>
      </c>
      <c r="B775" s="57" t="s">
        <v>99</v>
      </c>
      <c r="C775" s="57"/>
      <c r="D775" s="12">
        <v>14600</v>
      </c>
      <c r="E775" s="12">
        <v>14600</v>
      </c>
      <c r="F775" s="12">
        <v>13376.79</v>
      </c>
      <c r="G775" s="216">
        <f t="shared" si="417"/>
        <v>0.91621849315068504</v>
      </c>
      <c r="H775" s="7"/>
      <c r="I775" s="63"/>
    </row>
    <row r="776" spans="1:12" x14ac:dyDescent="0.25">
      <c r="A776" s="57">
        <v>3722</v>
      </c>
      <c r="B776" s="57" t="s">
        <v>270</v>
      </c>
      <c r="C776" s="57"/>
      <c r="D776" s="12">
        <v>11263.4</v>
      </c>
      <c r="E776" s="12">
        <v>11263.4</v>
      </c>
      <c r="F776" s="12">
        <v>11263.99</v>
      </c>
      <c r="G776" s="216">
        <f t="shared" si="417"/>
        <v>1.0000523820516007</v>
      </c>
      <c r="H776" s="7"/>
      <c r="I776" s="63"/>
    </row>
    <row r="777" spans="1:12" x14ac:dyDescent="0.25">
      <c r="A777" s="499"/>
      <c r="B777" s="500"/>
      <c r="C777" s="500"/>
      <c r="D777" s="500"/>
      <c r="E777" s="500"/>
      <c r="F777" s="500"/>
      <c r="G777" s="501"/>
      <c r="H777" s="7"/>
      <c r="I777" s="63"/>
    </row>
    <row r="778" spans="1:12" ht="28.5" customHeight="1" x14ac:dyDescent="0.25">
      <c r="A778" s="275" t="s">
        <v>192</v>
      </c>
      <c r="B778" s="288" t="s">
        <v>196</v>
      </c>
      <c r="C778" s="278" t="s">
        <v>195</v>
      </c>
      <c r="D778" s="276">
        <f>SUM(D780)</f>
        <v>357440.99000000005</v>
      </c>
      <c r="E778" s="276">
        <f t="shared" ref="E778:F778" si="422">SUM(E780)</f>
        <v>357440.99000000005</v>
      </c>
      <c r="F778" s="276">
        <f t="shared" si="422"/>
        <v>340291.67</v>
      </c>
      <c r="G778" s="277">
        <f>F778/E778</f>
        <v>0.95202195472880691</v>
      </c>
      <c r="H778" s="7"/>
      <c r="I778" s="63"/>
    </row>
    <row r="779" spans="1:12" x14ac:dyDescent="0.25">
      <c r="A779" s="490"/>
      <c r="B779" s="491"/>
      <c r="C779" s="491"/>
      <c r="D779" s="491"/>
      <c r="E779" s="491"/>
      <c r="F779" s="491"/>
      <c r="G779" s="492"/>
      <c r="H779" s="7"/>
      <c r="I779" s="63"/>
    </row>
    <row r="780" spans="1:12" ht="26.25" customHeight="1" x14ac:dyDescent="0.25">
      <c r="A780" s="269" t="s">
        <v>206</v>
      </c>
      <c r="B780" s="281" t="s">
        <v>240</v>
      </c>
      <c r="C780" s="271">
        <v>201</v>
      </c>
      <c r="D780" s="270">
        <f>SUM(D782,D838,D868)</f>
        <v>357440.99000000005</v>
      </c>
      <c r="E780" s="270">
        <f>SUM(E782,E838,E868)</f>
        <v>357440.99000000005</v>
      </c>
      <c r="F780" s="270">
        <f>SUM(F782,F838,F868)</f>
        <v>340291.67</v>
      </c>
      <c r="G780" s="417">
        <f>F780/E780</f>
        <v>0.95202195472880691</v>
      </c>
      <c r="H780" s="7"/>
      <c r="I780" s="63"/>
    </row>
    <row r="781" spans="1:12" x14ac:dyDescent="0.25">
      <c r="A781" s="490"/>
      <c r="B781" s="491"/>
      <c r="C781" s="491"/>
      <c r="D781" s="491"/>
      <c r="E781" s="491"/>
      <c r="F781" s="491"/>
      <c r="G781" s="492"/>
      <c r="H781" s="7"/>
      <c r="I781" s="63"/>
    </row>
    <row r="782" spans="1:12" ht="26.25" customHeight="1" x14ac:dyDescent="0.25">
      <c r="A782" s="91" t="s">
        <v>5</v>
      </c>
      <c r="B782" s="261" t="s">
        <v>407</v>
      </c>
      <c r="C782" s="230" t="s">
        <v>241</v>
      </c>
      <c r="D782" s="231">
        <f>SUM(D783,D799,D804,D827)</f>
        <v>284022.55000000005</v>
      </c>
      <c r="E782" s="231">
        <f t="shared" ref="E782:F782" si="423">SUM(E783,E799,E804,E827)</f>
        <v>284022.55000000005</v>
      </c>
      <c r="F782" s="231">
        <f t="shared" si="423"/>
        <v>276944.17</v>
      </c>
      <c r="G782" s="232">
        <f t="shared" ref="G782:G795" si="424">F782/E782</f>
        <v>0.97507810559408026</v>
      </c>
      <c r="H782" s="7"/>
    </row>
    <row r="783" spans="1:12" ht="23.25" x14ac:dyDescent="0.25">
      <c r="A783" s="89" t="s">
        <v>296</v>
      </c>
      <c r="B783" s="236" t="s">
        <v>303</v>
      </c>
      <c r="C783" s="268"/>
      <c r="D783" s="267">
        <f>SUM(D784)</f>
        <v>264910.86000000004</v>
      </c>
      <c r="E783" s="267">
        <f t="shared" ref="E783:F783" si="425">SUM(E784)</f>
        <v>264910.86000000004</v>
      </c>
      <c r="F783" s="267">
        <f t="shared" si="425"/>
        <v>235573.13</v>
      </c>
      <c r="G783" s="279">
        <f t="shared" si="424"/>
        <v>0.88925433257058606</v>
      </c>
      <c r="H783" s="7"/>
      <c r="I783" s="63"/>
    </row>
    <row r="784" spans="1:12" x14ac:dyDescent="0.25">
      <c r="A784" s="10">
        <v>3</v>
      </c>
      <c r="B784" s="10" t="s">
        <v>2</v>
      </c>
      <c r="C784" s="10"/>
      <c r="D784" s="120">
        <f>SUM(D785,D792)</f>
        <v>264910.86000000004</v>
      </c>
      <c r="E784" s="120">
        <f t="shared" ref="E784:F784" si="426">SUM(E785,E792)</f>
        <v>264910.86000000004</v>
      </c>
      <c r="F784" s="120">
        <f t="shared" si="426"/>
        <v>235573.13</v>
      </c>
      <c r="G784" s="219">
        <f t="shared" si="424"/>
        <v>0.88925433257058606</v>
      </c>
      <c r="H784" s="93"/>
    </row>
    <row r="785" spans="1:9" x14ac:dyDescent="0.25">
      <c r="A785" s="59">
        <v>31</v>
      </c>
      <c r="B785" s="59" t="s">
        <v>199</v>
      </c>
      <c r="C785" s="59"/>
      <c r="D785" s="113">
        <f>SUM(D786,D788,D790)</f>
        <v>254359.41000000003</v>
      </c>
      <c r="E785" s="113">
        <f t="shared" ref="E785:F785" si="427">SUM(E786,E788,E790)</f>
        <v>254359.41000000003</v>
      </c>
      <c r="F785" s="113">
        <f t="shared" si="427"/>
        <v>224611.78</v>
      </c>
      <c r="G785" s="214">
        <f t="shared" si="424"/>
        <v>0.88304883235890497</v>
      </c>
      <c r="H785" s="7"/>
    </row>
    <row r="786" spans="1:9" x14ac:dyDescent="0.25">
      <c r="A786" s="163">
        <v>311</v>
      </c>
      <c r="B786" s="163" t="s">
        <v>52</v>
      </c>
      <c r="C786" s="163"/>
      <c r="D786" s="165">
        <f>SUM(D787)</f>
        <v>213639.13</v>
      </c>
      <c r="E786" s="165">
        <f t="shared" ref="E786:F786" si="428">SUM(E787)</f>
        <v>213639.13</v>
      </c>
      <c r="F786" s="165">
        <f t="shared" si="428"/>
        <v>185721.19</v>
      </c>
      <c r="G786" s="220">
        <f t="shared" si="424"/>
        <v>0.86932197299249436</v>
      </c>
      <c r="H786" s="7"/>
    </row>
    <row r="787" spans="1:9" x14ac:dyDescent="0.25">
      <c r="A787" s="57">
        <v>3111</v>
      </c>
      <c r="B787" s="57" t="s">
        <v>53</v>
      </c>
      <c r="C787" s="57"/>
      <c r="D787" s="12">
        <v>213639.13</v>
      </c>
      <c r="E787" s="12">
        <v>213639.13</v>
      </c>
      <c r="F787" s="12">
        <v>185721.19</v>
      </c>
      <c r="G787" s="216">
        <f t="shared" si="424"/>
        <v>0.86932197299249436</v>
      </c>
      <c r="H787" s="7"/>
    </row>
    <row r="788" spans="1:9" x14ac:dyDescent="0.25">
      <c r="A788" s="163">
        <v>312</v>
      </c>
      <c r="B788" s="163" t="s">
        <v>54</v>
      </c>
      <c r="C788" s="163"/>
      <c r="D788" s="165">
        <f>SUM(D789)</f>
        <v>7292.67</v>
      </c>
      <c r="E788" s="165">
        <f t="shared" ref="E788:F788" si="429">SUM(E789)</f>
        <v>7292.67</v>
      </c>
      <c r="F788" s="165">
        <f t="shared" si="429"/>
        <v>5550</v>
      </c>
      <c r="G788" s="220">
        <f t="shared" si="424"/>
        <v>0.76103813829502776</v>
      </c>
      <c r="H788" s="7"/>
    </row>
    <row r="789" spans="1:9" x14ac:dyDescent="0.25">
      <c r="A789" s="57">
        <v>3121</v>
      </c>
      <c r="B789" s="57" t="s">
        <v>54</v>
      </c>
      <c r="C789" s="57"/>
      <c r="D789" s="12">
        <v>7292.67</v>
      </c>
      <c r="E789" s="12">
        <v>7292.67</v>
      </c>
      <c r="F789" s="12">
        <v>5550</v>
      </c>
      <c r="G789" s="216">
        <f t="shared" si="424"/>
        <v>0.76103813829502776</v>
      </c>
      <c r="H789" s="7"/>
    </row>
    <row r="790" spans="1:9" x14ac:dyDescent="0.25">
      <c r="A790" s="163">
        <v>313</v>
      </c>
      <c r="B790" s="163" t="s">
        <v>55</v>
      </c>
      <c r="C790" s="163"/>
      <c r="D790" s="165">
        <f>SUM(D791)</f>
        <v>33427.61</v>
      </c>
      <c r="E790" s="165">
        <f t="shared" ref="E790:F790" si="430">SUM(E791)</f>
        <v>33427.61</v>
      </c>
      <c r="F790" s="165">
        <f t="shared" si="430"/>
        <v>33340.589999999997</v>
      </c>
      <c r="G790" s="220">
        <f t="shared" si="424"/>
        <v>0.99739676273595379</v>
      </c>
      <c r="H790" s="7"/>
    </row>
    <row r="791" spans="1:9" x14ac:dyDescent="0.25">
      <c r="A791" s="57">
        <v>3132</v>
      </c>
      <c r="B791" s="57" t="s">
        <v>56</v>
      </c>
      <c r="C791" s="57"/>
      <c r="D791" s="12">
        <v>33427.61</v>
      </c>
      <c r="E791" s="12">
        <v>33427.61</v>
      </c>
      <c r="F791" s="12">
        <v>33340.589999999997</v>
      </c>
      <c r="G791" s="216">
        <f t="shared" si="424"/>
        <v>0.99739676273595379</v>
      </c>
      <c r="H791" s="7"/>
    </row>
    <row r="792" spans="1:9" x14ac:dyDescent="0.25">
      <c r="A792" s="59">
        <v>32</v>
      </c>
      <c r="B792" s="59" t="s">
        <v>200</v>
      </c>
      <c r="C792" s="59"/>
      <c r="D792" s="113">
        <f>SUM(D796,D793)</f>
        <v>10551.45</v>
      </c>
      <c r="E792" s="113">
        <f t="shared" ref="E792:F792" si="431">SUM(E796,E793)</f>
        <v>10551.45</v>
      </c>
      <c r="F792" s="113">
        <f t="shared" si="431"/>
        <v>10961.349999999999</v>
      </c>
      <c r="G792" s="214">
        <f t="shared" si="424"/>
        <v>1.0388477413056971</v>
      </c>
      <c r="H792" s="7"/>
    </row>
    <row r="793" spans="1:9" x14ac:dyDescent="0.25">
      <c r="A793" s="163">
        <v>321</v>
      </c>
      <c r="B793" s="163" t="s">
        <v>58</v>
      </c>
      <c r="C793" s="163"/>
      <c r="D793" s="165">
        <f>SUM(D794:D795)</f>
        <v>5347.74</v>
      </c>
      <c r="E793" s="165">
        <f t="shared" ref="E793:F793" si="432">SUM(E794:E795)</f>
        <v>5347.74</v>
      </c>
      <c r="F793" s="165">
        <f t="shared" si="432"/>
        <v>4939.4799999999996</v>
      </c>
      <c r="G793" s="220">
        <f t="shared" si="424"/>
        <v>0.92365747025846423</v>
      </c>
      <c r="H793" s="7"/>
    </row>
    <row r="794" spans="1:9" ht="22.5" customHeight="1" x14ac:dyDescent="0.25">
      <c r="A794" s="53">
        <v>3212</v>
      </c>
      <c r="B794" s="283" t="s">
        <v>267</v>
      </c>
      <c r="C794" s="57"/>
      <c r="D794" s="282">
        <v>5331.54</v>
      </c>
      <c r="E794" s="282">
        <v>5331.54</v>
      </c>
      <c r="F794" s="282">
        <v>4923.28</v>
      </c>
      <c r="G794" s="418">
        <f t="shared" si="424"/>
        <v>0.92342550182498861</v>
      </c>
      <c r="H794" s="7"/>
    </row>
    <row r="795" spans="1:9" ht="16.5" customHeight="1" x14ac:dyDescent="0.25">
      <c r="A795" s="53">
        <v>3214</v>
      </c>
      <c r="B795" s="53" t="s">
        <v>62</v>
      </c>
      <c r="C795" s="57"/>
      <c r="D795" s="282">
        <v>16.2</v>
      </c>
      <c r="E795" s="282">
        <v>16.2</v>
      </c>
      <c r="F795" s="282">
        <v>16.2</v>
      </c>
      <c r="G795" s="162">
        <f t="shared" si="424"/>
        <v>1</v>
      </c>
      <c r="H795" s="7"/>
    </row>
    <row r="796" spans="1:9" x14ac:dyDescent="0.25">
      <c r="A796" s="163">
        <v>323</v>
      </c>
      <c r="B796" s="163" t="s">
        <v>70</v>
      </c>
      <c r="C796" s="163"/>
      <c r="D796" s="165">
        <f>SUM(D797:D798)</f>
        <v>5203.71</v>
      </c>
      <c r="E796" s="165">
        <f t="shared" ref="E796:F796" si="433">SUM(E797:E798)</f>
        <v>5203.71</v>
      </c>
      <c r="F796" s="165">
        <f t="shared" si="433"/>
        <v>6021.87</v>
      </c>
      <c r="G796" s="220">
        <f>F796:F797/E796</f>
        <v>1.1572262866301157</v>
      </c>
      <c r="H796" s="7"/>
    </row>
    <row r="797" spans="1:9" x14ac:dyDescent="0.25">
      <c r="A797" s="53">
        <v>3237</v>
      </c>
      <c r="B797" s="53" t="s">
        <v>77</v>
      </c>
      <c r="C797" s="57"/>
      <c r="D797" s="12">
        <v>422.91</v>
      </c>
      <c r="E797" s="12">
        <v>422.91</v>
      </c>
      <c r="F797" s="12">
        <v>1241.07</v>
      </c>
      <c r="G797" s="216">
        <f>F797/E797</f>
        <v>2.9345960133361704</v>
      </c>
      <c r="H797" s="7"/>
    </row>
    <row r="798" spans="1:9" x14ac:dyDescent="0.25">
      <c r="A798" s="53">
        <v>3238</v>
      </c>
      <c r="B798" s="53" t="s">
        <v>78</v>
      </c>
      <c r="C798" s="57"/>
      <c r="D798" s="12">
        <v>4780.8</v>
      </c>
      <c r="E798" s="12">
        <v>4780.8</v>
      </c>
      <c r="F798" s="12">
        <v>4780.8</v>
      </c>
      <c r="G798" s="216">
        <f>F798/E798</f>
        <v>1</v>
      </c>
      <c r="H798" s="7"/>
    </row>
    <row r="799" spans="1:9" ht="23.25" x14ac:dyDescent="0.25">
      <c r="A799" s="32" t="s">
        <v>306</v>
      </c>
      <c r="B799" s="235" t="s">
        <v>307</v>
      </c>
      <c r="C799" s="77"/>
      <c r="D799" s="239">
        <f>SUM(D800)</f>
        <v>0</v>
      </c>
      <c r="E799" s="239">
        <f t="shared" ref="E799:F799" si="434">SUM(E800)</f>
        <v>0</v>
      </c>
      <c r="F799" s="239">
        <f t="shared" si="434"/>
        <v>0.1</v>
      </c>
      <c r="G799" s="279">
        <v>0</v>
      </c>
      <c r="H799" s="7"/>
      <c r="I799" s="63"/>
    </row>
    <row r="800" spans="1:9" x14ac:dyDescent="0.25">
      <c r="A800" s="10">
        <v>3</v>
      </c>
      <c r="B800" s="10" t="s">
        <v>2</v>
      </c>
      <c r="C800" s="10"/>
      <c r="D800" s="120">
        <f>SUM(D801)</f>
        <v>0</v>
      </c>
      <c r="E800" s="120">
        <f t="shared" ref="E800:F800" si="435">SUM(E801)</f>
        <v>0</v>
      </c>
      <c r="F800" s="120">
        <f t="shared" si="435"/>
        <v>0.1</v>
      </c>
      <c r="G800" s="219">
        <v>0</v>
      </c>
      <c r="H800" s="7"/>
      <c r="I800" s="63"/>
    </row>
    <row r="801" spans="1:9" x14ac:dyDescent="0.25">
      <c r="A801" s="59">
        <v>32</v>
      </c>
      <c r="B801" s="59" t="s">
        <v>200</v>
      </c>
      <c r="C801" s="59"/>
      <c r="D801" s="113">
        <f>SUM(D802)</f>
        <v>0</v>
      </c>
      <c r="E801" s="113">
        <f t="shared" ref="E801:F802" si="436">SUM(E802)</f>
        <v>0</v>
      </c>
      <c r="F801" s="113">
        <f t="shared" si="436"/>
        <v>0.1</v>
      </c>
      <c r="G801" s="210">
        <v>0</v>
      </c>
      <c r="H801" s="7"/>
      <c r="I801" s="63"/>
    </row>
    <row r="802" spans="1:9" x14ac:dyDescent="0.25">
      <c r="A802" s="163">
        <v>323</v>
      </c>
      <c r="B802" s="163" t="s">
        <v>70</v>
      </c>
      <c r="C802" s="163"/>
      <c r="D802" s="165">
        <f>SUM(D803)</f>
        <v>0</v>
      </c>
      <c r="E802" s="165">
        <f t="shared" si="436"/>
        <v>0</v>
      </c>
      <c r="F802" s="165">
        <f t="shared" si="436"/>
        <v>0.1</v>
      </c>
      <c r="G802" s="220">
        <v>0</v>
      </c>
      <c r="H802" s="7"/>
      <c r="I802" s="63"/>
    </row>
    <row r="803" spans="1:9" x14ac:dyDescent="0.25">
      <c r="A803" s="57">
        <v>3231</v>
      </c>
      <c r="B803" s="57" t="s">
        <v>71</v>
      </c>
      <c r="C803" s="57"/>
      <c r="D803" s="12">
        <v>0</v>
      </c>
      <c r="E803" s="137">
        <v>0</v>
      </c>
      <c r="F803" s="12">
        <v>0.1</v>
      </c>
      <c r="G803" s="216">
        <v>0</v>
      </c>
      <c r="H803" s="7"/>
      <c r="I803" s="63"/>
    </row>
    <row r="804" spans="1:9" ht="23.25" x14ac:dyDescent="0.25">
      <c r="A804" s="32" t="s">
        <v>297</v>
      </c>
      <c r="B804" s="235" t="s">
        <v>302</v>
      </c>
      <c r="C804" s="77"/>
      <c r="D804" s="239">
        <f>SUM(D805)</f>
        <v>18256.14</v>
      </c>
      <c r="E804" s="239">
        <f t="shared" ref="E804:F804" si="437">SUM(E805)</f>
        <v>18256.14</v>
      </c>
      <c r="F804" s="239">
        <f t="shared" si="437"/>
        <v>15342.519999999999</v>
      </c>
      <c r="G804" s="279">
        <f t="shared" ref="G804:G828" si="438">F804/E804</f>
        <v>0.84040328349804494</v>
      </c>
      <c r="H804" s="7"/>
      <c r="I804" s="63"/>
    </row>
    <row r="805" spans="1:9" x14ac:dyDescent="0.25">
      <c r="A805" s="10">
        <v>3</v>
      </c>
      <c r="B805" s="10" t="s">
        <v>2</v>
      </c>
      <c r="C805" s="119"/>
      <c r="D805" s="120">
        <f>SUM(D806,D824)</f>
        <v>18256.14</v>
      </c>
      <c r="E805" s="120">
        <f>SUM(E806,E824)</f>
        <v>18256.14</v>
      </c>
      <c r="F805" s="120">
        <f>SUM(F806,F824)</f>
        <v>15342.519999999999</v>
      </c>
      <c r="G805" s="219">
        <f t="shared" si="438"/>
        <v>0.84040328349804494</v>
      </c>
      <c r="H805" s="7"/>
      <c r="I805" s="63"/>
    </row>
    <row r="806" spans="1:9" x14ac:dyDescent="0.25">
      <c r="A806" s="59">
        <v>32</v>
      </c>
      <c r="B806" s="59" t="s">
        <v>200</v>
      </c>
      <c r="C806" s="59"/>
      <c r="D806" s="113">
        <f>SUM(D807,D811,D814,D820)</f>
        <v>17666.62</v>
      </c>
      <c r="E806" s="113">
        <f>SUM(E807,E811,E814,E820)</f>
        <v>17666.62</v>
      </c>
      <c r="F806" s="113">
        <f>SUM(F807,F811,F814,F820)</f>
        <v>14734.46</v>
      </c>
      <c r="G806" s="214">
        <f t="shared" si="438"/>
        <v>0.83402824082931537</v>
      </c>
      <c r="H806" s="7"/>
      <c r="I806" s="63"/>
    </row>
    <row r="807" spans="1:9" x14ac:dyDescent="0.25">
      <c r="A807" s="163">
        <v>321</v>
      </c>
      <c r="B807" s="163" t="s">
        <v>58</v>
      </c>
      <c r="C807" s="163"/>
      <c r="D807" s="165">
        <f>SUM(D808:D810)</f>
        <v>2208.3000000000002</v>
      </c>
      <c r="E807" s="165">
        <f t="shared" ref="E807:F807" si="439">SUM(E808:E810)</f>
        <v>2208.3000000000002</v>
      </c>
      <c r="F807" s="165">
        <f t="shared" si="439"/>
        <v>2449.33</v>
      </c>
      <c r="G807" s="220">
        <f t="shared" si="438"/>
        <v>1.1091473078838925</v>
      </c>
      <c r="H807" s="7"/>
      <c r="I807" s="63"/>
    </row>
    <row r="808" spans="1:9" x14ac:dyDescent="0.25">
      <c r="A808" s="57">
        <v>3211</v>
      </c>
      <c r="B808" s="57" t="s">
        <v>59</v>
      </c>
      <c r="C808" s="57"/>
      <c r="D808" s="12">
        <v>545.22</v>
      </c>
      <c r="E808" s="12">
        <v>545.22</v>
      </c>
      <c r="F808" s="12">
        <v>783.45</v>
      </c>
      <c r="G808" s="216">
        <f t="shared" si="438"/>
        <v>1.4369428854407396</v>
      </c>
      <c r="H808" s="7"/>
      <c r="I808" s="63"/>
    </row>
    <row r="809" spans="1:9" x14ac:dyDescent="0.25">
      <c r="A809" s="57">
        <v>3213</v>
      </c>
      <c r="B809" s="57" t="s">
        <v>61</v>
      </c>
      <c r="C809" s="57"/>
      <c r="D809" s="12">
        <v>1387.08</v>
      </c>
      <c r="E809" s="12">
        <v>1387.08</v>
      </c>
      <c r="F809" s="12">
        <v>1389.88</v>
      </c>
      <c r="G809" s="216">
        <f t="shared" si="438"/>
        <v>1.0020186290624911</v>
      </c>
      <c r="H809" s="7"/>
      <c r="I809" s="63"/>
    </row>
    <row r="810" spans="1:9" x14ac:dyDescent="0.25">
      <c r="A810" s="57">
        <v>3214</v>
      </c>
      <c r="B810" s="57" t="s">
        <v>62</v>
      </c>
      <c r="C810" s="57"/>
      <c r="D810" s="12">
        <v>276</v>
      </c>
      <c r="E810" s="12">
        <v>276</v>
      </c>
      <c r="F810" s="12">
        <v>276</v>
      </c>
      <c r="G810" s="216">
        <f t="shared" si="438"/>
        <v>1</v>
      </c>
      <c r="H810" s="7"/>
      <c r="I810" s="63"/>
    </row>
    <row r="811" spans="1:9" x14ac:dyDescent="0.25">
      <c r="A811" s="163">
        <v>322</v>
      </c>
      <c r="B811" s="163" t="s">
        <v>63</v>
      </c>
      <c r="C811" s="163"/>
      <c r="D811" s="165">
        <f>SUM(D812:D813)</f>
        <v>6760.3</v>
      </c>
      <c r="E811" s="165">
        <f t="shared" ref="E811:F811" si="440">SUM(E812:E813)</f>
        <v>6760.3</v>
      </c>
      <c r="F811" s="165">
        <f t="shared" si="440"/>
        <v>3735.32</v>
      </c>
      <c r="G811" s="220">
        <f t="shared" si="438"/>
        <v>0.5525376092776948</v>
      </c>
      <c r="H811" s="7"/>
      <c r="I811" s="63"/>
    </row>
    <row r="812" spans="1:9" x14ac:dyDescent="0.25">
      <c r="A812" s="57">
        <v>3221</v>
      </c>
      <c r="B812" s="284" t="s">
        <v>64</v>
      </c>
      <c r="C812" s="57"/>
      <c r="D812" s="12">
        <v>5432.3</v>
      </c>
      <c r="E812" s="12">
        <v>5432.3</v>
      </c>
      <c r="F812" s="12">
        <v>2407.3200000000002</v>
      </c>
      <c r="G812" s="216">
        <f t="shared" si="438"/>
        <v>0.44314931060508445</v>
      </c>
      <c r="H812" s="7"/>
      <c r="I812" s="63"/>
    </row>
    <row r="813" spans="1:9" x14ac:dyDescent="0.25">
      <c r="A813" s="57">
        <v>3227</v>
      </c>
      <c r="B813" s="284" t="s">
        <v>69</v>
      </c>
      <c r="C813" s="57"/>
      <c r="D813" s="12">
        <v>1328</v>
      </c>
      <c r="E813" s="12">
        <v>1328</v>
      </c>
      <c r="F813" s="12">
        <v>1328</v>
      </c>
      <c r="G813" s="216">
        <f t="shared" si="438"/>
        <v>1</v>
      </c>
      <c r="H813" s="7"/>
      <c r="I813" s="63"/>
    </row>
    <row r="814" spans="1:9" x14ac:dyDescent="0.25">
      <c r="A814" s="163">
        <v>323</v>
      </c>
      <c r="B814" s="285" t="s">
        <v>70</v>
      </c>
      <c r="C814" s="163"/>
      <c r="D814" s="165">
        <f>SUM(D815:D819)</f>
        <v>8063.86</v>
      </c>
      <c r="E814" s="165">
        <f>SUM(E815:E819)</f>
        <v>8063.86</v>
      </c>
      <c r="F814" s="165">
        <f>SUM(F815:F819)</f>
        <v>7775.36</v>
      </c>
      <c r="G814" s="220">
        <f t="shared" si="438"/>
        <v>0.96422308919053656</v>
      </c>
      <c r="H814" s="7"/>
      <c r="I814" s="63"/>
    </row>
    <row r="815" spans="1:9" x14ac:dyDescent="0.25">
      <c r="A815" s="57">
        <v>3231</v>
      </c>
      <c r="B815" s="284" t="s">
        <v>71</v>
      </c>
      <c r="C815" s="57"/>
      <c r="D815" s="12">
        <v>1700</v>
      </c>
      <c r="E815" s="12">
        <v>1700</v>
      </c>
      <c r="F815" s="12">
        <v>1798.88</v>
      </c>
      <c r="G815" s="216">
        <f t="shared" si="438"/>
        <v>1.0581647058823529</v>
      </c>
      <c r="H815" s="7"/>
      <c r="I815" s="63"/>
    </row>
    <row r="816" spans="1:9" x14ac:dyDescent="0.25">
      <c r="A816" s="57">
        <v>3233</v>
      </c>
      <c r="B816" s="284" t="s">
        <v>73</v>
      </c>
      <c r="C816" s="57"/>
      <c r="D816" s="12">
        <v>558.91</v>
      </c>
      <c r="E816" s="12">
        <v>558.91</v>
      </c>
      <c r="F816" s="12">
        <v>558.91</v>
      </c>
      <c r="G816" s="216">
        <f t="shared" si="438"/>
        <v>1</v>
      </c>
      <c r="H816" s="7"/>
      <c r="I816" s="63"/>
    </row>
    <row r="817" spans="1:9" x14ac:dyDescent="0.25">
      <c r="A817" s="57">
        <v>3236</v>
      </c>
      <c r="B817" s="284" t="s">
        <v>76</v>
      </c>
      <c r="C817" s="57"/>
      <c r="D817" s="12">
        <v>912.86</v>
      </c>
      <c r="E817" s="12">
        <v>912.86</v>
      </c>
      <c r="F817" s="12">
        <v>602.86</v>
      </c>
      <c r="G817" s="216">
        <f t="shared" si="438"/>
        <v>0.66040794864491814</v>
      </c>
      <c r="H817" s="7"/>
      <c r="I817" s="63"/>
    </row>
    <row r="818" spans="1:9" x14ac:dyDescent="0.25">
      <c r="A818" s="57">
        <v>3237</v>
      </c>
      <c r="B818" s="284" t="s">
        <v>77</v>
      </c>
      <c r="C818" s="57"/>
      <c r="D818" s="12">
        <v>202.06</v>
      </c>
      <c r="E818" s="12">
        <v>202.06</v>
      </c>
      <c r="F818" s="12">
        <v>202.06</v>
      </c>
      <c r="G818" s="216">
        <f t="shared" si="438"/>
        <v>1</v>
      </c>
      <c r="H818" s="7"/>
      <c r="I818" s="63"/>
    </row>
    <row r="819" spans="1:9" x14ac:dyDescent="0.25">
      <c r="A819" s="57">
        <v>3238</v>
      </c>
      <c r="B819" s="284" t="s">
        <v>78</v>
      </c>
      <c r="C819" s="57"/>
      <c r="D819" s="12">
        <v>4690.03</v>
      </c>
      <c r="E819" s="12">
        <v>4690.03</v>
      </c>
      <c r="F819" s="12">
        <v>4612.6499999999996</v>
      </c>
      <c r="G819" s="216">
        <f t="shared" si="438"/>
        <v>0.98350117163429651</v>
      </c>
      <c r="H819" s="7"/>
      <c r="I819" s="63"/>
    </row>
    <row r="820" spans="1:9" x14ac:dyDescent="0.25">
      <c r="A820" s="163">
        <v>329</v>
      </c>
      <c r="B820" s="285" t="s">
        <v>80</v>
      </c>
      <c r="C820" s="163"/>
      <c r="D820" s="165">
        <f>SUM(D821:D823)</f>
        <v>634.16</v>
      </c>
      <c r="E820" s="165">
        <f t="shared" ref="E820:F820" si="441">SUM(E821:E823)</f>
        <v>634.16</v>
      </c>
      <c r="F820" s="165">
        <f t="shared" si="441"/>
        <v>774.45</v>
      </c>
      <c r="G820" s="220">
        <f t="shared" si="438"/>
        <v>1.2212217736848747</v>
      </c>
      <c r="H820" s="7"/>
      <c r="I820" s="63"/>
    </row>
    <row r="821" spans="1:9" x14ac:dyDescent="0.25">
      <c r="A821" s="57">
        <v>3292</v>
      </c>
      <c r="B821" s="284" t="s">
        <v>81</v>
      </c>
      <c r="C821" s="57"/>
      <c r="D821" s="12">
        <v>342.25</v>
      </c>
      <c r="E821" s="12">
        <v>342.25</v>
      </c>
      <c r="F821" s="12">
        <v>482.54</v>
      </c>
      <c r="G821" s="216">
        <f t="shared" si="438"/>
        <v>1.4099050401753106</v>
      </c>
      <c r="H821" s="7"/>
      <c r="I821" s="63"/>
    </row>
    <row r="822" spans="1:9" x14ac:dyDescent="0.25">
      <c r="A822" s="57">
        <v>3293</v>
      </c>
      <c r="B822" s="284" t="s">
        <v>82</v>
      </c>
      <c r="C822" s="57"/>
      <c r="D822" s="12">
        <v>231.91</v>
      </c>
      <c r="E822" s="12">
        <v>231.91</v>
      </c>
      <c r="F822" s="12">
        <v>231.91</v>
      </c>
      <c r="G822" s="216">
        <f t="shared" si="438"/>
        <v>1</v>
      </c>
      <c r="H822" s="7"/>
      <c r="I822" s="63"/>
    </row>
    <row r="823" spans="1:9" x14ac:dyDescent="0.25">
      <c r="A823" s="57">
        <v>3294</v>
      </c>
      <c r="B823" s="284" t="s">
        <v>83</v>
      </c>
      <c r="C823" s="57"/>
      <c r="D823" s="12">
        <v>60</v>
      </c>
      <c r="E823" s="12">
        <v>60</v>
      </c>
      <c r="F823" s="12">
        <v>60</v>
      </c>
      <c r="G823" s="216">
        <f t="shared" si="438"/>
        <v>1</v>
      </c>
      <c r="H823" s="7"/>
      <c r="I823" s="63"/>
    </row>
    <row r="824" spans="1:9" x14ac:dyDescent="0.25">
      <c r="A824" s="59">
        <v>34</v>
      </c>
      <c r="B824" s="59" t="s">
        <v>201</v>
      </c>
      <c r="C824" s="59"/>
      <c r="D824" s="113">
        <f>SUM(D825)</f>
        <v>589.52</v>
      </c>
      <c r="E824" s="113">
        <f t="shared" ref="E824:F824" si="442">SUM(E825)</f>
        <v>589.52</v>
      </c>
      <c r="F824" s="113">
        <f t="shared" si="442"/>
        <v>608.05999999999995</v>
      </c>
      <c r="G824" s="214">
        <f t="shared" si="438"/>
        <v>1.0314493146967023</v>
      </c>
      <c r="H824" s="7"/>
      <c r="I824" s="63"/>
    </row>
    <row r="825" spans="1:9" x14ac:dyDescent="0.25">
      <c r="A825" s="163">
        <v>343</v>
      </c>
      <c r="B825" s="163" t="s">
        <v>87</v>
      </c>
      <c r="C825" s="163"/>
      <c r="D825" s="165">
        <f>SUM(D826)</f>
        <v>589.52</v>
      </c>
      <c r="E825" s="165">
        <f>SUM(E826)</f>
        <v>589.52</v>
      </c>
      <c r="F825" s="165">
        <f>SUM(F826)</f>
        <v>608.05999999999995</v>
      </c>
      <c r="G825" s="220">
        <f t="shared" si="438"/>
        <v>1.0314493146967023</v>
      </c>
      <c r="H825" s="7"/>
      <c r="I825" s="63"/>
    </row>
    <row r="826" spans="1:9" x14ac:dyDescent="0.25">
      <c r="A826" s="57">
        <v>3431</v>
      </c>
      <c r="B826" s="57" t="s">
        <v>88</v>
      </c>
      <c r="C826" s="57"/>
      <c r="D826" s="12">
        <v>589.52</v>
      </c>
      <c r="E826" s="12">
        <v>589.52</v>
      </c>
      <c r="F826" s="12">
        <v>608.05999999999995</v>
      </c>
      <c r="G826" s="216">
        <f t="shared" si="438"/>
        <v>1.0314493146967023</v>
      </c>
      <c r="H826" s="7"/>
      <c r="I826" s="63"/>
    </row>
    <row r="827" spans="1:9" ht="23.25" customHeight="1" x14ac:dyDescent="0.25">
      <c r="A827" s="32" t="s">
        <v>298</v>
      </c>
      <c r="B827" s="235" t="s">
        <v>301</v>
      </c>
      <c r="C827" s="57"/>
      <c r="D827" s="238">
        <f>SUM(D828)</f>
        <v>855.55</v>
      </c>
      <c r="E827" s="238">
        <f t="shared" ref="E827:F827" si="443">SUM(E828)</f>
        <v>855.55</v>
      </c>
      <c r="F827" s="238">
        <f t="shared" si="443"/>
        <v>26028.420000000002</v>
      </c>
      <c r="G827" s="279">
        <f t="shared" si="438"/>
        <v>30.423026123546261</v>
      </c>
      <c r="H827" s="7"/>
      <c r="I827" s="63"/>
    </row>
    <row r="828" spans="1:9" x14ac:dyDescent="0.25">
      <c r="A828" s="10">
        <v>3</v>
      </c>
      <c r="B828" s="10" t="s">
        <v>2</v>
      </c>
      <c r="C828" s="10"/>
      <c r="D828" s="120">
        <f>SUM(D829,D832)</f>
        <v>855.55</v>
      </c>
      <c r="E828" s="120">
        <f t="shared" ref="E828:F828" si="444">SUM(E829,E832)</f>
        <v>855.55</v>
      </c>
      <c r="F828" s="120">
        <f t="shared" si="444"/>
        <v>26028.420000000002</v>
      </c>
      <c r="G828" s="219">
        <f t="shared" si="438"/>
        <v>30.423026123546261</v>
      </c>
      <c r="H828" s="7"/>
      <c r="I828" s="63"/>
    </row>
    <row r="829" spans="1:9" x14ac:dyDescent="0.25">
      <c r="A829" s="59">
        <v>31</v>
      </c>
      <c r="B829" s="59" t="s">
        <v>199</v>
      </c>
      <c r="C829" s="59"/>
      <c r="D829" s="113">
        <f>SUM(D830)</f>
        <v>0</v>
      </c>
      <c r="E829" s="113">
        <f t="shared" ref="E829:F829" si="445">SUM(E830)</f>
        <v>0</v>
      </c>
      <c r="F829" s="113">
        <f t="shared" si="445"/>
        <v>25553.72</v>
      </c>
      <c r="G829" s="214">
        <v>0</v>
      </c>
      <c r="H829" s="7"/>
      <c r="I829" s="63"/>
    </row>
    <row r="830" spans="1:9" x14ac:dyDescent="0.25">
      <c r="A830" s="163">
        <v>311</v>
      </c>
      <c r="B830" s="163" t="s">
        <v>52</v>
      </c>
      <c r="C830" s="163"/>
      <c r="D830" s="165">
        <f>SUM(D831)</f>
        <v>0</v>
      </c>
      <c r="E830" s="165">
        <f t="shared" ref="E830:F830" si="446">SUM(E831)</f>
        <v>0</v>
      </c>
      <c r="F830" s="165">
        <f t="shared" si="446"/>
        <v>25553.72</v>
      </c>
      <c r="G830" s="220">
        <v>0</v>
      </c>
      <c r="H830" s="7"/>
      <c r="I830" s="63"/>
    </row>
    <row r="831" spans="1:9" x14ac:dyDescent="0.25">
      <c r="A831" s="57">
        <v>3111</v>
      </c>
      <c r="B831" s="57" t="s">
        <v>53</v>
      </c>
      <c r="C831" s="57"/>
      <c r="D831" s="12">
        <v>0</v>
      </c>
      <c r="E831" s="12">
        <v>0</v>
      </c>
      <c r="F831" s="12">
        <v>25553.72</v>
      </c>
      <c r="G831" s="216">
        <v>0</v>
      </c>
      <c r="H831" s="7"/>
      <c r="I831" s="63"/>
    </row>
    <row r="832" spans="1:9" x14ac:dyDescent="0.25">
      <c r="A832" s="59">
        <v>32</v>
      </c>
      <c r="B832" s="59" t="s">
        <v>200</v>
      </c>
      <c r="C832" s="59"/>
      <c r="D832" s="113">
        <f>SUM(D833,D835)</f>
        <v>855.55</v>
      </c>
      <c r="E832" s="113">
        <f t="shared" ref="E832:F832" si="447">SUM(E833,E835)</f>
        <v>855.55</v>
      </c>
      <c r="F832" s="113">
        <f t="shared" si="447"/>
        <v>474.7</v>
      </c>
      <c r="G832" s="214">
        <f>F832/E832</f>
        <v>0.55484775875168024</v>
      </c>
      <c r="H832" s="7"/>
      <c r="I832" s="63"/>
    </row>
    <row r="833" spans="1:9" x14ac:dyDescent="0.25">
      <c r="A833" s="163">
        <v>321</v>
      </c>
      <c r="B833" s="163" t="s">
        <v>58</v>
      </c>
      <c r="C833" s="163"/>
      <c r="D833" s="165">
        <f>SUM(D834)</f>
        <v>443.2</v>
      </c>
      <c r="E833" s="165">
        <f t="shared" ref="E833:F833" si="448">SUM(E834)</f>
        <v>443.2</v>
      </c>
      <c r="F833" s="165">
        <f t="shared" si="448"/>
        <v>442.7</v>
      </c>
      <c r="G833" s="220">
        <f>F833/E833</f>
        <v>0.99887184115523464</v>
      </c>
      <c r="H833" s="7"/>
      <c r="I833" s="63"/>
    </row>
    <row r="834" spans="1:9" x14ac:dyDescent="0.25">
      <c r="A834" s="57">
        <v>3213</v>
      </c>
      <c r="B834" s="57" t="s">
        <v>61</v>
      </c>
      <c r="C834" s="57"/>
      <c r="D834" s="12">
        <v>443.2</v>
      </c>
      <c r="E834" s="12">
        <v>443.2</v>
      </c>
      <c r="F834" s="12">
        <v>442.7</v>
      </c>
      <c r="G834" s="216">
        <f>F834/E834</f>
        <v>0.99887184115523464</v>
      </c>
      <c r="H834" s="7"/>
      <c r="I834" s="63"/>
    </row>
    <row r="835" spans="1:9" x14ac:dyDescent="0.25">
      <c r="A835" s="163">
        <v>323</v>
      </c>
      <c r="B835" s="285" t="s">
        <v>70</v>
      </c>
      <c r="C835" s="163"/>
      <c r="D835" s="165">
        <f>SUM(D836)</f>
        <v>412.35</v>
      </c>
      <c r="E835" s="165">
        <f t="shared" ref="E835:F835" si="449">SUM(E836)</f>
        <v>412.35</v>
      </c>
      <c r="F835" s="165">
        <f t="shared" si="449"/>
        <v>32</v>
      </c>
      <c r="G835" s="220">
        <f>F835/E835</f>
        <v>7.7603977203831692E-2</v>
      </c>
      <c r="H835" s="7"/>
      <c r="I835" s="63"/>
    </row>
    <row r="836" spans="1:9" x14ac:dyDescent="0.25">
      <c r="A836" s="57">
        <v>3239</v>
      </c>
      <c r="B836" s="57" t="s">
        <v>79</v>
      </c>
      <c r="C836" s="57"/>
      <c r="D836" s="12">
        <v>412.35</v>
      </c>
      <c r="E836" s="12">
        <v>412.35</v>
      </c>
      <c r="F836" s="12">
        <v>32</v>
      </c>
      <c r="G836" s="216">
        <f>F836/E836</f>
        <v>7.7603977203831692E-2</v>
      </c>
      <c r="H836" s="7"/>
      <c r="I836" s="63"/>
    </row>
    <row r="837" spans="1:9" x14ac:dyDescent="0.25">
      <c r="A837" s="457"/>
      <c r="B837" s="483"/>
      <c r="C837" s="483"/>
      <c r="D837" s="483"/>
      <c r="E837" s="483"/>
      <c r="F837" s="483"/>
      <c r="G837" s="458"/>
      <c r="H837" s="7"/>
      <c r="I837" s="63"/>
    </row>
    <row r="838" spans="1:9" ht="24.75" customHeight="1" x14ac:dyDescent="0.25">
      <c r="A838" s="80" t="s">
        <v>5</v>
      </c>
      <c r="B838" s="230" t="s">
        <v>243</v>
      </c>
      <c r="C838" s="230" t="s">
        <v>242</v>
      </c>
      <c r="D838" s="231">
        <f>SUM(D839,D845,D855,D862)</f>
        <v>51039.08</v>
      </c>
      <c r="E838" s="231">
        <f t="shared" ref="E838:F838" si="450">SUM(E839,E845,E855,E862)</f>
        <v>51039.08</v>
      </c>
      <c r="F838" s="231">
        <f t="shared" si="450"/>
        <v>42889.1</v>
      </c>
      <c r="G838" s="218">
        <f t="shared" ref="G838:G857" si="451">F838/E838</f>
        <v>0.84031883019834996</v>
      </c>
      <c r="H838" s="7"/>
      <c r="I838" s="63"/>
    </row>
    <row r="839" spans="1:9" ht="23.25" x14ac:dyDescent="0.25">
      <c r="A839" s="89" t="s">
        <v>296</v>
      </c>
      <c r="B839" s="236" t="s">
        <v>303</v>
      </c>
      <c r="C839" s="132"/>
      <c r="D839" s="274">
        <f>SUM(D840)</f>
        <v>23757.39</v>
      </c>
      <c r="E839" s="274">
        <f t="shared" ref="E839:F839" si="452">SUM(E840)</f>
        <v>23757.39</v>
      </c>
      <c r="F839" s="274">
        <f t="shared" si="452"/>
        <v>9835.5299999999988</v>
      </c>
      <c r="G839" s="208">
        <f t="shared" si="451"/>
        <v>0.41399875996479407</v>
      </c>
      <c r="H839" s="7"/>
      <c r="I839" s="63"/>
    </row>
    <row r="840" spans="1:9" x14ac:dyDescent="0.25">
      <c r="A840" s="10">
        <v>3</v>
      </c>
      <c r="B840" s="10" t="s">
        <v>2</v>
      </c>
      <c r="C840" s="119"/>
      <c r="D840" s="120">
        <f>SUM(D841)</f>
        <v>23757.39</v>
      </c>
      <c r="E840" s="120">
        <f t="shared" ref="E840:F840" si="453">SUM(E841)</f>
        <v>23757.39</v>
      </c>
      <c r="F840" s="120">
        <f t="shared" si="453"/>
        <v>9835.5299999999988</v>
      </c>
      <c r="G840" s="219">
        <f t="shared" si="451"/>
        <v>0.41399875996479407</v>
      </c>
      <c r="H840" s="73"/>
      <c r="I840" s="63"/>
    </row>
    <row r="841" spans="1:9" x14ac:dyDescent="0.25">
      <c r="A841" s="59">
        <v>32</v>
      </c>
      <c r="B841" s="59" t="s">
        <v>200</v>
      </c>
      <c r="C841" s="59"/>
      <c r="D841" s="113">
        <f>SUM(D842)</f>
        <v>23757.39</v>
      </c>
      <c r="E841" s="113">
        <f t="shared" ref="E841:F841" si="454">SUM(E842)</f>
        <v>23757.39</v>
      </c>
      <c r="F841" s="113">
        <f t="shared" si="454"/>
        <v>9835.5299999999988</v>
      </c>
      <c r="G841" s="214">
        <f t="shared" si="451"/>
        <v>0.41399875996479407</v>
      </c>
      <c r="H841" s="73"/>
      <c r="I841" s="63"/>
    </row>
    <row r="842" spans="1:9" x14ac:dyDescent="0.25">
      <c r="A842" s="163">
        <v>322</v>
      </c>
      <c r="B842" s="163" t="s">
        <v>63</v>
      </c>
      <c r="C842" s="163"/>
      <c r="D842" s="165">
        <f>SUM(D843:D844)</f>
        <v>23757.39</v>
      </c>
      <c r="E842" s="165">
        <f t="shared" ref="E842:F842" si="455">SUM(E843:E844)</f>
        <v>23757.39</v>
      </c>
      <c r="F842" s="165">
        <f t="shared" si="455"/>
        <v>9835.5299999999988</v>
      </c>
      <c r="G842" s="220">
        <f t="shared" si="451"/>
        <v>0.41399875996479407</v>
      </c>
      <c r="H842" s="73"/>
      <c r="I842" s="63"/>
    </row>
    <row r="843" spans="1:9" x14ac:dyDescent="0.25">
      <c r="A843" s="57">
        <v>3221</v>
      </c>
      <c r="B843" s="57" t="s">
        <v>64</v>
      </c>
      <c r="C843" s="66"/>
      <c r="D843" s="86">
        <v>2654.46</v>
      </c>
      <c r="E843" s="86">
        <v>2654.46</v>
      </c>
      <c r="F843" s="86">
        <v>1016.04</v>
      </c>
      <c r="G843" s="216">
        <f t="shared" si="451"/>
        <v>0.38276711647566736</v>
      </c>
      <c r="H843" s="73"/>
      <c r="I843" s="63"/>
    </row>
    <row r="844" spans="1:9" x14ac:dyDescent="0.25">
      <c r="A844" s="57">
        <v>3222</v>
      </c>
      <c r="B844" s="57" t="s">
        <v>65</v>
      </c>
      <c r="C844" s="66"/>
      <c r="D844" s="86">
        <v>21102.93</v>
      </c>
      <c r="E844" s="86">
        <v>21102.93</v>
      </c>
      <c r="F844" s="86">
        <v>8819.49</v>
      </c>
      <c r="G844" s="216">
        <f t="shared" si="451"/>
        <v>0.41792727360608217</v>
      </c>
      <c r="H844" s="73"/>
      <c r="I844" s="63"/>
    </row>
    <row r="845" spans="1:9" ht="23.25" x14ac:dyDescent="0.25">
      <c r="A845" s="32" t="s">
        <v>297</v>
      </c>
      <c r="B845" s="235" t="s">
        <v>302</v>
      </c>
      <c r="C845" s="77"/>
      <c r="D845" s="239">
        <f>SUM(D846)</f>
        <v>26109.100000000002</v>
      </c>
      <c r="E845" s="239">
        <f t="shared" ref="E845:F845" si="456">SUM(E846)</f>
        <v>26109.100000000002</v>
      </c>
      <c r="F845" s="239">
        <f t="shared" si="456"/>
        <v>18140.7</v>
      </c>
      <c r="G845" s="208">
        <f t="shared" si="451"/>
        <v>0.69480372743602803</v>
      </c>
      <c r="H845" s="73"/>
      <c r="I845" s="63"/>
    </row>
    <row r="846" spans="1:9" x14ac:dyDescent="0.25">
      <c r="A846" s="10">
        <v>3</v>
      </c>
      <c r="B846" s="10" t="s">
        <v>2</v>
      </c>
      <c r="C846" s="119"/>
      <c r="D846" s="120">
        <f>SUM(D847)</f>
        <v>26109.100000000002</v>
      </c>
      <c r="E846" s="120">
        <f t="shared" ref="E846:F846" si="457">SUM(E847)</f>
        <v>26109.100000000002</v>
      </c>
      <c r="F846" s="120">
        <f t="shared" si="457"/>
        <v>18140.7</v>
      </c>
      <c r="G846" s="219">
        <f t="shared" si="451"/>
        <v>0.69480372743602803</v>
      </c>
      <c r="H846" s="73"/>
      <c r="I846" s="63"/>
    </row>
    <row r="847" spans="1:9" x14ac:dyDescent="0.25">
      <c r="A847" s="59">
        <v>32</v>
      </c>
      <c r="B847" s="59" t="s">
        <v>200</v>
      </c>
      <c r="C847" s="59"/>
      <c r="D847" s="113">
        <f>SUM(D848,D851,D853)</f>
        <v>26109.100000000002</v>
      </c>
      <c r="E847" s="113">
        <f>SUM(E848,E851,E853)</f>
        <v>26109.100000000002</v>
      </c>
      <c r="F847" s="113">
        <f>SUM(F848,F851,F853)</f>
        <v>18140.7</v>
      </c>
      <c r="G847" s="214">
        <f t="shared" si="451"/>
        <v>0.69480372743602803</v>
      </c>
      <c r="H847" s="7"/>
      <c r="I847" s="63"/>
    </row>
    <row r="848" spans="1:9" x14ac:dyDescent="0.25">
      <c r="A848" s="163">
        <v>322</v>
      </c>
      <c r="B848" s="163" t="s">
        <v>63</v>
      </c>
      <c r="C848" s="163"/>
      <c r="D848" s="165">
        <f>SUM(D849:D850)</f>
        <v>21546.38</v>
      </c>
      <c r="E848" s="165">
        <f t="shared" ref="E848:F848" si="458">SUM(E849:E850)</f>
        <v>21546.38</v>
      </c>
      <c r="F848" s="165">
        <f t="shared" si="458"/>
        <v>14037.900000000001</v>
      </c>
      <c r="G848" s="220">
        <f t="shared" si="451"/>
        <v>0.65152011614015903</v>
      </c>
      <c r="H848" s="7"/>
      <c r="I848" s="63"/>
    </row>
    <row r="849" spans="1:11" x14ac:dyDescent="0.25">
      <c r="A849" s="57">
        <v>3221</v>
      </c>
      <c r="B849" s="57" t="s">
        <v>64</v>
      </c>
      <c r="C849" s="57"/>
      <c r="D849" s="12">
        <v>17146.38</v>
      </c>
      <c r="E849" s="12">
        <v>17146.38</v>
      </c>
      <c r="F849" s="12">
        <v>9836.09</v>
      </c>
      <c r="G849" s="216">
        <f t="shared" si="451"/>
        <v>0.57365403076334476</v>
      </c>
      <c r="H849" s="7"/>
      <c r="I849" s="63"/>
    </row>
    <row r="850" spans="1:11" x14ac:dyDescent="0.25">
      <c r="A850" s="57">
        <v>3222</v>
      </c>
      <c r="B850" s="57" t="s">
        <v>65</v>
      </c>
      <c r="C850" s="57"/>
      <c r="D850" s="12">
        <v>4400</v>
      </c>
      <c r="E850" s="12">
        <v>4400</v>
      </c>
      <c r="F850" s="12">
        <v>4201.8100000000004</v>
      </c>
      <c r="G850" s="216">
        <f t="shared" si="451"/>
        <v>0.95495681818181832</v>
      </c>
      <c r="H850" s="7"/>
      <c r="I850" s="63"/>
      <c r="K850" s="134"/>
    </row>
    <row r="851" spans="1:11" x14ac:dyDescent="0.25">
      <c r="A851" s="163">
        <v>323</v>
      </c>
      <c r="B851" s="163" t="s">
        <v>70</v>
      </c>
      <c r="C851" s="163"/>
      <c r="D851" s="165">
        <f>SUM(D852)</f>
        <v>200</v>
      </c>
      <c r="E851" s="165">
        <f t="shared" ref="E851:F851" si="459">SUM(E852)</f>
        <v>200</v>
      </c>
      <c r="F851" s="165">
        <f t="shared" si="459"/>
        <v>200</v>
      </c>
      <c r="G851" s="220">
        <f t="shared" si="451"/>
        <v>1</v>
      </c>
      <c r="H851" s="7"/>
      <c r="I851" s="63"/>
    </row>
    <row r="852" spans="1:11" x14ac:dyDescent="0.25">
      <c r="A852" s="57">
        <v>3231</v>
      </c>
      <c r="B852" s="57" t="s">
        <v>71</v>
      </c>
      <c r="C852" s="57"/>
      <c r="D852" s="12">
        <v>200</v>
      </c>
      <c r="E852" s="12">
        <v>200</v>
      </c>
      <c r="F852" s="12">
        <v>200</v>
      </c>
      <c r="G852" s="216">
        <f t="shared" si="451"/>
        <v>1</v>
      </c>
      <c r="H852" s="7"/>
      <c r="I852" s="63"/>
    </row>
    <row r="853" spans="1:11" x14ac:dyDescent="0.25">
      <c r="A853" s="163">
        <v>329</v>
      </c>
      <c r="B853" s="163" t="s">
        <v>80</v>
      </c>
      <c r="C853" s="163"/>
      <c r="D853" s="165">
        <f>SUM(D854)</f>
        <v>4362.72</v>
      </c>
      <c r="E853" s="165">
        <f>SUM(E854)</f>
        <v>4362.72</v>
      </c>
      <c r="F853" s="165">
        <f>SUM(F854)</f>
        <v>3902.8</v>
      </c>
      <c r="G853" s="220">
        <f t="shared" si="451"/>
        <v>0.89457952836762389</v>
      </c>
      <c r="H853" s="7"/>
      <c r="I853" s="63"/>
    </row>
    <row r="854" spans="1:11" x14ac:dyDescent="0.25">
      <c r="A854" s="57">
        <v>3299</v>
      </c>
      <c r="B854" s="57" t="s">
        <v>80</v>
      </c>
      <c r="C854" s="57"/>
      <c r="D854" s="12">
        <v>4362.72</v>
      </c>
      <c r="E854" s="12">
        <v>4362.72</v>
      </c>
      <c r="F854" s="38">
        <v>3902.8</v>
      </c>
      <c r="G854" s="216">
        <f t="shared" si="451"/>
        <v>0.89457952836762389</v>
      </c>
      <c r="H854" s="7"/>
      <c r="I854" s="63"/>
    </row>
    <row r="855" spans="1:11" ht="24.75" customHeight="1" x14ac:dyDescent="0.25">
      <c r="A855" s="32" t="s">
        <v>298</v>
      </c>
      <c r="B855" s="235" t="s">
        <v>301</v>
      </c>
      <c r="C855" s="57"/>
      <c r="D855" s="238">
        <f>SUM(D856)</f>
        <v>32</v>
      </c>
      <c r="E855" s="238">
        <f t="shared" ref="E855:F855" si="460">SUM(E856)</f>
        <v>32</v>
      </c>
      <c r="F855" s="238">
        <f t="shared" si="460"/>
        <v>13272.28</v>
      </c>
      <c r="G855" s="279">
        <f t="shared" si="451"/>
        <v>414.75875000000002</v>
      </c>
      <c r="H855" s="7"/>
      <c r="I855" s="63"/>
    </row>
    <row r="856" spans="1:11" x14ac:dyDescent="0.25">
      <c r="A856" s="10">
        <v>3</v>
      </c>
      <c r="B856" s="10" t="s">
        <v>2</v>
      </c>
      <c r="C856" s="119"/>
      <c r="D856" s="120">
        <f>SUM(D857)</f>
        <v>32</v>
      </c>
      <c r="E856" s="120">
        <f t="shared" ref="E856:F856" si="461">SUM(E857)</f>
        <v>32</v>
      </c>
      <c r="F856" s="120">
        <f t="shared" si="461"/>
        <v>13272.28</v>
      </c>
      <c r="G856" s="219">
        <f t="shared" si="451"/>
        <v>414.75875000000002</v>
      </c>
      <c r="H856" s="7"/>
      <c r="I856" s="63"/>
    </row>
    <row r="857" spans="1:11" x14ac:dyDescent="0.25">
      <c r="A857" s="59">
        <v>32</v>
      </c>
      <c r="B857" s="59" t="s">
        <v>200</v>
      </c>
      <c r="C857" s="59"/>
      <c r="D857" s="113">
        <f>SUM(D858,D860)</f>
        <v>32</v>
      </c>
      <c r="E857" s="113">
        <f t="shared" ref="E857:F857" si="462">SUM(E858,E860)</f>
        <v>32</v>
      </c>
      <c r="F857" s="113">
        <f t="shared" si="462"/>
        <v>13272.28</v>
      </c>
      <c r="G857" s="214">
        <f t="shared" si="451"/>
        <v>414.75875000000002</v>
      </c>
      <c r="H857" s="7"/>
      <c r="I857" s="63"/>
    </row>
    <row r="858" spans="1:11" x14ac:dyDescent="0.25">
      <c r="A858" s="163">
        <v>322</v>
      </c>
      <c r="B858" s="163" t="s">
        <v>63</v>
      </c>
      <c r="C858" s="163"/>
      <c r="D858" s="165">
        <f>SUM(D859)</f>
        <v>0</v>
      </c>
      <c r="E858" s="165">
        <f t="shared" ref="E858:F858" si="463">SUM(E859)</f>
        <v>0</v>
      </c>
      <c r="F858" s="165">
        <f t="shared" si="463"/>
        <v>13272.28</v>
      </c>
      <c r="G858" s="220">
        <v>0</v>
      </c>
      <c r="H858" s="7"/>
      <c r="I858" s="63"/>
    </row>
    <row r="859" spans="1:11" x14ac:dyDescent="0.25">
      <c r="A859" s="57">
        <v>3222</v>
      </c>
      <c r="B859" s="57" t="s">
        <v>65</v>
      </c>
      <c r="C859" s="57"/>
      <c r="D859" s="12">
        <v>0</v>
      </c>
      <c r="E859" s="12">
        <v>0</v>
      </c>
      <c r="F859" s="12">
        <v>13272.28</v>
      </c>
      <c r="G859" s="216">
        <v>0</v>
      </c>
      <c r="H859" s="7"/>
      <c r="I859" s="63"/>
    </row>
    <row r="860" spans="1:11" x14ac:dyDescent="0.25">
      <c r="A860" s="163">
        <v>329</v>
      </c>
      <c r="B860" s="163" t="s">
        <v>80</v>
      </c>
      <c r="C860" s="163"/>
      <c r="D860" s="165">
        <f>SUM(D861)</f>
        <v>32</v>
      </c>
      <c r="E860" s="165">
        <f t="shared" ref="E860:F860" si="464">SUM(E861)</f>
        <v>32</v>
      </c>
      <c r="F860" s="165">
        <f t="shared" si="464"/>
        <v>0</v>
      </c>
      <c r="G860" s="220">
        <v>0</v>
      </c>
      <c r="H860" s="7"/>
      <c r="I860" s="63"/>
    </row>
    <row r="861" spans="1:11" x14ac:dyDescent="0.25">
      <c r="A861" s="57">
        <v>3299</v>
      </c>
      <c r="B861" s="57" t="s">
        <v>80</v>
      </c>
      <c r="C861" s="57"/>
      <c r="D861" s="12">
        <v>32</v>
      </c>
      <c r="E861" s="12">
        <v>32</v>
      </c>
      <c r="F861" s="38">
        <v>0</v>
      </c>
      <c r="G861" s="216">
        <v>0</v>
      </c>
      <c r="H861" s="7"/>
      <c r="I861" s="63"/>
    </row>
    <row r="862" spans="1:11" ht="24" customHeight="1" x14ac:dyDescent="0.25">
      <c r="A862" s="135" t="s">
        <v>408</v>
      </c>
      <c r="B862" s="236" t="s">
        <v>409</v>
      </c>
      <c r="C862" s="57"/>
      <c r="D862" s="238">
        <f>SUM(D863)</f>
        <v>1140.5899999999999</v>
      </c>
      <c r="E862" s="238">
        <f t="shared" ref="E862:F862" si="465">SUM(E863)</f>
        <v>1140.5899999999999</v>
      </c>
      <c r="F862" s="238">
        <f t="shared" si="465"/>
        <v>1640.59</v>
      </c>
      <c r="G862" s="216">
        <f>F862/E862</f>
        <v>1.4383696157251948</v>
      </c>
      <c r="H862" s="7"/>
      <c r="I862" s="63"/>
    </row>
    <row r="863" spans="1:11" x14ac:dyDescent="0.25">
      <c r="A863" s="10">
        <v>3</v>
      </c>
      <c r="B863" s="10" t="s">
        <v>2</v>
      </c>
      <c r="C863" s="119"/>
      <c r="D863" s="120">
        <f>SUM(D864)</f>
        <v>1140.5899999999999</v>
      </c>
      <c r="E863" s="120">
        <f t="shared" ref="E863:F863" si="466">SUM(E864)</f>
        <v>1140.5899999999999</v>
      </c>
      <c r="F863" s="120">
        <f t="shared" si="466"/>
        <v>1640.59</v>
      </c>
      <c r="G863" s="219">
        <f>F863/E863</f>
        <v>1.4383696157251948</v>
      </c>
      <c r="H863" s="7"/>
      <c r="I863" s="63"/>
    </row>
    <row r="864" spans="1:11" x14ac:dyDescent="0.25">
      <c r="A864" s="59">
        <v>32</v>
      </c>
      <c r="B864" s="59" t="s">
        <v>200</v>
      </c>
      <c r="C864" s="59"/>
      <c r="D864" s="113">
        <f>SUM(D865)</f>
        <v>1140.5899999999999</v>
      </c>
      <c r="E864" s="113">
        <f t="shared" ref="E864:F864" si="467">SUM(E865)</f>
        <v>1140.5899999999999</v>
      </c>
      <c r="F864" s="113">
        <f t="shared" si="467"/>
        <v>1640.59</v>
      </c>
      <c r="G864" s="214">
        <f>F864/E864</f>
        <v>1.4383696157251948</v>
      </c>
      <c r="H864" s="7"/>
      <c r="I864" s="63"/>
    </row>
    <row r="865" spans="1:10" x14ac:dyDescent="0.25">
      <c r="A865" s="163">
        <v>322</v>
      </c>
      <c r="B865" s="163" t="s">
        <v>63</v>
      </c>
      <c r="C865" s="163"/>
      <c r="D865" s="165">
        <f>SUM(D866)</f>
        <v>1140.5899999999999</v>
      </c>
      <c r="E865" s="165">
        <f t="shared" ref="E865:F865" si="468">SUM(E866)</f>
        <v>1140.5899999999999</v>
      </c>
      <c r="F865" s="165">
        <f t="shared" si="468"/>
        <v>1640.59</v>
      </c>
      <c r="G865" s="220">
        <f>F865/E865</f>
        <v>1.4383696157251948</v>
      </c>
      <c r="H865" s="7"/>
      <c r="I865" s="63"/>
    </row>
    <row r="866" spans="1:10" x14ac:dyDescent="0.25">
      <c r="A866" s="57">
        <v>3221</v>
      </c>
      <c r="B866" s="57" t="s">
        <v>64</v>
      </c>
      <c r="C866" s="57"/>
      <c r="D866" s="12">
        <v>1140.5899999999999</v>
      </c>
      <c r="E866" s="12">
        <v>1140.5899999999999</v>
      </c>
      <c r="F866" s="12">
        <v>1640.59</v>
      </c>
      <c r="G866" s="216">
        <f>F866/E866</f>
        <v>1.4383696157251948</v>
      </c>
      <c r="H866" s="7"/>
      <c r="I866" s="63"/>
    </row>
    <row r="867" spans="1:10" x14ac:dyDescent="0.25">
      <c r="A867" s="457"/>
      <c r="B867" s="483"/>
      <c r="C867" s="483"/>
      <c r="D867" s="483"/>
      <c r="E867" s="483"/>
      <c r="F867" s="483"/>
      <c r="G867" s="458"/>
      <c r="H867" s="7"/>
      <c r="I867" s="63"/>
    </row>
    <row r="868" spans="1:10" ht="24.75" customHeight="1" x14ac:dyDescent="0.25">
      <c r="A868" s="92" t="s">
        <v>5</v>
      </c>
      <c r="B868" s="230" t="s">
        <v>245</v>
      </c>
      <c r="C868" s="230" t="s">
        <v>244</v>
      </c>
      <c r="D868" s="231">
        <f>SUM(D869,D874,D890)</f>
        <v>22379.360000000001</v>
      </c>
      <c r="E868" s="231">
        <f t="shared" ref="E868:F868" si="469">SUM(E869,E874,E890)</f>
        <v>22379.360000000001</v>
      </c>
      <c r="F868" s="231">
        <f t="shared" si="469"/>
        <v>20458.400000000001</v>
      </c>
      <c r="G868" s="419">
        <f t="shared" ref="G868:G885" si="470">F868/E868</f>
        <v>0.91416376518363351</v>
      </c>
      <c r="H868" s="7"/>
      <c r="I868" s="63"/>
    </row>
    <row r="869" spans="1:10" ht="23.25" x14ac:dyDescent="0.25">
      <c r="A869" s="89" t="s">
        <v>296</v>
      </c>
      <c r="B869" s="236" t="s">
        <v>303</v>
      </c>
      <c r="C869" s="132"/>
      <c r="D869" s="274">
        <f>SUM(D870)</f>
        <v>3026.7</v>
      </c>
      <c r="E869" s="274">
        <f t="shared" ref="E869:F869" si="471">SUM(E870)</f>
        <v>3026.7</v>
      </c>
      <c r="F869" s="274">
        <f t="shared" si="471"/>
        <v>3820.56</v>
      </c>
      <c r="G869" s="238">
        <f t="shared" si="470"/>
        <v>1.2622856576469423</v>
      </c>
      <c r="H869" s="7"/>
      <c r="I869" s="63"/>
    </row>
    <row r="870" spans="1:10" x14ac:dyDescent="0.25">
      <c r="A870" s="10">
        <v>3</v>
      </c>
      <c r="B870" s="10" t="s">
        <v>2</v>
      </c>
      <c r="C870" s="119"/>
      <c r="D870" s="120">
        <f>SUM(D871)</f>
        <v>3026.7</v>
      </c>
      <c r="E870" s="120">
        <f t="shared" ref="E870:F870" si="472">SUM(E871)</f>
        <v>3026.7</v>
      </c>
      <c r="F870" s="120">
        <f t="shared" si="472"/>
        <v>3820.56</v>
      </c>
      <c r="G870" s="120">
        <f t="shared" si="470"/>
        <v>1.2622856576469423</v>
      </c>
      <c r="H870" s="74"/>
      <c r="I870" s="63"/>
    </row>
    <row r="871" spans="1:10" x14ac:dyDescent="0.25">
      <c r="A871" s="59">
        <v>32</v>
      </c>
      <c r="B871" s="59" t="s">
        <v>200</v>
      </c>
      <c r="C871" s="59"/>
      <c r="D871" s="113">
        <f>SUM(D872)</f>
        <v>3026.7</v>
      </c>
      <c r="E871" s="113">
        <f t="shared" ref="E871:F871" si="473">SUM(E872)</f>
        <v>3026.7</v>
      </c>
      <c r="F871" s="113">
        <f t="shared" si="473"/>
        <v>3820.56</v>
      </c>
      <c r="G871" s="113">
        <f t="shared" si="470"/>
        <v>1.2622856576469423</v>
      </c>
      <c r="H871" s="74"/>
      <c r="I871" s="63"/>
    </row>
    <row r="872" spans="1:10" x14ac:dyDescent="0.25">
      <c r="A872" s="163">
        <v>322</v>
      </c>
      <c r="B872" s="163" t="s">
        <v>63</v>
      </c>
      <c r="C872" s="171"/>
      <c r="D872" s="172">
        <f>SUM(D873)</f>
        <v>3026.7</v>
      </c>
      <c r="E872" s="172">
        <f t="shared" ref="E872:F872" si="474">SUM(E873)</f>
        <v>3026.7</v>
      </c>
      <c r="F872" s="172">
        <f t="shared" si="474"/>
        <v>3820.56</v>
      </c>
      <c r="G872" s="158">
        <f t="shared" si="470"/>
        <v>1.2622856576469423</v>
      </c>
      <c r="H872" s="74"/>
      <c r="I872" s="63"/>
    </row>
    <row r="873" spans="1:10" x14ac:dyDescent="0.25">
      <c r="A873" s="57">
        <v>3223</v>
      </c>
      <c r="B873" s="57" t="s">
        <v>66</v>
      </c>
      <c r="C873" s="57"/>
      <c r="D873" s="12">
        <v>3026.7</v>
      </c>
      <c r="E873" s="12">
        <v>3026.7</v>
      </c>
      <c r="F873" s="38">
        <v>3820.56</v>
      </c>
      <c r="G873" s="38">
        <f t="shared" si="470"/>
        <v>1.2622856576469423</v>
      </c>
      <c r="H873" s="74"/>
      <c r="I873" s="63"/>
    </row>
    <row r="874" spans="1:10" ht="23.25" x14ac:dyDescent="0.25">
      <c r="A874" s="32" t="s">
        <v>297</v>
      </c>
      <c r="B874" s="235" t="s">
        <v>302</v>
      </c>
      <c r="C874" s="77"/>
      <c r="D874" s="239">
        <f>SUM(D875,D886)</f>
        <v>17921.5</v>
      </c>
      <c r="E874" s="239">
        <f t="shared" ref="E874:F874" si="475">SUM(E875,E886)</f>
        <v>17921.5</v>
      </c>
      <c r="F874" s="239">
        <f t="shared" si="475"/>
        <v>16637.84</v>
      </c>
      <c r="G874" s="238">
        <f t="shared" si="470"/>
        <v>0.92837318304829397</v>
      </c>
      <c r="H874" s="74"/>
      <c r="I874" s="63"/>
    </row>
    <row r="875" spans="1:10" x14ac:dyDescent="0.25">
      <c r="A875" s="10">
        <v>3</v>
      </c>
      <c r="B875" s="10" t="s">
        <v>2</v>
      </c>
      <c r="C875" s="119"/>
      <c r="D875" s="120">
        <f>SUM(D876)</f>
        <v>17921.5</v>
      </c>
      <c r="E875" s="120">
        <f t="shared" ref="E875:F875" si="476">SUM(E876)</f>
        <v>17921.5</v>
      </c>
      <c r="F875" s="120">
        <f t="shared" si="476"/>
        <v>16281.59</v>
      </c>
      <c r="G875" s="120">
        <f t="shared" si="470"/>
        <v>0.90849482465195441</v>
      </c>
      <c r="H875" s="74"/>
      <c r="I875" s="63"/>
    </row>
    <row r="876" spans="1:10" x14ac:dyDescent="0.25">
      <c r="A876" s="59">
        <v>32</v>
      </c>
      <c r="B876" s="59" t="s">
        <v>200</v>
      </c>
      <c r="C876" s="59"/>
      <c r="D876" s="113">
        <f>SUM(D877,D882)</f>
        <v>17921.5</v>
      </c>
      <c r="E876" s="113">
        <f t="shared" ref="E876:F876" si="477">SUM(E877,E882)</f>
        <v>17921.5</v>
      </c>
      <c r="F876" s="113">
        <f t="shared" si="477"/>
        <v>16281.59</v>
      </c>
      <c r="G876" s="113">
        <f t="shared" si="470"/>
        <v>0.90849482465195441</v>
      </c>
      <c r="H876" s="7"/>
      <c r="I876" s="63"/>
    </row>
    <row r="877" spans="1:10" x14ac:dyDescent="0.25">
      <c r="A877" s="163">
        <v>322</v>
      </c>
      <c r="B877" s="163" t="s">
        <v>63</v>
      </c>
      <c r="C877" s="163"/>
      <c r="D877" s="165">
        <f>SUM(D878:D881)</f>
        <v>13662.7</v>
      </c>
      <c r="E877" s="165">
        <f t="shared" ref="E877:F877" si="478">SUM(E878:E881)</f>
        <v>13662.7</v>
      </c>
      <c r="F877" s="165">
        <f t="shared" si="478"/>
        <v>11146.38</v>
      </c>
      <c r="G877" s="158">
        <f t="shared" si="470"/>
        <v>0.81582556888462743</v>
      </c>
      <c r="H877" s="7"/>
      <c r="I877" s="63"/>
    </row>
    <row r="878" spans="1:10" x14ac:dyDescent="0.25">
      <c r="A878" s="57">
        <v>3221</v>
      </c>
      <c r="B878" s="57" t="s">
        <v>64</v>
      </c>
      <c r="C878" s="57"/>
      <c r="D878" s="12">
        <v>2000</v>
      </c>
      <c r="E878" s="12">
        <v>2000</v>
      </c>
      <c r="F878" s="12">
        <v>1480.73</v>
      </c>
      <c r="G878" s="38">
        <f t="shared" si="470"/>
        <v>0.74036500000000005</v>
      </c>
      <c r="H878" s="7"/>
      <c r="I878" s="63"/>
    </row>
    <row r="879" spans="1:10" x14ac:dyDescent="0.25">
      <c r="A879" s="57">
        <v>3223</v>
      </c>
      <c r="B879" s="57" t="s">
        <v>66</v>
      </c>
      <c r="C879" s="57"/>
      <c r="D879" s="12">
        <v>3862.7</v>
      </c>
      <c r="E879" s="12">
        <v>3862.7</v>
      </c>
      <c r="F879" s="12">
        <v>4050.81</v>
      </c>
      <c r="G879" s="38">
        <f t="shared" si="470"/>
        <v>1.0486990964869134</v>
      </c>
      <c r="H879" s="7"/>
      <c r="I879" s="63"/>
      <c r="J879" s="134"/>
    </row>
    <row r="880" spans="1:10" x14ac:dyDescent="0.25">
      <c r="A880" s="57">
        <v>3224</v>
      </c>
      <c r="B880" s="58" t="s">
        <v>271</v>
      </c>
      <c r="C880" s="57"/>
      <c r="D880" s="12">
        <v>7000</v>
      </c>
      <c r="E880" s="12">
        <v>7000</v>
      </c>
      <c r="F880" s="12">
        <v>4688.4399999999996</v>
      </c>
      <c r="G880" s="38">
        <f t="shared" si="470"/>
        <v>0.66977714285714285</v>
      </c>
      <c r="H880" s="7"/>
      <c r="I880" s="63"/>
      <c r="J880" s="134"/>
    </row>
    <row r="881" spans="1:9" x14ac:dyDescent="0.25">
      <c r="A881" s="57">
        <v>3225</v>
      </c>
      <c r="B881" s="58" t="s">
        <v>329</v>
      </c>
      <c r="C881" s="57"/>
      <c r="D881" s="12">
        <v>800</v>
      </c>
      <c r="E881" s="12">
        <v>800</v>
      </c>
      <c r="F881" s="12">
        <v>926.4</v>
      </c>
      <c r="G881" s="38">
        <f t="shared" si="470"/>
        <v>1.1579999999999999</v>
      </c>
      <c r="H881" s="7"/>
      <c r="I881" s="63"/>
    </row>
    <row r="882" spans="1:9" x14ac:dyDescent="0.25">
      <c r="A882" s="163">
        <v>323</v>
      </c>
      <c r="B882" s="163" t="s">
        <v>70</v>
      </c>
      <c r="C882" s="163"/>
      <c r="D882" s="165">
        <f>SUM(D883:D885)</f>
        <v>4258.8</v>
      </c>
      <c r="E882" s="165">
        <f t="shared" ref="E882:F882" si="479">SUM(E883:E885)</f>
        <v>4258.8</v>
      </c>
      <c r="F882" s="165">
        <f t="shared" si="479"/>
        <v>5135.2100000000009</v>
      </c>
      <c r="G882" s="158">
        <f t="shared" si="470"/>
        <v>1.2057880154034002</v>
      </c>
      <c r="H882" s="7"/>
      <c r="I882" s="63"/>
    </row>
    <row r="883" spans="1:9" x14ac:dyDescent="0.25">
      <c r="A883" s="57">
        <v>3232</v>
      </c>
      <c r="B883" s="57" t="s">
        <v>72</v>
      </c>
      <c r="C883" s="57"/>
      <c r="D883" s="12">
        <v>3415.55</v>
      </c>
      <c r="E883" s="12">
        <v>3415.55</v>
      </c>
      <c r="F883" s="12">
        <v>3415.55</v>
      </c>
      <c r="G883" s="38">
        <f t="shared" si="470"/>
        <v>1</v>
      </c>
      <c r="H883" s="7"/>
      <c r="I883" s="63"/>
    </row>
    <row r="884" spans="1:9" x14ac:dyDescent="0.25">
      <c r="A884" s="57">
        <v>3234</v>
      </c>
      <c r="B884" s="57" t="s">
        <v>74</v>
      </c>
      <c r="C884" s="57"/>
      <c r="D884" s="12">
        <v>255</v>
      </c>
      <c r="E884" s="12">
        <v>255</v>
      </c>
      <c r="F884" s="12">
        <v>322.76</v>
      </c>
      <c r="G884" s="38">
        <f t="shared" si="470"/>
        <v>1.2657254901960784</v>
      </c>
      <c r="H884" s="7"/>
      <c r="I884" s="63"/>
    </row>
    <row r="885" spans="1:9" x14ac:dyDescent="0.25">
      <c r="A885" s="57">
        <v>3239</v>
      </c>
      <c r="B885" s="57" t="s">
        <v>79</v>
      </c>
      <c r="C885" s="57"/>
      <c r="D885" s="12">
        <v>588.25</v>
      </c>
      <c r="E885" s="12">
        <v>588.25</v>
      </c>
      <c r="F885" s="12">
        <v>1396.9</v>
      </c>
      <c r="G885" s="38">
        <f t="shared" si="470"/>
        <v>2.3746706332341692</v>
      </c>
      <c r="H885" s="7"/>
      <c r="I885" s="63"/>
    </row>
    <row r="886" spans="1:9" x14ac:dyDescent="0.25">
      <c r="A886" s="10">
        <v>4</v>
      </c>
      <c r="B886" s="10" t="s">
        <v>205</v>
      </c>
      <c r="C886" s="119"/>
      <c r="D886" s="120">
        <f>SUM(D887)</f>
        <v>0</v>
      </c>
      <c r="E886" s="120">
        <f t="shared" ref="E886:F886" si="480">SUM(E887)</f>
        <v>0</v>
      </c>
      <c r="F886" s="120">
        <f t="shared" si="480"/>
        <v>356.25</v>
      </c>
      <c r="G886" s="120">
        <v>0</v>
      </c>
      <c r="H886" s="7"/>
      <c r="I886" s="63"/>
    </row>
    <row r="887" spans="1:9" ht="18" x14ac:dyDescent="0.25">
      <c r="A887" s="59">
        <v>42</v>
      </c>
      <c r="B887" s="242" t="s">
        <v>210</v>
      </c>
      <c r="C887" s="59"/>
      <c r="D887" s="113">
        <f>SUM(D888)</f>
        <v>0</v>
      </c>
      <c r="E887" s="113">
        <f t="shared" ref="E887:F887" si="481">SUM(E888)</f>
        <v>0</v>
      </c>
      <c r="F887" s="113">
        <f t="shared" si="481"/>
        <v>356.25</v>
      </c>
      <c r="G887" s="113">
        <v>0</v>
      </c>
      <c r="H887" s="7"/>
      <c r="I887" s="63"/>
    </row>
    <row r="888" spans="1:9" x14ac:dyDescent="0.25">
      <c r="A888" s="163">
        <v>422</v>
      </c>
      <c r="B888" s="163" t="s">
        <v>110</v>
      </c>
      <c r="C888" s="163"/>
      <c r="D888" s="165">
        <f>SUM(D889)</f>
        <v>0</v>
      </c>
      <c r="E888" s="165">
        <f t="shared" ref="E888:F888" si="482">SUM(E889)</f>
        <v>0</v>
      </c>
      <c r="F888" s="165">
        <f t="shared" si="482"/>
        <v>356.25</v>
      </c>
      <c r="G888" s="158">
        <v>0</v>
      </c>
      <c r="H888" s="7"/>
      <c r="I888" s="63"/>
    </row>
    <row r="889" spans="1:9" x14ac:dyDescent="0.25">
      <c r="A889" s="57">
        <v>4227</v>
      </c>
      <c r="B889" s="57" t="s">
        <v>114</v>
      </c>
      <c r="C889" s="57"/>
      <c r="D889" s="12">
        <v>0</v>
      </c>
      <c r="E889" s="137">
        <v>0</v>
      </c>
      <c r="F889" s="38">
        <v>356.25</v>
      </c>
      <c r="G889" s="38">
        <v>0</v>
      </c>
      <c r="H889" s="7"/>
      <c r="I889" s="63"/>
    </row>
    <row r="890" spans="1:9" ht="23.25" customHeight="1" x14ac:dyDescent="0.25">
      <c r="A890" s="32" t="s">
        <v>298</v>
      </c>
      <c r="B890" s="235" t="s">
        <v>301</v>
      </c>
      <c r="C890" s="57"/>
      <c r="D890" s="238">
        <f>SUM(D891)</f>
        <v>1431.16</v>
      </c>
      <c r="E890" s="238">
        <f t="shared" ref="E890:F890" si="483">SUM(E891)</f>
        <v>1431.16</v>
      </c>
      <c r="F890" s="238">
        <f t="shared" si="483"/>
        <v>0</v>
      </c>
      <c r="G890" s="238">
        <v>0</v>
      </c>
      <c r="H890" s="7"/>
      <c r="I890" s="63"/>
    </row>
    <row r="891" spans="1:9" x14ac:dyDescent="0.25">
      <c r="A891" s="10">
        <v>3</v>
      </c>
      <c r="B891" s="10" t="s">
        <v>2</v>
      </c>
      <c r="C891" s="119"/>
      <c r="D891" s="120">
        <f>SUM(D892)</f>
        <v>1431.16</v>
      </c>
      <c r="E891" s="120">
        <f t="shared" ref="E891:F891" si="484">SUM(E892)</f>
        <v>1431.16</v>
      </c>
      <c r="F891" s="120">
        <f t="shared" si="484"/>
        <v>0</v>
      </c>
      <c r="G891" s="120">
        <v>0</v>
      </c>
      <c r="H891" s="7"/>
      <c r="I891" s="63"/>
    </row>
    <row r="892" spans="1:9" x14ac:dyDescent="0.25">
      <c r="A892" s="59">
        <v>32</v>
      </c>
      <c r="B892" s="59" t="s">
        <v>200</v>
      </c>
      <c r="C892" s="59"/>
      <c r="D892" s="113">
        <f>SUM(D893)</f>
        <v>1431.16</v>
      </c>
      <c r="E892" s="113">
        <f t="shared" ref="E892:F892" si="485">SUM(E893)</f>
        <v>1431.16</v>
      </c>
      <c r="F892" s="113">
        <f t="shared" si="485"/>
        <v>0</v>
      </c>
      <c r="G892" s="113">
        <v>0</v>
      </c>
      <c r="H892" s="7"/>
      <c r="I892" s="63"/>
    </row>
    <row r="893" spans="1:9" x14ac:dyDescent="0.25">
      <c r="A893" s="163">
        <v>322</v>
      </c>
      <c r="B893" s="163" t="s">
        <v>63</v>
      </c>
      <c r="C893" s="163"/>
      <c r="D893" s="165">
        <f>SUM(D894)</f>
        <v>1431.16</v>
      </c>
      <c r="E893" s="165">
        <f t="shared" ref="E893:F893" si="486">SUM(E894)</f>
        <v>1431.16</v>
      </c>
      <c r="F893" s="165">
        <f t="shared" si="486"/>
        <v>0</v>
      </c>
      <c r="G893" s="158">
        <v>0</v>
      </c>
      <c r="H893" s="7"/>
      <c r="I893" s="63"/>
    </row>
    <row r="894" spans="1:9" x14ac:dyDescent="0.25">
      <c r="A894" s="57">
        <v>3223</v>
      </c>
      <c r="B894" s="57" t="s">
        <v>66</v>
      </c>
      <c r="C894" s="57"/>
      <c r="D894" s="12">
        <v>1431.16</v>
      </c>
      <c r="E894" s="12">
        <v>1431.16</v>
      </c>
      <c r="F894" s="38">
        <v>0</v>
      </c>
      <c r="G894" s="38">
        <v>0</v>
      </c>
      <c r="H894" s="7"/>
      <c r="I894" s="63"/>
    </row>
    <row r="895" spans="1:9" x14ac:dyDescent="0.25">
      <c r="A895" s="499"/>
      <c r="B895" s="500"/>
      <c r="C895" s="500"/>
      <c r="D895" s="500"/>
      <c r="E895" s="500"/>
      <c r="F895" s="500"/>
      <c r="G895" s="501"/>
      <c r="H895" s="7"/>
      <c r="I895" s="63"/>
    </row>
    <row r="896" spans="1:9" ht="30.75" customHeight="1" x14ac:dyDescent="0.25">
      <c r="A896" s="275" t="s">
        <v>192</v>
      </c>
      <c r="B896" s="278" t="s">
        <v>198</v>
      </c>
      <c r="C896" s="278" t="s">
        <v>197</v>
      </c>
      <c r="D896" s="276">
        <f>SUM(D898)</f>
        <v>21029.77</v>
      </c>
      <c r="E896" s="276">
        <f t="shared" ref="E896:F896" si="487">SUM(E898)</f>
        <v>21029.77</v>
      </c>
      <c r="F896" s="276">
        <f t="shared" si="487"/>
        <v>18616.330000000002</v>
      </c>
      <c r="G896" s="277">
        <f>F896/E896</f>
        <v>0.88523697596312279</v>
      </c>
      <c r="H896" s="7"/>
      <c r="I896" s="63"/>
    </row>
    <row r="897" spans="1:9" x14ac:dyDescent="0.25">
      <c r="A897" s="490"/>
      <c r="B897" s="491"/>
      <c r="C897" s="491"/>
      <c r="D897" s="491"/>
      <c r="E897" s="491"/>
      <c r="F897" s="491"/>
      <c r="G897" s="492"/>
      <c r="H897" s="7"/>
      <c r="I897" s="63"/>
    </row>
    <row r="898" spans="1:9" ht="26.25" customHeight="1" x14ac:dyDescent="0.25">
      <c r="A898" s="269" t="s">
        <v>206</v>
      </c>
      <c r="B898" s="271" t="s">
        <v>246</v>
      </c>
      <c r="C898" s="271">
        <v>301</v>
      </c>
      <c r="D898" s="270">
        <f>SUM(D900,D934,D941)</f>
        <v>21029.77</v>
      </c>
      <c r="E898" s="270">
        <f>SUM(E900,E934,E941)</f>
        <v>21029.77</v>
      </c>
      <c r="F898" s="270">
        <f>SUM(F900,F934,F941)</f>
        <v>18616.330000000002</v>
      </c>
      <c r="G898" s="226">
        <f>F898/E898</f>
        <v>0.88523697596312279</v>
      </c>
      <c r="H898" s="7"/>
      <c r="I898" s="63"/>
    </row>
    <row r="899" spans="1:9" x14ac:dyDescent="0.25">
      <c r="A899" s="490"/>
      <c r="B899" s="491"/>
      <c r="C899" s="491"/>
      <c r="D899" s="491"/>
      <c r="E899" s="491"/>
      <c r="F899" s="491"/>
      <c r="G899" s="492"/>
      <c r="H899" s="64"/>
      <c r="I899" s="63"/>
    </row>
    <row r="900" spans="1:9" ht="30" customHeight="1" x14ac:dyDescent="0.25">
      <c r="A900" s="91" t="s">
        <v>5</v>
      </c>
      <c r="B900" s="230" t="s">
        <v>248</v>
      </c>
      <c r="C900" s="230" t="s">
        <v>247</v>
      </c>
      <c r="D900" s="231">
        <f>SUM(D901,D918,D928,D923)</f>
        <v>10581.69</v>
      </c>
      <c r="E900" s="231">
        <f t="shared" ref="E900:F900" si="488">SUM(E901,E918,E928,E923)</f>
        <v>10581.69</v>
      </c>
      <c r="F900" s="231">
        <f t="shared" si="488"/>
        <v>10374.580000000002</v>
      </c>
      <c r="G900" s="213">
        <f t="shared" ref="G900:G909" si="489">F900/E900</f>
        <v>0.98042751205147771</v>
      </c>
      <c r="H900" s="64"/>
      <c r="I900" s="63"/>
    </row>
    <row r="901" spans="1:9" ht="22.5" x14ac:dyDescent="0.25">
      <c r="A901" s="103" t="s">
        <v>296</v>
      </c>
      <c r="B901" s="236" t="s">
        <v>303</v>
      </c>
      <c r="C901" s="268"/>
      <c r="D901" s="274">
        <f>SUM(D902)</f>
        <v>10447.640000000001</v>
      </c>
      <c r="E901" s="274">
        <f t="shared" ref="E901:F901" si="490">SUM(E902)</f>
        <v>10447.640000000001</v>
      </c>
      <c r="F901" s="274">
        <f t="shared" si="490"/>
        <v>10374.570000000002</v>
      </c>
      <c r="G901" s="279">
        <f t="shared" si="489"/>
        <v>0.9930060760133389</v>
      </c>
      <c r="H901" s="7"/>
      <c r="I901" s="63"/>
    </row>
    <row r="902" spans="1:9" x14ac:dyDescent="0.25">
      <c r="A902" s="10">
        <v>3</v>
      </c>
      <c r="B902" s="10" t="s">
        <v>2</v>
      </c>
      <c r="C902" s="119"/>
      <c r="D902" s="120">
        <f>SUM(D903,D914)</f>
        <v>10447.640000000001</v>
      </c>
      <c r="E902" s="120">
        <f>SUM(E903,E914)</f>
        <v>10447.640000000001</v>
      </c>
      <c r="F902" s="120">
        <f>SUM(F903,F914)</f>
        <v>10374.570000000002</v>
      </c>
      <c r="G902" s="219">
        <f t="shared" si="489"/>
        <v>0.9930060760133389</v>
      </c>
      <c r="H902" s="75"/>
      <c r="I902" s="63"/>
    </row>
    <row r="903" spans="1:9" x14ac:dyDescent="0.25">
      <c r="A903" s="59">
        <v>32</v>
      </c>
      <c r="B903" s="59" t="s">
        <v>200</v>
      </c>
      <c r="C903" s="59"/>
      <c r="D903" s="113">
        <f>SUM(D904,D906,D911)</f>
        <v>10079.44</v>
      </c>
      <c r="E903" s="113">
        <f>SUM(E904,E906,E911)</f>
        <v>10079.44</v>
      </c>
      <c r="F903" s="113">
        <f>SUM(F904,F906,F911)</f>
        <v>10126.090000000002</v>
      </c>
      <c r="G903" s="214">
        <f t="shared" si="489"/>
        <v>1.0046282333145493</v>
      </c>
      <c r="H903" s="7"/>
      <c r="I903" s="63"/>
    </row>
    <row r="904" spans="1:9" x14ac:dyDescent="0.25">
      <c r="A904" s="163">
        <v>322</v>
      </c>
      <c r="B904" s="163" t="s">
        <v>63</v>
      </c>
      <c r="C904" s="163"/>
      <c r="D904" s="165">
        <f>SUM(D905)</f>
        <v>300.56</v>
      </c>
      <c r="E904" s="165">
        <f t="shared" ref="E904:F904" si="491">SUM(E905)</f>
        <v>300.56</v>
      </c>
      <c r="F904" s="165">
        <f t="shared" si="491"/>
        <v>317</v>
      </c>
      <c r="G904" s="220">
        <f t="shared" si="489"/>
        <v>1.0546978972584509</v>
      </c>
      <c r="H904" s="65"/>
      <c r="I904" s="63"/>
    </row>
    <row r="905" spans="1:9" x14ac:dyDescent="0.25">
      <c r="A905" s="57">
        <v>3221</v>
      </c>
      <c r="B905" s="57" t="s">
        <v>64</v>
      </c>
      <c r="C905" s="57"/>
      <c r="D905" s="12">
        <v>300.56</v>
      </c>
      <c r="E905" s="12">
        <v>300.56</v>
      </c>
      <c r="F905" s="12">
        <v>317</v>
      </c>
      <c r="G905" s="216">
        <f t="shared" si="489"/>
        <v>1.0546978972584509</v>
      </c>
      <c r="H905" s="7"/>
      <c r="I905" s="63"/>
    </row>
    <row r="906" spans="1:9" x14ac:dyDescent="0.25">
      <c r="A906" s="163">
        <v>323</v>
      </c>
      <c r="B906" s="163" t="s">
        <v>70</v>
      </c>
      <c r="C906" s="163"/>
      <c r="D906" s="165">
        <f>SUM(D907:D910)</f>
        <v>9746.1600000000017</v>
      </c>
      <c r="E906" s="165">
        <f t="shared" ref="E906:F906" si="492">SUM(E907:E910)</f>
        <v>9746.1600000000017</v>
      </c>
      <c r="F906" s="165">
        <f t="shared" si="492"/>
        <v>9744.3900000000012</v>
      </c>
      <c r="G906" s="220">
        <f t="shared" si="489"/>
        <v>0.99981839001206629</v>
      </c>
      <c r="H906" s="7"/>
      <c r="I906" s="63"/>
    </row>
    <row r="907" spans="1:9" x14ac:dyDescent="0.25">
      <c r="A907" s="57">
        <v>3231</v>
      </c>
      <c r="B907" s="57" t="s">
        <v>71</v>
      </c>
      <c r="C907" s="57"/>
      <c r="D907" s="12">
        <v>583.20000000000005</v>
      </c>
      <c r="E907" s="12">
        <v>583.20000000000005</v>
      </c>
      <c r="F907" s="12">
        <v>592.6</v>
      </c>
      <c r="G907" s="216">
        <f t="shared" si="489"/>
        <v>1.0161179698216736</v>
      </c>
      <c r="H907" s="7"/>
      <c r="I907" s="63"/>
    </row>
    <row r="908" spans="1:9" x14ac:dyDescent="0.25">
      <c r="A908" s="57">
        <v>3237</v>
      </c>
      <c r="B908" s="57" t="s">
        <v>77</v>
      </c>
      <c r="C908" s="57"/>
      <c r="D908" s="12">
        <v>9030.7000000000007</v>
      </c>
      <c r="E908" s="12">
        <v>9030.7000000000007</v>
      </c>
      <c r="F908" s="12">
        <v>9030.68</v>
      </c>
      <c r="G908" s="216">
        <f t="shared" si="489"/>
        <v>0.99999778533225547</v>
      </c>
      <c r="H908" s="7"/>
      <c r="I908" s="63"/>
    </row>
    <row r="909" spans="1:9" x14ac:dyDescent="0.25">
      <c r="A909" s="57">
        <v>3238</v>
      </c>
      <c r="B909" s="57" t="s">
        <v>78</v>
      </c>
      <c r="C909" s="57"/>
      <c r="D909" s="12">
        <v>99.54</v>
      </c>
      <c r="E909" s="12">
        <v>99.54</v>
      </c>
      <c r="F909" s="12">
        <v>121.11</v>
      </c>
      <c r="G909" s="216">
        <f t="shared" si="489"/>
        <v>1.2166968053044001</v>
      </c>
      <c r="H909" s="7"/>
      <c r="I909" s="63"/>
    </row>
    <row r="910" spans="1:9" x14ac:dyDescent="0.25">
      <c r="A910" s="57">
        <v>3239</v>
      </c>
      <c r="B910" s="57" t="s">
        <v>79</v>
      </c>
      <c r="C910" s="57"/>
      <c r="D910" s="12">
        <v>32.72</v>
      </c>
      <c r="E910" s="12">
        <v>32.72</v>
      </c>
      <c r="F910" s="12">
        <v>0</v>
      </c>
      <c r="G910" s="216">
        <v>0</v>
      </c>
      <c r="H910" s="7"/>
      <c r="I910" s="63"/>
    </row>
    <row r="911" spans="1:9" x14ac:dyDescent="0.25">
      <c r="A911" s="163">
        <v>329</v>
      </c>
      <c r="B911" s="163" t="s">
        <v>80</v>
      </c>
      <c r="C911" s="163"/>
      <c r="D911" s="165">
        <f>SUM(D912:D913)</f>
        <v>32.72</v>
      </c>
      <c r="E911" s="165">
        <f t="shared" ref="E911:F911" si="493">SUM(E912:E913)</f>
        <v>32.72</v>
      </c>
      <c r="F911" s="165">
        <f t="shared" si="493"/>
        <v>64.7</v>
      </c>
      <c r="G911" s="220">
        <f>F911/E911</f>
        <v>1.9773838630806848</v>
      </c>
      <c r="H911" s="7"/>
      <c r="I911" s="63"/>
    </row>
    <row r="912" spans="1:9" x14ac:dyDescent="0.25">
      <c r="A912" s="57">
        <v>3293</v>
      </c>
      <c r="B912" s="57" t="s">
        <v>82</v>
      </c>
      <c r="C912" s="57"/>
      <c r="D912" s="12">
        <v>32.72</v>
      </c>
      <c r="E912" s="12">
        <v>32.72</v>
      </c>
      <c r="F912" s="12">
        <v>0</v>
      </c>
      <c r="G912" s="216">
        <v>0</v>
      </c>
      <c r="H912" s="7"/>
      <c r="I912" s="63"/>
    </row>
    <row r="913" spans="1:9" x14ac:dyDescent="0.25">
      <c r="A913" s="57">
        <v>3299</v>
      </c>
      <c r="B913" s="57" t="s">
        <v>80</v>
      </c>
      <c r="C913" s="57"/>
      <c r="D913" s="12">
        <v>0</v>
      </c>
      <c r="E913" s="137">
        <v>0</v>
      </c>
      <c r="F913" s="12">
        <v>64.7</v>
      </c>
      <c r="G913" s="216">
        <v>0</v>
      </c>
      <c r="H913" s="7"/>
      <c r="I913" s="63"/>
    </row>
    <row r="914" spans="1:9" x14ac:dyDescent="0.25">
      <c r="A914" s="59">
        <v>34</v>
      </c>
      <c r="B914" s="59" t="s">
        <v>201</v>
      </c>
      <c r="C914" s="59"/>
      <c r="D914" s="113">
        <f>SUM(D915)</f>
        <v>368.2</v>
      </c>
      <c r="E914" s="113">
        <f t="shared" ref="E914:F914" si="494">SUM(E915)</f>
        <v>368.2</v>
      </c>
      <c r="F914" s="113">
        <f t="shared" si="494"/>
        <v>248.48</v>
      </c>
      <c r="G914" s="214">
        <f>F914/E914</f>
        <v>0.6748506246605106</v>
      </c>
      <c r="H914" s="7"/>
      <c r="I914" s="63"/>
    </row>
    <row r="915" spans="1:9" x14ac:dyDescent="0.25">
      <c r="A915" s="163">
        <v>343</v>
      </c>
      <c r="B915" s="163" t="s">
        <v>87</v>
      </c>
      <c r="C915" s="163"/>
      <c r="D915" s="165">
        <f>SUM(D916:D917)</f>
        <v>368.2</v>
      </c>
      <c r="E915" s="165">
        <f t="shared" ref="E915:F915" si="495">SUM(E916:E917)</f>
        <v>368.2</v>
      </c>
      <c r="F915" s="165">
        <f t="shared" si="495"/>
        <v>248.48</v>
      </c>
      <c r="G915" s="220">
        <f>F915/E915</f>
        <v>0.6748506246605106</v>
      </c>
      <c r="H915" s="7"/>
      <c r="I915" s="63"/>
    </row>
    <row r="916" spans="1:9" x14ac:dyDescent="0.25">
      <c r="A916" s="57">
        <v>3431</v>
      </c>
      <c r="B916" s="57" t="s">
        <v>88</v>
      </c>
      <c r="C916" s="57"/>
      <c r="D916" s="12">
        <v>265.45999999999998</v>
      </c>
      <c r="E916" s="12">
        <v>265.45999999999998</v>
      </c>
      <c r="F916" s="12">
        <v>248.48</v>
      </c>
      <c r="G916" s="216">
        <f>F916/E916</f>
        <v>0.936035560913132</v>
      </c>
      <c r="H916" s="7"/>
      <c r="I916" s="63"/>
    </row>
    <row r="917" spans="1:9" x14ac:dyDescent="0.25">
      <c r="A917" s="57">
        <v>3434</v>
      </c>
      <c r="B917" s="18" t="s">
        <v>331</v>
      </c>
      <c r="C917" s="18"/>
      <c r="D917" s="66">
        <v>102.74</v>
      </c>
      <c r="E917" s="66">
        <v>102.74</v>
      </c>
      <c r="F917" s="86">
        <v>0</v>
      </c>
      <c r="G917" s="216">
        <v>0</v>
      </c>
      <c r="H917" s="7"/>
      <c r="I917" s="63"/>
    </row>
    <row r="918" spans="1:9" ht="22.5" x14ac:dyDescent="0.25">
      <c r="A918" s="263" t="s">
        <v>306</v>
      </c>
      <c r="B918" s="235" t="s">
        <v>307</v>
      </c>
      <c r="C918" s="77"/>
      <c r="D918" s="239">
        <f>SUM(D919)</f>
        <v>1.05</v>
      </c>
      <c r="E918" s="239">
        <f t="shared" ref="E918:F918" si="496">SUM(E919)</f>
        <v>1.05</v>
      </c>
      <c r="F918" s="239">
        <f t="shared" si="496"/>
        <v>0</v>
      </c>
      <c r="G918" s="162">
        <v>0</v>
      </c>
      <c r="H918" s="7"/>
      <c r="I918" s="63"/>
    </row>
    <row r="919" spans="1:9" x14ac:dyDescent="0.25">
      <c r="A919" s="10">
        <v>3</v>
      </c>
      <c r="B919" s="10" t="s">
        <v>2</v>
      </c>
      <c r="C919" s="119"/>
      <c r="D919" s="120">
        <f>SUM(D920)</f>
        <v>1.05</v>
      </c>
      <c r="E919" s="120">
        <f t="shared" ref="E919:F919" si="497">SUM(E920)</f>
        <v>1.05</v>
      </c>
      <c r="F919" s="120">
        <f t="shared" si="497"/>
        <v>0</v>
      </c>
      <c r="G919" s="219">
        <v>0</v>
      </c>
      <c r="H919" s="7"/>
      <c r="I919" s="63"/>
    </row>
    <row r="920" spans="1:9" x14ac:dyDescent="0.25">
      <c r="A920" s="59">
        <v>32</v>
      </c>
      <c r="B920" s="59" t="s">
        <v>200</v>
      </c>
      <c r="C920" s="59"/>
      <c r="D920" s="113">
        <f>SUM(D921)</f>
        <v>1.05</v>
      </c>
      <c r="E920" s="113">
        <f t="shared" ref="E920:F920" si="498">SUM(E921)</f>
        <v>1.05</v>
      </c>
      <c r="F920" s="113">
        <f t="shared" si="498"/>
        <v>0</v>
      </c>
      <c r="G920" s="214">
        <v>0</v>
      </c>
      <c r="H920" s="7"/>
      <c r="I920" s="63"/>
    </row>
    <row r="921" spans="1:9" x14ac:dyDescent="0.25">
      <c r="A921" s="163">
        <v>322</v>
      </c>
      <c r="B921" s="163" t="s">
        <v>63</v>
      </c>
      <c r="C921" s="173"/>
      <c r="D921" s="172">
        <f>SUM(D922)</f>
        <v>1.05</v>
      </c>
      <c r="E921" s="172">
        <f t="shared" ref="E921:F921" si="499">SUM(E922)</f>
        <v>1.05</v>
      </c>
      <c r="F921" s="172">
        <f t="shared" si="499"/>
        <v>0</v>
      </c>
      <c r="G921" s="220">
        <v>0</v>
      </c>
      <c r="H921" s="7"/>
      <c r="I921" s="63"/>
    </row>
    <row r="922" spans="1:9" x14ac:dyDescent="0.25">
      <c r="A922" s="57">
        <v>3225</v>
      </c>
      <c r="B922" s="57" t="s">
        <v>329</v>
      </c>
      <c r="C922" s="18"/>
      <c r="D922" s="66">
        <v>1.05</v>
      </c>
      <c r="E922" s="66">
        <v>1.05</v>
      </c>
      <c r="F922" s="86">
        <v>0</v>
      </c>
      <c r="G922" s="216">
        <v>0</v>
      </c>
      <c r="H922" s="7"/>
      <c r="I922" s="63"/>
    </row>
    <row r="923" spans="1:9" ht="22.5" customHeight="1" x14ac:dyDescent="0.25">
      <c r="A923" s="32" t="s">
        <v>297</v>
      </c>
      <c r="B923" s="235" t="s">
        <v>302</v>
      </c>
      <c r="C923" s="18"/>
      <c r="D923" s="239">
        <f>SUM(D924)</f>
        <v>0</v>
      </c>
      <c r="E923" s="239">
        <f t="shared" ref="E923:F923" si="500">SUM(E924)</f>
        <v>0</v>
      </c>
      <c r="F923" s="239">
        <f t="shared" si="500"/>
        <v>0.01</v>
      </c>
      <c r="G923" s="216">
        <v>0</v>
      </c>
      <c r="H923" s="7"/>
      <c r="I923" s="63"/>
    </row>
    <row r="924" spans="1:9" x14ac:dyDescent="0.25">
      <c r="A924" s="10">
        <v>3</v>
      </c>
      <c r="B924" s="10" t="s">
        <v>2</v>
      </c>
      <c r="C924" s="119"/>
      <c r="D924" s="120">
        <f>SUM(D925)</f>
        <v>0</v>
      </c>
      <c r="E924" s="120">
        <f t="shared" ref="E924:F924" si="501">SUM(E925)</f>
        <v>0</v>
      </c>
      <c r="F924" s="120">
        <f t="shared" si="501"/>
        <v>0.01</v>
      </c>
      <c r="G924" s="219">
        <v>0</v>
      </c>
      <c r="H924" s="7"/>
      <c r="I924" s="63"/>
    </row>
    <row r="925" spans="1:9" x14ac:dyDescent="0.25">
      <c r="A925" s="59">
        <v>32</v>
      </c>
      <c r="B925" s="59" t="s">
        <v>200</v>
      </c>
      <c r="C925" s="59"/>
      <c r="D925" s="113">
        <f>SUM(D926)</f>
        <v>0</v>
      </c>
      <c r="E925" s="113">
        <f t="shared" ref="E925:F925" si="502">SUM(E926)</f>
        <v>0</v>
      </c>
      <c r="F925" s="113">
        <f t="shared" si="502"/>
        <v>0.01</v>
      </c>
      <c r="G925" s="214">
        <v>0</v>
      </c>
      <c r="H925" s="7"/>
      <c r="I925" s="63"/>
    </row>
    <row r="926" spans="1:9" x14ac:dyDescent="0.25">
      <c r="A926" s="163">
        <v>323</v>
      </c>
      <c r="B926" s="163" t="s">
        <v>70</v>
      </c>
      <c r="C926" s="163"/>
      <c r="D926" s="165">
        <f>SUM(D927)</f>
        <v>0</v>
      </c>
      <c r="E926" s="165">
        <f t="shared" ref="E926:F926" si="503">SUM(E927)</f>
        <v>0</v>
      </c>
      <c r="F926" s="165">
        <f t="shared" si="503"/>
        <v>0.01</v>
      </c>
      <c r="G926" s="220">
        <v>0</v>
      </c>
      <c r="H926" s="7"/>
      <c r="I926" s="63"/>
    </row>
    <row r="927" spans="1:9" x14ac:dyDescent="0.25">
      <c r="A927" s="57">
        <v>3238</v>
      </c>
      <c r="B927" s="57" t="s">
        <v>78</v>
      </c>
      <c r="C927" s="18"/>
      <c r="D927" s="86">
        <v>0</v>
      </c>
      <c r="E927" s="86">
        <v>0</v>
      </c>
      <c r="F927" s="86">
        <v>0.01</v>
      </c>
      <c r="G927" s="216">
        <v>0</v>
      </c>
      <c r="H927" s="7"/>
      <c r="I927" s="63"/>
    </row>
    <row r="928" spans="1:9" ht="22.5" x14ac:dyDescent="0.25">
      <c r="A928" s="103" t="s">
        <v>332</v>
      </c>
      <c r="B928" s="236" t="s">
        <v>333</v>
      </c>
      <c r="C928" s="88"/>
      <c r="D928" s="239">
        <f>SUM(D929)</f>
        <v>133</v>
      </c>
      <c r="E928" s="239">
        <f t="shared" ref="E928:F928" si="504">SUM(E929)</f>
        <v>133</v>
      </c>
      <c r="F928" s="239">
        <f t="shared" si="504"/>
        <v>0</v>
      </c>
      <c r="G928" s="279">
        <v>0</v>
      </c>
      <c r="H928" s="7"/>
      <c r="I928" s="63"/>
    </row>
    <row r="929" spans="1:9" x14ac:dyDescent="0.25">
      <c r="A929" s="10">
        <v>3</v>
      </c>
      <c r="B929" s="10" t="s">
        <v>2</v>
      </c>
      <c r="C929" s="119"/>
      <c r="D929" s="120">
        <f>SUM(D930)</f>
        <v>133</v>
      </c>
      <c r="E929" s="120">
        <f t="shared" ref="E929:F929" si="505">SUM(E930)</f>
        <v>133</v>
      </c>
      <c r="F929" s="120">
        <f t="shared" si="505"/>
        <v>0</v>
      </c>
      <c r="G929" s="219">
        <v>0</v>
      </c>
      <c r="H929" s="7"/>
      <c r="I929" s="63"/>
    </row>
    <row r="930" spans="1:9" x14ac:dyDescent="0.25">
      <c r="A930" s="59">
        <v>32</v>
      </c>
      <c r="B930" s="59" t="s">
        <v>200</v>
      </c>
      <c r="C930" s="59"/>
      <c r="D930" s="113">
        <f>SUM(D931)</f>
        <v>133</v>
      </c>
      <c r="E930" s="113">
        <f t="shared" ref="E930:F930" si="506">SUM(E931)</f>
        <v>133</v>
      </c>
      <c r="F930" s="113">
        <f t="shared" si="506"/>
        <v>0</v>
      </c>
      <c r="G930" s="214">
        <v>0</v>
      </c>
      <c r="H930" s="7"/>
      <c r="I930" s="63"/>
    </row>
    <row r="931" spans="1:9" x14ac:dyDescent="0.25">
      <c r="A931" s="163">
        <v>322</v>
      </c>
      <c r="B931" s="163" t="s">
        <v>63</v>
      </c>
      <c r="C931" s="173"/>
      <c r="D931" s="172">
        <f>SUM(D932)</f>
        <v>133</v>
      </c>
      <c r="E931" s="172">
        <f t="shared" ref="E931:F931" si="507">SUM(E932)</f>
        <v>133</v>
      </c>
      <c r="F931" s="172">
        <f t="shared" si="507"/>
        <v>0</v>
      </c>
      <c r="G931" s="220">
        <v>0</v>
      </c>
      <c r="H931" s="7"/>
      <c r="I931" s="63"/>
    </row>
    <row r="932" spans="1:9" x14ac:dyDescent="0.25">
      <c r="A932" s="57">
        <v>3221</v>
      </c>
      <c r="B932" s="57" t="s">
        <v>64</v>
      </c>
      <c r="C932" s="18"/>
      <c r="D932" s="86">
        <v>133</v>
      </c>
      <c r="E932" s="86">
        <v>133</v>
      </c>
      <c r="F932" s="86">
        <v>0</v>
      </c>
      <c r="G932" s="216">
        <v>0</v>
      </c>
      <c r="H932" s="7"/>
      <c r="I932" s="63"/>
    </row>
    <row r="933" spans="1:9" x14ac:dyDescent="0.25">
      <c r="A933" s="457"/>
      <c r="B933" s="483"/>
      <c r="C933" s="483"/>
      <c r="D933" s="483"/>
      <c r="E933" s="483"/>
      <c r="F933" s="483"/>
      <c r="G933" s="458"/>
      <c r="H933" s="7"/>
      <c r="I933" s="63"/>
    </row>
    <row r="934" spans="1:9" ht="23.25" customHeight="1" x14ac:dyDescent="0.25">
      <c r="A934" s="133" t="s">
        <v>5</v>
      </c>
      <c r="B934" s="230" t="s">
        <v>336</v>
      </c>
      <c r="C934" s="230" t="s">
        <v>335</v>
      </c>
      <c r="D934" s="231">
        <f>SUM(D935)</f>
        <v>237.35</v>
      </c>
      <c r="E934" s="231">
        <f t="shared" ref="E934:F934" si="508">SUM(E935)</f>
        <v>237.35</v>
      </c>
      <c r="F934" s="231">
        <f t="shared" si="508"/>
        <v>139.44999999999999</v>
      </c>
      <c r="G934" s="213">
        <f t="shared" ref="G934:G939" si="509">F934/E934</f>
        <v>0.58752896566252366</v>
      </c>
      <c r="H934" s="7"/>
      <c r="I934" s="63"/>
    </row>
    <row r="935" spans="1:9" ht="26.25" customHeight="1" x14ac:dyDescent="0.25">
      <c r="A935" s="103" t="s">
        <v>296</v>
      </c>
      <c r="B935" s="236" t="s">
        <v>303</v>
      </c>
      <c r="C935" s="68"/>
      <c r="D935" s="239">
        <f>SUM(D936)</f>
        <v>237.35</v>
      </c>
      <c r="E935" s="239">
        <f t="shared" ref="E935:F935" si="510">SUM(E936)</f>
        <v>237.35</v>
      </c>
      <c r="F935" s="239">
        <f t="shared" si="510"/>
        <v>139.44999999999999</v>
      </c>
      <c r="G935" s="279">
        <f t="shared" si="509"/>
        <v>0.58752896566252366</v>
      </c>
      <c r="H935" s="7"/>
      <c r="I935" s="63"/>
    </row>
    <row r="936" spans="1:9" x14ac:dyDescent="0.25">
      <c r="A936" s="10">
        <v>4</v>
      </c>
      <c r="B936" s="10" t="s">
        <v>205</v>
      </c>
      <c r="C936" s="119"/>
      <c r="D936" s="120">
        <f>SUM(D937)</f>
        <v>237.35</v>
      </c>
      <c r="E936" s="120">
        <f t="shared" ref="E936:F936" si="511">SUM(E937)</f>
        <v>237.35</v>
      </c>
      <c r="F936" s="120">
        <f t="shared" si="511"/>
        <v>139.44999999999999</v>
      </c>
      <c r="G936" s="219">
        <f t="shared" si="509"/>
        <v>0.58752896566252366</v>
      </c>
      <c r="H936" s="7"/>
      <c r="I936" s="63"/>
    </row>
    <row r="937" spans="1:9" x14ac:dyDescent="0.25">
      <c r="A937" s="59">
        <v>42</v>
      </c>
      <c r="B937" s="36" t="s">
        <v>334</v>
      </c>
      <c r="C937" s="59"/>
      <c r="D937" s="113">
        <f>SUM(D938)</f>
        <v>237.35</v>
      </c>
      <c r="E937" s="113">
        <f t="shared" ref="E937:F937" si="512">SUM(E938)</f>
        <v>237.35</v>
      </c>
      <c r="F937" s="113">
        <f t="shared" si="512"/>
        <v>139.44999999999999</v>
      </c>
      <c r="G937" s="214">
        <f t="shared" si="509"/>
        <v>0.58752896566252366</v>
      </c>
      <c r="H937" s="7"/>
      <c r="I937" s="63"/>
    </row>
    <row r="938" spans="1:9" x14ac:dyDescent="0.25">
      <c r="A938" s="163">
        <v>422</v>
      </c>
      <c r="B938" s="163" t="s">
        <v>110</v>
      </c>
      <c r="C938" s="163"/>
      <c r="D938" s="158">
        <f>SUM(D939)</f>
        <v>237.35</v>
      </c>
      <c r="E938" s="158">
        <f t="shared" ref="E938:F938" si="513">SUM(E939)</f>
        <v>237.35</v>
      </c>
      <c r="F938" s="158">
        <f t="shared" si="513"/>
        <v>139.44999999999999</v>
      </c>
      <c r="G938" s="220">
        <f t="shared" si="509"/>
        <v>0.58752896566252366</v>
      </c>
      <c r="H938" s="7"/>
      <c r="I938" s="63"/>
    </row>
    <row r="939" spans="1:9" x14ac:dyDescent="0.25">
      <c r="A939" s="16">
        <v>4221</v>
      </c>
      <c r="B939" s="136" t="s">
        <v>111</v>
      </c>
      <c r="C939" s="16"/>
      <c r="D939" s="137">
        <v>237.35</v>
      </c>
      <c r="E939" s="137">
        <v>237.35</v>
      </c>
      <c r="F939" s="137">
        <v>139.44999999999999</v>
      </c>
      <c r="G939" s="216">
        <f t="shared" si="509"/>
        <v>0.58752896566252366</v>
      </c>
      <c r="H939" s="7"/>
      <c r="I939" s="63"/>
    </row>
    <row r="940" spans="1:9" x14ac:dyDescent="0.25">
      <c r="A940" s="457"/>
      <c r="B940" s="483"/>
      <c r="C940" s="483"/>
      <c r="D940" s="483"/>
      <c r="E940" s="483"/>
      <c r="F940" s="483"/>
      <c r="G940" s="458"/>
      <c r="H940" s="7"/>
      <c r="I940" s="63"/>
    </row>
    <row r="941" spans="1:9" ht="23.25" customHeight="1" x14ac:dyDescent="0.25">
      <c r="A941" s="280" t="s">
        <v>5</v>
      </c>
      <c r="B941" s="230" t="s">
        <v>250</v>
      </c>
      <c r="C941" s="230" t="s">
        <v>249</v>
      </c>
      <c r="D941" s="231">
        <f>SUM(D942,D952,D947)</f>
        <v>10210.73</v>
      </c>
      <c r="E941" s="231">
        <f t="shared" ref="E941:F941" si="514">SUM(E942,E952,E947)</f>
        <v>10210.73</v>
      </c>
      <c r="F941" s="231">
        <f t="shared" si="514"/>
        <v>8102.3</v>
      </c>
      <c r="G941" s="240">
        <f t="shared" ref="G941:G946" si="515">F941/E941</f>
        <v>0.79350839753866775</v>
      </c>
      <c r="H941" s="7"/>
      <c r="I941" s="63"/>
    </row>
    <row r="942" spans="1:9" ht="22.5" x14ac:dyDescent="0.25">
      <c r="A942" s="103" t="s">
        <v>296</v>
      </c>
      <c r="B942" s="236" t="s">
        <v>303</v>
      </c>
      <c r="C942" s="132"/>
      <c r="D942" s="274">
        <f>SUM(D943)</f>
        <v>663.6</v>
      </c>
      <c r="E942" s="274">
        <f t="shared" ref="E942:F942" si="516">SUM(E943)</f>
        <v>663.6</v>
      </c>
      <c r="F942" s="274">
        <f t="shared" si="516"/>
        <v>663.6</v>
      </c>
      <c r="G942" s="208">
        <f t="shared" si="515"/>
        <v>1</v>
      </c>
      <c r="H942" s="7"/>
      <c r="I942" s="63"/>
    </row>
    <row r="943" spans="1:9" x14ac:dyDescent="0.25">
      <c r="A943" s="10">
        <v>4</v>
      </c>
      <c r="B943" s="10" t="s">
        <v>205</v>
      </c>
      <c r="C943" s="119"/>
      <c r="D943" s="120">
        <f>SUM(D944)</f>
        <v>663.6</v>
      </c>
      <c r="E943" s="120">
        <f t="shared" ref="E943:F943" si="517">SUM(E944)</f>
        <v>663.6</v>
      </c>
      <c r="F943" s="120">
        <f t="shared" si="517"/>
        <v>663.6</v>
      </c>
      <c r="G943" s="219">
        <f t="shared" si="515"/>
        <v>1</v>
      </c>
      <c r="H943" s="7"/>
      <c r="I943" s="63"/>
    </row>
    <row r="944" spans="1:9" x14ac:dyDescent="0.25">
      <c r="A944" s="59">
        <v>42</v>
      </c>
      <c r="B944" s="36" t="s">
        <v>334</v>
      </c>
      <c r="C944" s="59"/>
      <c r="D944" s="113">
        <f>SUM(D945)</f>
        <v>663.6</v>
      </c>
      <c r="E944" s="113">
        <f t="shared" ref="E944:F944" si="518">SUM(E945)</f>
        <v>663.6</v>
      </c>
      <c r="F944" s="113">
        <f t="shared" si="518"/>
        <v>663.6</v>
      </c>
      <c r="G944" s="214">
        <f t="shared" si="515"/>
        <v>1</v>
      </c>
      <c r="H944" s="7"/>
      <c r="I944" s="63"/>
    </row>
    <row r="945" spans="1:15" x14ac:dyDescent="0.25">
      <c r="A945" s="163">
        <v>424</v>
      </c>
      <c r="B945" s="163" t="s">
        <v>251</v>
      </c>
      <c r="C945" s="163"/>
      <c r="D945" s="165">
        <f>SUM(D946)</f>
        <v>663.6</v>
      </c>
      <c r="E945" s="165">
        <f t="shared" ref="E945:F945" si="519">SUM(E946)</f>
        <v>663.6</v>
      </c>
      <c r="F945" s="165">
        <f t="shared" si="519"/>
        <v>663.6</v>
      </c>
      <c r="G945" s="220">
        <f t="shared" si="515"/>
        <v>1</v>
      </c>
      <c r="H945" s="7"/>
      <c r="I945" s="63"/>
    </row>
    <row r="946" spans="1:15" x14ac:dyDescent="0.25">
      <c r="A946" s="57">
        <v>4241</v>
      </c>
      <c r="B946" s="57" t="s">
        <v>117</v>
      </c>
      <c r="C946" s="57"/>
      <c r="D946" s="12">
        <v>663.6</v>
      </c>
      <c r="E946" s="12">
        <v>663.6</v>
      </c>
      <c r="F946" s="12">
        <v>663.6</v>
      </c>
      <c r="G946" s="216">
        <f t="shared" si="515"/>
        <v>1</v>
      </c>
      <c r="H946" s="7"/>
      <c r="I946" s="63"/>
    </row>
    <row r="947" spans="1:15" ht="21.75" customHeight="1" x14ac:dyDescent="0.25">
      <c r="A947" s="263" t="s">
        <v>306</v>
      </c>
      <c r="B947" s="235" t="s">
        <v>307</v>
      </c>
      <c r="C947" s="57"/>
      <c r="D947" s="238">
        <f>SUM(D948)</f>
        <v>0</v>
      </c>
      <c r="E947" s="238">
        <f t="shared" ref="E947:F947" si="520">SUM(E948)</f>
        <v>0</v>
      </c>
      <c r="F947" s="238">
        <f t="shared" si="520"/>
        <v>97.9</v>
      </c>
      <c r="G947" s="279">
        <v>0</v>
      </c>
      <c r="H947" s="7"/>
      <c r="I947" s="63"/>
    </row>
    <row r="948" spans="1:15" ht="15.75" customHeight="1" x14ac:dyDescent="0.25">
      <c r="A948" s="10">
        <v>4</v>
      </c>
      <c r="B948" s="10" t="s">
        <v>205</v>
      </c>
      <c r="C948" s="119"/>
      <c r="D948" s="120">
        <f>SUM(D949)</f>
        <v>0</v>
      </c>
      <c r="E948" s="120">
        <f t="shared" ref="E948:F948" si="521">SUM(E949)</f>
        <v>0</v>
      </c>
      <c r="F948" s="120">
        <f t="shared" si="521"/>
        <v>97.9</v>
      </c>
      <c r="G948" s="219">
        <v>0</v>
      </c>
      <c r="H948" s="7"/>
      <c r="I948" s="63"/>
    </row>
    <row r="949" spans="1:15" x14ac:dyDescent="0.25">
      <c r="A949" s="59">
        <v>42</v>
      </c>
      <c r="B949" s="36" t="s">
        <v>334</v>
      </c>
      <c r="C949" s="59"/>
      <c r="D949" s="113">
        <f>SUM(D950)</f>
        <v>0</v>
      </c>
      <c r="E949" s="113">
        <f t="shared" ref="E949:F949" si="522">SUM(E950)</f>
        <v>0</v>
      </c>
      <c r="F949" s="113">
        <f t="shared" si="522"/>
        <v>97.9</v>
      </c>
      <c r="G949" s="214">
        <v>0</v>
      </c>
      <c r="H949" s="7"/>
      <c r="I949" s="63"/>
    </row>
    <row r="950" spans="1:15" x14ac:dyDescent="0.25">
      <c r="A950" s="163">
        <v>422</v>
      </c>
      <c r="B950" s="163" t="s">
        <v>110</v>
      </c>
      <c r="C950" s="163"/>
      <c r="D950" s="158">
        <f>SUM(D951)</f>
        <v>0</v>
      </c>
      <c r="E950" s="158">
        <f t="shared" ref="E950:F950" si="523">SUM(E951)</f>
        <v>0</v>
      </c>
      <c r="F950" s="158">
        <f t="shared" si="523"/>
        <v>97.9</v>
      </c>
      <c r="G950" s="220">
        <v>0</v>
      </c>
      <c r="H950" s="7"/>
      <c r="I950" s="63"/>
    </row>
    <row r="951" spans="1:15" x14ac:dyDescent="0.25">
      <c r="A951" s="16">
        <v>4221</v>
      </c>
      <c r="B951" s="136" t="s">
        <v>111</v>
      </c>
      <c r="C951" s="16"/>
      <c r="D951" s="137">
        <v>0</v>
      </c>
      <c r="E951" s="137">
        <v>0</v>
      </c>
      <c r="F951" s="137">
        <v>97.9</v>
      </c>
      <c r="G951" s="216">
        <v>0</v>
      </c>
      <c r="H951" s="7"/>
      <c r="I951" s="63"/>
    </row>
    <row r="952" spans="1:15" ht="22.5" x14ac:dyDescent="0.25">
      <c r="A952" s="103" t="s">
        <v>298</v>
      </c>
      <c r="B952" s="236" t="s">
        <v>301</v>
      </c>
      <c r="C952" s="132"/>
      <c r="D952" s="274">
        <f>SUM(D953)</f>
        <v>9547.1299999999992</v>
      </c>
      <c r="E952" s="274">
        <f t="shared" ref="E952:F952" si="524">SUM(E953)</f>
        <v>9547.1299999999992</v>
      </c>
      <c r="F952" s="274">
        <f t="shared" si="524"/>
        <v>7340.8</v>
      </c>
      <c r="G952" s="279">
        <f>F952/E953</f>
        <v>0.76890123000315291</v>
      </c>
      <c r="H952" s="7"/>
      <c r="I952" s="63"/>
    </row>
    <row r="953" spans="1:15" x14ac:dyDescent="0.25">
      <c r="A953" s="10">
        <v>4</v>
      </c>
      <c r="B953" s="10" t="s">
        <v>205</v>
      </c>
      <c r="C953" s="119"/>
      <c r="D953" s="120">
        <f>SUM(D954)</f>
        <v>9547.1299999999992</v>
      </c>
      <c r="E953" s="120">
        <f t="shared" ref="E953:F953" si="525">SUM(E954)</f>
        <v>9547.1299999999992</v>
      </c>
      <c r="F953" s="120">
        <f t="shared" si="525"/>
        <v>7340.8</v>
      </c>
      <c r="G953" s="219">
        <f>F953/E953</f>
        <v>0.76890123000315291</v>
      </c>
      <c r="H953" s="7"/>
    </row>
    <row r="954" spans="1:15" x14ac:dyDescent="0.25">
      <c r="A954" s="59">
        <v>42</v>
      </c>
      <c r="B954" s="36" t="s">
        <v>334</v>
      </c>
      <c r="C954" s="59"/>
      <c r="D954" s="113">
        <f>SUM(D955)</f>
        <v>9547.1299999999992</v>
      </c>
      <c r="E954" s="113">
        <f t="shared" ref="E954:F954" si="526">SUM(E955)</f>
        <v>9547.1299999999992</v>
      </c>
      <c r="F954" s="113">
        <f t="shared" si="526"/>
        <v>7340.8</v>
      </c>
      <c r="G954" s="214">
        <f>F954/E954</f>
        <v>0.76890123000315291</v>
      </c>
      <c r="H954" s="7"/>
    </row>
    <row r="955" spans="1:15" x14ac:dyDescent="0.25">
      <c r="A955" s="163">
        <v>424</v>
      </c>
      <c r="B955" s="163" t="s">
        <v>251</v>
      </c>
      <c r="C955" s="163"/>
      <c r="D955" s="165">
        <f>SUM(D956)</f>
        <v>9547.1299999999992</v>
      </c>
      <c r="E955" s="165">
        <f t="shared" ref="E955:F955" si="527">SUM(E956)</f>
        <v>9547.1299999999992</v>
      </c>
      <c r="F955" s="165">
        <f t="shared" si="527"/>
        <v>7340.8</v>
      </c>
      <c r="G955" s="220">
        <f>F955/E955</f>
        <v>0.76890123000315291</v>
      </c>
      <c r="H955" s="7"/>
    </row>
    <row r="956" spans="1:15" x14ac:dyDescent="0.25">
      <c r="A956" s="57">
        <v>4241</v>
      </c>
      <c r="B956" s="57" t="s">
        <v>117</v>
      </c>
      <c r="C956" s="57"/>
      <c r="D956" s="12">
        <v>9547.1299999999992</v>
      </c>
      <c r="E956" s="12">
        <v>9547.1299999999992</v>
      </c>
      <c r="F956" s="12">
        <v>7340.8</v>
      </c>
      <c r="G956" s="216">
        <f>F956/E956</f>
        <v>0.76890123000315291</v>
      </c>
      <c r="H956" s="74"/>
      <c r="I956" s="63"/>
      <c r="J956" s="63"/>
      <c r="K956" s="63"/>
    </row>
    <row r="957" spans="1:15" x14ac:dyDescent="0.25">
      <c r="H957" s="76"/>
      <c r="I957" s="63"/>
      <c r="J957" s="63"/>
      <c r="K957" s="63"/>
    </row>
    <row r="958" spans="1:15" x14ac:dyDescent="0.25">
      <c r="H958" s="76"/>
      <c r="I958" s="63"/>
      <c r="J958" s="63"/>
      <c r="K958" s="63"/>
    </row>
    <row r="959" spans="1:15" x14ac:dyDescent="0.25">
      <c r="A959" s="425" t="s">
        <v>277</v>
      </c>
      <c r="B959" s="425"/>
      <c r="C959" s="425"/>
      <c r="D959" s="425"/>
      <c r="E959" s="425"/>
      <c r="F959" s="425"/>
      <c r="G959" s="425"/>
      <c r="H959" s="138"/>
      <c r="I959" s="174"/>
      <c r="J959" s="190"/>
      <c r="K959" s="174"/>
      <c r="L959" s="142"/>
      <c r="M959" s="176"/>
      <c r="N959" s="142"/>
      <c r="O959" s="176"/>
    </row>
    <row r="960" spans="1:15" x14ac:dyDescent="0.25">
      <c r="A960" s="494"/>
      <c r="B960" s="494"/>
      <c r="C960" s="494"/>
      <c r="D960" s="494"/>
      <c r="E960" s="494"/>
      <c r="F960" s="494"/>
      <c r="G960" s="494"/>
      <c r="H960" s="138"/>
      <c r="I960" s="174"/>
      <c r="J960" s="190"/>
      <c r="K960" s="174"/>
      <c r="L960" s="142"/>
      <c r="M960" s="175"/>
      <c r="N960" s="142"/>
      <c r="O960" s="175"/>
    </row>
    <row r="961" spans="1:15" x14ac:dyDescent="0.25">
      <c r="A961" s="27" t="s">
        <v>423</v>
      </c>
      <c r="E961" s="197"/>
      <c r="F961" s="197"/>
      <c r="I961" s="174"/>
      <c r="J961" s="190"/>
      <c r="K961" s="174"/>
      <c r="L961" s="142"/>
      <c r="M961" s="175"/>
      <c r="N961" s="142"/>
      <c r="O961" s="175"/>
    </row>
    <row r="962" spans="1:15" x14ac:dyDescent="0.25">
      <c r="A962" s="204" t="s">
        <v>368</v>
      </c>
      <c r="B962" s="197"/>
      <c r="C962" s="197"/>
      <c r="D962" s="197"/>
      <c r="E962" s="197"/>
      <c r="I962" s="174"/>
      <c r="J962" s="190"/>
      <c r="K962" s="174"/>
      <c r="L962" s="142"/>
      <c r="M962" s="176"/>
      <c r="N962" s="142"/>
      <c r="O962" s="176"/>
    </row>
    <row r="963" spans="1:15" x14ac:dyDescent="0.25">
      <c r="A963" s="203"/>
      <c r="B963" s="197"/>
      <c r="C963" s="197"/>
      <c r="D963" s="197"/>
      <c r="E963" s="197"/>
      <c r="I963" s="177"/>
      <c r="J963" s="190"/>
      <c r="K963" s="190"/>
      <c r="L963" s="142"/>
      <c r="M963" s="176"/>
      <c r="N963" s="142"/>
      <c r="O963" s="176"/>
    </row>
    <row r="964" spans="1:15" x14ac:dyDescent="0.25">
      <c r="A964" s="203"/>
      <c r="B964" s="197"/>
      <c r="C964" s="197"/>
      <c r="D964" s="197"/>
      <c r="E964" s="197"/>
      <c r="I964" s="177"/>
      <c r="J964" s="190"/>
      <c r="K964" s="190"/>
      <c r="L964" s="142"/>
      <c r="M964" s="176"/>
      <c r="N964" s="142"/>
      <c r="O964" s="176"/>
    </row>
    <row r="965" spans="1:15" x14ac:dyDescent="0.25">
      <c r="A965" s="196" t="s">
        <v>425</v>
      </c>
      <c r="I965" s="177"/>
      <c r="J965" s="190"/>
      <c r="K965" s="190"/>
      <c r="L965" s="142"/>
      <c r="M965" s="176"/>
      <c r="N965" s="142"/>
      <c r="O965" s="176"/>
    </row>
    <row r="966" spans="1:15" x14ac:dyDescent="0.25">
      <c r="A966" s="62"/>
      <c r="I966" s="177"/>
      <c r="J966" s="190"/>
      <c r="K966" s="190"/>
      <c r="L966" s="142"/>
      <c r="M966" s="176"/>
      <c r="N966" s="142"/>
      <c r="O966" s="176"/>
    </row>
    <row r="967" spans="1:15" x14ac:dyDescent="0.25">
      <c r="A967" s="199" t="s">
        <v>426</v>
      </c>
      <c r="B967" s="199"/>
      <c r="C967" s="198"/>
      <c r="D967" s="6"/>
      <c r="E967" s="7"/>
      <c r="I967" s="174"/>
      <c r="J967" s="190"/>
      <c r="K967" s="174"/>
      <c r="L967" s="142"/>
      <c r="M967" s="178"/>
      <c r="N967" s="179"/>
      <c r="O967" s="178"/>
    </row>
    <row r="968" spans="1:15" x14ac:dyDescent="0.25">
      <c r="A968" s="495" t="s">
        <v>427</v>
      </c>
      <c r="B968" s="496"/>
      <c r="C968" s="496"/>
      <c r="I968" s="63"/>
      <c r="J968" s="63"/>
      <c r="K968" s="63"/>
    </row>
    <row r="969" spans="1:15" x14ac:dyDescent="0.25">
      <c r="A969" s="27"/>
      <c r="B969" s="4"/>
      <c r="C969" s="4"/>
    </row>
    <row r="970" spans="1:15" x14ac:dyDescent="0.25">
      <c r="A970" s="27"/>
      <c r="B970" s="4"/>
      <c r="C970" s="196" t="s">
        <v>367</v>
      </c>
      <c r="D970" s="141"/>
      <c r="E970" s="141"/>
    </row>
    <row r="971" spans="1:15" x14ac:dyDescent="0.25">
      <c r="A971" s="199"/>
      <c r="B971" s="200"/>
      <c r="C971" s="201"/>
      <c r="D971" s="201" t="s">
        <v>428</v>
      </c>
      <c r="E971" s="202"/>
      <c r="F971" s="63"/>
    </row>
    <row r="972" spans="1:15" x14ac:dyDescent="0.25">
      <c r="A972" s="9"/>
      <c r="B972" s="63"/>
      <c r="C972" s="9"/>
      <c r="D972" s="64"/>
      <c r="E972" s="64"/>
      <c r="F972" s="64"/>
    </row>
    <row r="973" spans="1:15" x14ac:dyDescent="0.25">
      <c r="A973" s="138"/>
      <c r="B973" s="182"/>
      <c r="C973" s="40"/>
      <c r="D973" s="6"/>
      <c r="E973" s="6"/>
      <c r="F973" s="7"/>
    </row>
    <row r="974" spans="1:15" x14ac:dyDescent="0.25">
      <c r="A974" s="65"/>
      <c r="B974" s="65"/>
      <c r="C974" s="138"/>
      <c r="D974" s="6"/>
      <c r="E974" s="6"/>
      <c r="F974" s="7"/>
    </row>
    <row r="975" spans="1:15" x14ac:dyDescent="0.25">
      <c r="A975" s="65"/>
      <c r="B975" s="65"/>
      <c r="C975" s="138"/>
      <c r="D975" s="6"/>
      <c r="E975" s="6"/>
      <c r="F975" s="7"/>
    </row>
    <row r="976" spans="1:15" x14ac:dyDescent="0.25">
      <c r="A976" s="65"/>
      <c r="B976" s="65"/>
      <c r="C976" s="138"/>
      <c r="D976" s="6"/>
      <c r="E976" s="6"/>
      <c r="F976" s="7"/>
    </row>
    <row r="977" spans="1:6" x14ac:dyDescent="0.25">
      <c r="A977" s="138"/>
      <c r="B977" s="182"/>
      <c r="C977" s="40"/>
      <c r="D977" s="6"/>
      <c r="E977" s="6"/>
      <c r="F977" s="7"/>
    </row>
    <row r="978" spans="1:6" x14ac:dyDescent="0.25">
      <c r="A978" s="65"/>
      <c r="B978" s="65"/>
      <c r="C978" s="138"/>
      <c r="D978" s="6"/>
      <c r="E978" s="6"/>
      <c r="F978" s="7"/>
    </row>
    <row r="979" spans="1:6" x14ac:dyDescent="0.25">
      <c r="A979" s="65"/>
      <c r="B979" s="65"/>
      <c r="C979" s="138"/>
      <c r="D979" s="6"/>
      <c r="E979" s="6"/>
      <c r="F979" s="7"/>
    </row>
    <row r="980" spans="1:6" x14ac:dyDescent="0.25">
      <c r="A980" s="138"/>
      <c r="B980" s="182"/>
      <c r="C980" s="40"/>
      <c r="D980" s="6"/>
      <c r="E980" s="6"/>
      <c r="F980" s="7"/>
    </row>
    <row r="981" spans="1:6" x14ac:dyDescent="0.25">
      <c r="A981" s="65"/>
      <c r="B981" s="65"/>
      <c r="C981" s="138"/>
      <c r="D981" s="6"/>
      <c r="E981" s="6"/>
      <c r="F981" s="7"/>
    </row>
    <row r="982" spans="1:6" x14ac:dyDescent="0.25">
      <c r="A982" s="65"/>
      <c r="B982" s="65"/>
      <c r="C982" s="138"/>
      <c r="D982" s="6"/>
      <c r="E982" s="6"/>
      <c r="F982" s="7"/>
    </row>
    <row r="983" spans="1:6" x14ac:dyDescent="0.25">
      <c r="A983" s="138"/>
      <c r="B983" s="138"/>
      <c r="C983" s="65"/>
      <c r="D983" s="6"/>
      <c r="E983" s="6"/>
      <c r="F983" s="7"/>
    </row>
    <row r="984" spans="1:6" x14ac:dyDescent="0.25">
      <c r="A984" s="65"/>
      <c r="B984" s="65"/>
      <c r="C984" s="138"/>
      <c r="D984" s="6"/>
      <c r="E984" s="6"/>
      <c r="F984" s="7"/>
    </row>
    <row r="985" spans="1:6" x14ac:dyDescent="0.25">
      <c r="A985" s="65"/>
      <c r="B985" s="65"/>
      <c r="C985" s="138"/>
      <c r="D985" s="6"/>
      <c r="E985" s="6"/>
      <c r="F985" s="7"/>
    </row>
    <row r="986" spans="1:6" x14ac:dyDescent="0.25">
      <c r="A986" s="138"/>
      <c r="B986" s="138"/>
      <c r="C986" s="65"/>
      <c r="D986" s="6"/>
      <c r="E986" s="6"/>
      <c r="F986" s="7"/>
    </row>
    <row r="987" spans="1:6" x14ac:dyDescent="0.25">
      <c r="A987" s="65"/>
      <c r="B987" s="65"/>
      <c r="C987" s="138"/>
      <c r="D987" s="6"/>
      <c r="E987" s="6"/>
      <c r="F987" s="7"/>
    </row>
    <row r="988" spans="1:6" x14ac:dyDescent="0.25">
      <c r="A988" s="138"/>
      <c r="B988" s="138"/>
      <c r="C988" s="65"/>
      <c r="D988" s="6"/>
      <c r="E988" s="6"/>
      <c r="F988" s="7"/>
    </row>
    <row r="989" spans="1:6" x14ac:dyDescent="0.25">
      <c r="A989" s="65"/>
      <c r="B989" s="65"/>
      <c r="C989" s="138"/>
      <c r="D989" s="6"/>
      <c r="E989" s="6"/>
      <c r="F989" s="7"/>
    </row>
    <row r="990" spans="1:6" x14ac:dyDescent="0.25">
      <c r="A990" s="138"/>
      <c r="B990" s="138"/>
      <c r="C990" s="65"/>
      <c r="D990" s="6"/>
      <c r="E990" s="6"/>
      <c r="F990" s="7"/>
    </row>
    <row r="991" spans="1:6" x14ac:dyDescent="0.25">
      <c r="A991" s="65"/>
      <c r="B991" s="65"/>
      <c r="C991" s="138"/>
      <c r="D991" s="6"/>
      <c r="E991" s="6"/>
      <c r="F991" s="7"/>
    </row>
    <row r="992" spans="1:6" x14ac:dyDescent="0.25">
      <c r="A992" s="138"/>
      <c r="B992" s="138"/>
      <c r="C992" s="65"/>
      <c r="D992" s="6"/>
      <c r="E992" s="6"/>
      <c r="F992" s="7"/>
    </row>
    <row r="993" spans="1:6" x14ac:dyDescent="0.25">
      <c r="A993" s="65"/>
      <c r="B993" s="65"/>
      <c r="C993" s="138"/>
      <c r="D993" s="6"/>
      <c r="E993" s="6"/>
      <c r="F993" s="7"/>
    </row>
    <row r="994" spans="1:6" x14ac:dyDescent="0.25">
      <c r="A994" s="65"/>
      <c r="B994" s="65"/>
      <c r="C994" s="138"/>
      <c r="D994" s="6"/>
      <c r="E994" s="6"/>
      <c r="F994" s="7"/>
    </row>
    <row r="995" spans="1:6" x14ac:dyDescent="0.25">
      <c r="A995" s="65"/>
      <c r="B995" s="65"/>
      <c r="C995" s="138"/>
      <c r="D995" s="6"/>
      <c r="E995" s="6"/>
      <c r="F995" s="7"/>
    </row>
    <row r="996" spans="1:6" x14ac:dyDescent="0.25">
      <c r="A996" s="65"/>
      <c r="B996" s="65"/>
      <c r="C996" s="138"/>
      <c r="D996" s="6"/>
      <c r="E996" s="6"/>
      <c r="F996" s="7"/>
    </row>
    <row r="997" spans="1:6" x14ac:dyDescent="0.25">
      <c r="A997" s="138"/>
      <c r="B997" s="138"/>
      <c r="C997" s="65"/>
      <c r="D997" s="6"/>
      <c r="E997" s="6"/>
      <c r="F997" s="7"/>
    </row>
    <row r="998" spans="1:6" x14ac:dyDescent="0.25">
      <c r="A998" s="65"/>
      <c r="B998" s="65"/>
      <c r="C998" s="138"/>
      <c r="D998" s="6"/>
      <c r="E998" s="6"/>
      <c r="F998" s="7"/>
    </row>
    <row r="999" spans="1:6" x14ac:dyDescent="0.25">
      <c r="A999" s="138"/>
      <c r="B999" s="138"/>
      <c r="C999" s="65"/>
      <c r="D999" s="6"/>
      <c r="E999" s="6"/>
      <c r="F999" s="7"/>
    </row>
    <row r="1000" spans="1:6" x14ac:dyDescent="0.25">
      <c r="A1000" s="65"/>
      <c r="B1000" s="65"/>
      <c r="C1000" s="138"/>
      <c r="D1000" s="6"/>
      <c r="E1000" s="6"/>
      <c r="F1000" s="7"/>
    </row>
    <row r="1001" spans="1:6" x14ac:dyDescent="0.25">
      <c r="A1001" s="138"/>
      <c r="B1001" s="138"/>
      <c r="C1001" s="65"/>
      <c r="D1001" s="6"/>
      <c r="E1001" s="6"/>
      <c r="F1001" s="7"/>
    </row>
    <row r="1002" spans="1:6" x14ac:dyDescent="0.25">
      <c r="A1002" s="65"/>
      <c r="B1002" s="65"/>
      <c r="C1002" s="138"/>
      <c r="D1002" s="6"/>
      <c r="E1002" s="6"/>
      <c r="F1002" s="7"/>
    </row>
    <row r="1003" spans="1:6" x14ac:dyDescent="0.25">
      <c r="A1003" s="65"/>
      <c r="B1003" s="65"/>
      <c r="C1003" s="138"/>
      <c r="D1003" s="6"/>
      <c r="E1003" s="6"/>
      <c r="F1003" s="7"/>
    </row>
    <row r="1004" spans="1:6" x14ac:dyDescent="0.25">
      <c r="A1004" s="138"/>
      <c r="B1004" s="138"/>
      <c r="C1004" s="65"/>
      <c r="D1004" s="6"/>
      <c r="E1004" s="6"/>
      <c r="F1004" s="7"/>
    </row>
    <row r="1005" spans="1:6" x14ac:dyDescent="0.25">
      <c r="A1005" s="65"/>
      <c r="B1005" s="65"/>
      <c r="C1005" s="138"/>
      <c r="D1005" s="6"/>
      <c r="E1005" s="6"/>
      <c r="F1005" s="7"/>
    </row>
    <row r="1006" spans="1:6" x14ac:dyDescent="0.25">
      <c r="A1006" s="138"/>
      <c r="B1006" s="138"/>
      <c r="C1006" s="65"/>
      <c r="D1006" s="6"/>
      <c r="E1006" s="6"/>
      <c r="F1006" s="7"/>
    </row>
    <row r="1007" spans="1:6" x14ac:dyDescent="0.25">
      <c r="A1007" s="65"/>
      <c r="B1007" s="65"/>
      <c r="C1007" s="138"/>
      <c r="D1007" s="6"/>
      <c r="E1007" s="6"/>
      <c r="F1007" s="7"/>
    </row>
    <row r="1008" spans="1:6" x14ac:dyDescent="0.25">
      <c r="A1008" s="138"/>
      <c r="B1008" s="138"/>
      <c r="C1008" s="65"/>
      <c r="D1008" s="6"/>
      <c r="E1008" s="6"/>
      <c r="F1008" s="7"/>
    </row>
    <row r="1009" spans="1:6" x14ac:dyDescent="0.25">
      <c r="A1009" s="65"/>
      <c r="B1009" s="65"/>
      <c r="C1009" s="138"/>
      <c r="D1009" s="6"/>
      <c r="E1009" s="6"/>
      <c r="F1009" s="7"/>
    </row>
    <row r="1010" spans="1:6" x14ac:dyDescent="0.25">
      <c r="A1010" s="138"/>
      <c r="B1010" s="138"/>
      <c r="C1010" s="65"/>
      <c r="D1010" s="6"/>
      <c r="E1010" s="6"/>
      <c r="F1010" s="7"/>
    </row>
    <row r="1011" spans="1:6" x14ac:dyDescent="0.25">
      <c r="A1011" s="65"/>
      <c r="B1011" s="65"/>
      <c r="C1011" s="138"/>
      <c r="D1011" s="6"/>
      <c r="E1011" s="6"/>
      <c r="F1011" s="7"/>
    </row>
    <row r="1012" spans="1:6" x14ac:dyDescent="0.25">
      <c r="A1012" s="65"/>
      <c r="B1012" s="65"/>
      <c r="C1012" s="138"/>
      <c r="D1012" s="65"/>
      <c r="E1012" s="6"/>
      <c r="F1012" s="65"/>
    </row>
    <row r="1013" spans="1:6" x14ac:dyDescent="0.25">
      <c r="A1013" s="65"/>
      <c r="B1013" s="65"/>
      <c r="C1013" s="138"/>
      <c r="D1013" s="6"/>
      <c r="E1013" s="6"/>
      <c r="F1013" s="7"/>
    </row>
    <row r="1014" spans="1:6" x14ac:dyDescent="0.25">
      <c r="A1014" s="65"/>
      <c r="B1014" s="65"/>
      <c r="C1014" s="138"/>
      <c r="D1014" s="65"/>
      <c r="E1014" s="6"/>
      <c r="F1014" s="65"/>
    </row>
    <row r="1015" spans="1:6" x14ac:dyDescent="0.25">
      <c r="A1015" s="65"/>
      <c r="B1015" s="65"/>
      <c r="C1015" s="138"/>
      <c r="D1015" s="65"/>
      <c r="E1015" s="6"/>
      <c r="F1015" s="65"/>
    </row>
    <row r="1016" spans="1:6" x14ac:dyDescent="0.25">
      <c r="A1016" s="65"/>
      <c r="B1016" s="65"/>
      <c r="C1016" s="138"/>
      <c r="D1016" s="6"/>
      <c r="E1016" s="6"/>
      <c r="F1016" s="7"/>
    </row>
    <row r="1017" spans="1:6" x14ac:dyDescent="0.25">
      <c r="A1017" s="65"/>
      <c r="B1017" s="65"/>
      <c r="C1017" s="138"/>
      <c r="D1017" s="6"/>
      <c r="E1017" s="6"/>
      <c r="F1017" s="7"/>
    </row>
    <row r="1018" spans="1:6" x14ac:dyDescent="0.25">
      <c r="A1018" s="138"/>
      <c r="B1018" s="138"/>
      <c r="C1018" s="65"/>
      <c r="D1018" s="6"/>
      <c r="E1018" s="6"/>
      <c r="F1018" s="7"/>
    </row>
    <row r="1019" spans="1:6" x14ac:dyDescent="0.25">
      <c r="A1019" s="65"/>
      <c r="B1019" s="65"/>
      <c r="C1019" s="138"/>
      <c r="D1019" s="6"/>
      <c r="E1019" s="6"/>
      <c r="F1019" s="7"/>
    </row>
    <row r="1020" spans="1:6" x14ac:dyDescent="0.25">
      <c r="A1020" s="65"/>
      <c r="B1020" s="65"/>
      <c r="C1020" s="138"/>
      <c r="D1020" s="6"/>
      <c r="E1020" s="6"/>
      <c r="F1020" s="7"/>
    </row>
    <row r="1021" spans="1:6" x14ac:dyDescent="0.25">
      <c r="A1021" s="138"/>
      <c r="B1021" s="138"/>
      <c r="C1021" s="65"/>
      <c r="D1021" s="6"/>
      <c r="E1021" s="6"/>
      <c r="F1021" s="7"/>
    </row>
    <row r="1022" spans="1:6" x14ac:dyDescent="0.25">
      <c r="A1022" s="65"/>
      <c r="B1022" s="65"/>
      <c r="C1022" s="138"/>
      <c r="D1022" s="6"/>
      <c r="E1022" s="6"/>
      <c r="F1022" s="7"/>
    </row>
    <row r="1023" spans="1:6" x14ac:dyDescent="0.25">
      <c r="A1023" s="65"/>
      <c r="B1023" s="65"/>
      <c r="C1023" s="138"/>
      <c r="D1023" s="6"/>
      <c r="E1023" s="6"/>
      <c r="F1023" s="7"/>
    </row>
    <row r="1024" spans="1:6" x14ac:dyDescent="0.25">
      <c r="A1024" s="138"/>
      <c r="B1024" s="138"/>
      <c r="C1024" s="65"/>
      <c r="D1024" s="6"/>
      <c r="E1024" s="6"/>
      <c r="F1024" s="7"/>
    </row>
    <row r="1025" spans="1:6" x14ac:dyDescent="0.25">
      <c r="A1025" s="65"/>
      <c r="B1025" s="65"/>
      <c r="C1025" s="138"/>
      <c r="D1025" s="6"/>
      <c r="E1025" s="6"/>
      <c r="F1025" s="7"/>
    </row>
    <row r="1026" spans="1:6" x14ac:dyDescent="0.25">
      <c r="A1026" s="138"/>
      <c r="B1026" s="138"/>
      <c r="C1026" s="65"/>
      <c r="D1026" s="6"/>
      <c r="E1026" s="6"/>
      <c r="F1026" s="7"/>
    </row>
    <row r="1027" spans="1:6" x14ac:dyDescent="0.25">
      <c r="A1027" s="65"/>
      <c r="B1027" s="65"/>
      <c r="C1027" s="138"/>
      <c r="D1027" s="6"/>
      <c r="E1027" s="6"/>
      <c r="F1027" s="7"/>
    </row>
    <row r="1028" spans="1:6" x14ac:dyDescent="0.25">
      <c r="A1028" s="138"/>
      <c r="B1028" s="138"/>
      <c r="C1028" s="65"/>
      <c r="D1028" s="6"/>
      <c r="E1028" s="6"/>
      <c r="F1028" s="7"/>
    </row>
    <row r="1029" spans="1:6" x14ac:dyDescent="0.25">
      <c r="A1029" s="65"/>
      <c r="B1029" s="65"/>
      <c r="C1029" s="138"/>
      <c r="D1029" s="6"/>
      <c r="E1029" s="6"/>
      <c r="F1029" s="7"/>
    </row>
    <row r="1030" spans="1:6" x14ac:dyDescent="0.25">
      <c r="A1030" s="138"/>
      <c r="B1030" s="138"/>
      <c r="C1030" s="65"/>
      <c r="D1030" s="6"/>
      <c r="E1030" s="6"/>
      <c r="F1030" s="7"/>
    </row>
    <row r="1031" spans="1:6" x14ac:dyDescent="0.25">
      <c r="A1031" s="65"/>
      <c r="B1031" s="65"/>
      <c r="C1031" s="138"/>
      <c r="D1031" s="6"/>
      <c r="E1031" s="6"/>
      <c r="F1031" s="7"/>
    </row>
    <row r="1032" spans="1:6" x14ac:dyDescent="0.25">
      <c r="A1032" s="138"/>
      <c r="B1032" s="138"/>
      <c r="C1032" s="65"/>
      <c r="D1032" s="6"/>
      <c r="E1032" s="6"/>
      <c r="F1032" s="7"/>
    </row>
    <row r="1033" spans="1:6" x14ac:dyDescent="0.25">
      <c r="A1033" s="65"/>
      <c r="B1033" s="65"/>
      <c r="C1033" s="138"/>
      <c r="D1033" s="6"/>
      <c r="E1033" s="6"/>
      <c r="F1033" s="7"/>
    </row>
    <row r="1034" spans="1:6" x14ac:dyDescent="0.25">
      <c r="A1034" s="65"/>
      <c r="B1034" s="65"/>
      <c r="C1034" s="138"/>
      <c r="D1034" s="6"/>
      <c r="E1034" s="6"/>
      <c r="F1034" s="7"/>
    </row>
    <row r="1035" spans="1:6" x14ac:dyDescent="0.25">
      <c r="A1035" s="138"/>
      <c r="B1035" s="138"/>
      <c r="C1035" s="65"/>
      <c r="D1035" s="6"/>
      <c r="E1035" s="6"/>
      <c r="F1035" s="7"/>
    </row>
    <row r="1036" spans="1:6" x14ac:dyDescent="0.25">
      <c r="A1036" s="65"/>
      <c r="B1036" s="65"/>
      <c r="C1036" s="138"/>
      <c r="D1036" s="6"/>
      <c r="E1036" s="6"/>
      <c r="F1036" s="7"/>
    </row>
    <row r="1037" spans="1:6" x14ac:dyDescent="0.25">
      <c r="A1037" s="65"/>
      <c r="B1037" s="65"/>
      <c r="C1037" s="138"/>
      <c r="D1037" s="6"/>
      <c r="E1037" s="6"/>
      <c r="F1037" s="7"/>
    </row>
    <row r="1038" spans="1:6" x14ac:dyDescent="0.25">
      <c r="A1038" s="138"/>
      <c r="B1038" s="138"/>
      <c r="C1038" s="65"/>
      <c r="D1038" s="6"/>
      <c r="E1038" s="6"/>
      <c r="F1038" s="7"/>
    </row>
    <row r="1039" spans="1:6" x14ac:dyDescent="0.25">
      <c r="A1039" s="65"/>
      <c r="B1039" s="65"/>
      <c r="C1039" s="138"/>
      <c r="D1039" s="6"/>
      <c r="E1039" s="6"/>
      <c r="F1039" s="7"/>
    </row>
    <row r="1040" spans="1:6" x14ac:dyDescent="0.25">
      <c r="A1040" s="138"/>
      <c r="B1040" s="138"/>
      <c r="C1040" s="65"/>
      <c r="D1040" s="6"/>
      <c r="E1040" s="6"/>
      <c r="F1040" s="7"/>
    </row>
    <row r="1041" spans="1:6" x14ac:dyDescent="0.25">
      <c r="A1041" s="65"/>
      <c r="B1041" s="65"/>
      <c r="C1041" s="138"/>
      <c r="D1041" s="6"/>
      <c r="E1041" s="6"/>
      <c r="F1041" s="7"/>
    </row>
    <row r="1042" spans="1:6" x14ac:dyDescent="0.25">
      <c r="A1042" s="65"/>
      <c r="B1042" s="65"/>
      <c r="C1042" s="138"/>
      <c r="D1042" s="65"/>
      <c r="E1042" s="6"/>
      <c r="F1042" s="65"/>
    </row>
    <row r="1043" spans="1:6" x14ac:dyDescent="0.25">
      <c r="A1043" s="138"/>
      <c r="B1043" s="138"/>
      <c r="C1043" s="65"/>
      <c r="D1043" s="6"/>
      <c r="E1043" s="6"/>
      <c r="F1043" s="7"/>
    </row>
    <row r="1044" spans="1:6" x14ac:dyDescent="0.25">
      <c r="A1044" s="65"/>
      <c r="B1044" s="65"/>
      <c r="C1044" s="138"/>
      <c r="D1044" s="6"/>
      <c r="E1044" s="6"/>
      <c r="F1044" s="7"/>
    </row>
    <row r="1045" spans="1:6" x14ac:dyDescent="0.25">
      <c r="A1045" s="65"/>
      <c r="B1045" s="65"/>
      <c r="C1045" s="138"/>
      <c r="D1045" s="6"/>
      <c r="E1045" s="6"/>
      <c r="F1045" s="7"/>
    </row>
    <row r="1046" spans="1:6" x14ac:dyDescent="0.25">
      <c r="A1046" s="138"/>
      <c r="B1046" s="138"/>
      <c r="C1046" s="65"/>
      <c r="D1046" s="6"/>
      <c r="E1046" s="6"/>
      <c r="F1046" s="7"/>
    </row>
    <row r="1047" spans="1:6" x14ac:dyDescent="0.25">
      <c r="A1047" s="65"/>
      <c r="B1047" s="65"/>
      <c r="C1047" s="138"/>
      <c r="D1047" s="6"/>
      <c r="E1047" s="6"/>
      <c r="F1047" s="7"/>
    </row>
    <row r="1048" spans="1:6" x14ac:dyDescent="0.25">
      <c r="A1048" s="138"/>
      <c r="B1048" s="138"/>
      <c r="C1048" s="65"/>
      <c r="D1048" s="6"/>
      <c r="E1048" s="6"/>
      <c r="F1048" s="7"/>
    </row>
    <row r="1049" spans="1:6" x14ac:dyDescent="0.25">
      <c r="A1049" s="65"/>
      <c r="B1049" s="65"/>
      <c r="C1049" s="138"/>
      <c r="D1049" s="6"/>
      <c r="E1049" s="6"/>
      <c r="F1049" s="7"/>
    </row>
    <row r="1050" spans="1:6" x14ac:dyDescent="0.25">
      <c r="A1050" s="65"/>
      <c r="B1050" s="65"/>
      <c r="C1050" s="138"/>
      <c r="D1050" s="6"/>
      <c r="E1050" s="6"/>
      <c r="F1050" s="7"/>
    </row>
    <row r="1051" spans="1:6" x14ac:dyDescent="0.25">
      <c r="A1051" s="65"/>
      <c r="B1051" s="65"/>
      <c r="C1051" s="138"/>
      <c r="D1051" s="6"/>
      <c r="E1051" s="6"/>
      <c r="F1051" s="7"/>
    </row>
    <row r="1052" spans="1:6" x14ac:dyDescent="0.25">
      <c r="A1052" s="65"/>
      <c r="B1052" s="65"/>
      <c r="C1052" s="138"/>
      <c r="D1052" s="6"/>
      <c r="E1052" s="6"/>
      <c r="F1052" s="7"/>
    </row>
    <row r="1053" spans="1:6" x14ac:dyDescent="0.25">
      <c r="A1053" s="65"/>
      <c r="B1053" s="65"/>
      <c r="C1053" s="138"/>
      <c r="D1053" s="6"/>
      <c r="E1053" s="6"/>
      <c r="F1053" s="7"/>
    </row>
    <row r="1054" spans="1:6" x14ac:dyDescent="0.25">
      <c r="A1054" s="65"/>
      <c r="B1054" s="65"/>
      <c r="C1054" s="138"/>
      <c r="D1054" s="6"/>
      <c r="E1054" s="6"/>
      <c r="F1054" s="7"/>
    </row>
    <row r="1055" spans="1:6" x14ac:dyDescent="0.25">
      <c r="A1055" s="65"/>
      <c r="B1055" s="65"/>
      <c r="C1055" s="138"/>
      <c r="D1055" s="6"/>
      <c r="E1055" s="6"/>
      <c r="F1055" s="7"/>
    </row>
    <row r="1056" spans="1:6" x14ac:dyDescent="0.25">
      <c r="A1056" s="65"/>
      <c r="B1056" s="65"/>
      <c r="C1056" s="138"/>
      <c r="D1056" s="6"/>
      <c r="E1056" s="6"/>
      <c r="F1056" s="7"/>
    </row>
    <row r="1057" spans="1:6" x14ac:dyDescent="0.25">
      <c r="A1057" s="65"/>
      <c r="B1057" s="65"/>
      <c r="C1057" s="138"/>
      <c r="D1057" s="6"/>
      <c r="E1057" s="6"/>
      <c r="F1057" s="7"/>
    </row>
    <row r="1058" spans="1:6" x14ac:dyDescent="0.25">
      <c r="A1058" s="65"/>
      <c r="B1058" s="65"/>
      <c r="C1058" s="138"/>
      <c r="D1058" s="6"/>
      <c r="E1058" s="6"/>
      <c r="F1058" s="7"/>
    </row>
    <row r="1059" spans="1:6" x14ac:dyDescent="0.25">
      <c r="A1059" s="65"/>
      <c r="B1059" s="65"/>
      <c r="C1059" s="138"/>
      <c r="D1059" s="6"/>
      <c r="E1059" s="6"/>
      <c r="F1059" s="7"/>
    </row>
    <row r="1060" spans="1:6" x14ac:dyDescent="0.25">
      <c r="A1060" s="65"/>
      <c r="B1060" s="65"/>
      <c r="C1060" s="138"/>
      <c r="D1060" s="6"/>
      <c r="E1060" s="6"/>
      <c r="F1060" s="7"/>
    </row>
    <row r="1061" spans="1:6" x14ac:dyDescent="0.25">
      <c r="A1061" s="138"/>
      <c r="B1061" s="138"/>
      <c r="C1061" s="65"/>
      <c r="D1061" s="6"/>
      <c r="E1061" s="6"/>
      <c r="F1061" s="7"/>
    </row>
    <row r="1062" spans="1:6" x14ac:dyDescent="0.25">
      <c r="A1062" s="65"/>
      <c r="B1062" s="65"/>
      <c r="C1062" s="138"/>
      <c r="D1062" s="6"/>
      <c r="E1062" s="6"/>
      <c r="F1062" s="7"/>
    </row>
    <row r="1063" spans="1:6" x14ac:dyDescent="0.25">
      <c r="A1063" s="138"/>
      <c r="B1063" s="138"/>
      <c r="C1063" s="65"/>
      <c r="D1063" s="6"/>
      <c r="E1063" s="6"/>
      <c r="F1063" s="7"/>
    </row>
    <row r="1064" spans="1:6" x14ac:dyDescent="0.25">
      <c r="A1064" s="65"/>
      <c r="B1064" s="65"/>
      <c r="C1064" s="138"/>
      <c r="D1064" s="6"/>
      <c r="E1064" s="6"/>
      <c r="F1064" s="7"/>
    </row>
    <row r="1065" spans="1:6" x14ac:dyDescent="0.25">
      <c r="A1065" s="65"/>
      <c r="B1065" s="65"/>
      <c r="C1065" s="138"/>
      <c r="D1065" s="6"/>
      <c r="E1065" s="6"/>
      <c r="F1065" s="7"/>
    </row>
    <row r="1066" spans="1:6" x14ac:dyDescent="0.25">
      <c r="A1066" s="138"/>
      <c r="B1066" s="138"/>
      <c r="C1066" s="65"/>
      <c r="D1066" s="6"/>
      <c r="E1066" s="6"/>
      <c r="F1066" s="7"/>
    </row>
    <row r="1067" spans="1:6" x14ac:dyDescent="0.25">
      <c r="A1067" s="65"/>
      <c r="B1067" s="65"/>
      <c r="C1067" s="138"/>
      <c r="D1067" s="6"/>
      <c r="E1067" s="6"/>
      <c r="F1067" s="7"/>
    </row>
    <row r="1068" spans="1:6" x14ac:dyDescent="0.25">
      <c r="A1068" s="65"/>
      <c r="B1068" s="65"/>
      <c r="C1068" s="65"/>
      <c r="D1068" s="183"/>
      <c r="E1068" s="183"/>
      <c r="F1068" s="184"/>
    </row>
    <row r="1069" spans="1:6" x14ac:dyDescent="0.25">
      <c r="A1069" s="180"/>
      <c r="B1069" s="181"/>
      <c r="C1069" s="185"/>
      <c r="D1069" s="63"/>
      <c r="E1069" s="63"/>
      <c r="F1069" s="63"/>
    </row>
    <row r="1070" spans="1:6" x14ac:dyDescent="0.25">
      <c r="A1070" s="9"/>
      <c r="B1070" s="63"/>
      <c r="C1070" s="9"/>
      <c r="D1070" s="64"/>
      <c r="E1070" s="64"/>
      <c r="F1070" s="64"/>
    </row>
    <row r="1071" spans="1:6" x14ac:dyDescent="0.25">
      <c r="A1071" s="138"/>
      <c r="B1071" s="138"/>
      <c r="C1071" s="65"/>
      <c r="D1071" s="6"/>
      <c r="E1071" s="6"/>
      <c r="F1071" s="7"/>
    </row>
    <row r="1072" spans="1:6" x14ac:dyDescent="0.25">
      <c r="A1072" s="65"/>
      <c r="B1072" s="65"/>
      <c r="C1072" s="138"/>
      <c r="D1072" s="6"/>
      <c r="E1072" s="6"/>
      <c r="F1072" s="7"/>
    </row>
    <row r="1073" spans="1:6" x14ac:dyDescent="0.25">
      <c r="A1073" s="138"/>
      <c r="B1073" s="138"/>
      <c r="C1073" s="65"/>
      <c r="D1073" s="6"/>
      <c r="E1073" s="6"/>
      <c r="F1073" s="7"/>
    </row>
    <row r="1074" spans="1:6" x14ac:dyDescent="0.25">
      <c r="A1074" s="65"/>
      <c r="B1074" s="65"/>
      <c r="C1074" s="138"/>
      <c r="D1074" s="6"/>
      <c r="E1074" s="6"/>
      <c r="F1074" s="7"/>
    </row>
    <row r="1075" spans="1:6" x14ac:dyDescent="0.25">
      <c r="A1075" s="138"/>
      <c r="B1075" s="138"/>
      <c r="C1075" s="65"/>
      <c r="D1075" s="6"/>
      <c r="E1075" s="6"/>
      <c r="F1075" s="7"/>
    </row>
    <row r="1076" spans="1:6" x14ac:dyDescent="0.25">
      <c r="A1076" s="65"/>
      <c r="B1076" s="65"/>
      <c r="C1076" s="138"/>
      <c r="D1076" s="6"/>
      <c r="E1076" s="6"/>
      <c r="F1076" s="7"/>
    </row>
    <row r="1077" spans="1:6" x14ac:dyDescent="0.25">
      <c r="A1077" s="65"/>
      <c r="B1077" s="65"/>
      <c r="C1077" s="138"/>
      <c r="D1077" s="6"/>
      <c r="E1077" s="6"/>
      <c r="F1077" s="7"/>
    </row>
    <row r="1078" spans="1:6" x14ac:dyDescent="0.25">
      <c r="A1078" s="138"/>
      <c r="B1078" s="138"/>
      <c r="C1078" s="65"/>
      <c r="D1078" s="6"/>
      <c r="E1078" s="6"/>
      <c r="F1078" s="7"/>
    </row>
    <row r="1079" spans="1:6" x14ac:dyDescent="0.25">
      <c r="A1079" s="65"/>
      <c r="B1079" s="65"/>
      <c r="C1079" s="138"/>
      <c r="D1079" s="6"/>
      <c r="E1079" s="6"/>
      <c r="F1079" s="7"/>
    </row>
    <row r="1080" spans="1:6" x14ac:dyDescent="0.25">
      <c r="A1080" s="138"/>
      <c r="B1080" s="138"/>
      <c r="C1080" s="65"/>
      <c r="D1080" s="6"/>
      <c r="E1080" s="6"/>
      <c r="F1080" s="7"/>
    </row>
    <row r="1081" spans="1:6" x14ac:dyDescent="0.25">
      <c r="A1081" s="65"/>
      <c r="B1081" s="65"/>
      <c r="C1081" s="138"/>
      <c r="D1081" s="6"/>
      <c r="E1081" s="6"/>
      <c r="F1081" s="7"/>
    </row>
    <row r="1082" spans="1:6" x14ac:dyDescent="0.25">
      <c r="A1082" s="65"/>
      <c r="B1082" s="65"/>
      <c r="C1082" s="138"/>
      <c r="D1082" s="6"/>
      <c r="E1082" s="6"/>
      <c r="F1082" s="7"/>
    </row>
    <row r="1083" spans="1:6" x14ac:dyDescent="0.25">
      <c r="A1083" s="138"/>
      <c r="B1083" s="138"/>
      <c r="C1083" s="65"/>
      <c r="D1083" s="6"/>
      <c r="E1083" s="6"/>
      <c r="F1083" s="7"/>
    </row>
    <row r="1084" spans="1:6" x14ac:dyDescent="0.25">
      <c r="A1084" s="65"/>
      <c r="B1084" s="65"/>
      <c r="C1084" s="138"/>
      <c r="D1084" s="6"/>
      <c r="E1084" s="6"/>
      <c r="F1084" s="7"/>
    </row>
    <row r="1085" spans="1:6" x14ac:dyDescent="0.25">
      <c r="A1085" s="138"/>
      <c r="B1085" s="138"/>
      <c r="C1085" s="65"/>
      <c r="D1085" s="6"/>
      <c r="E1085" s="6"/>
      <c r="F1085" s="7"/>
    </row>
    <row r="1086" spans="1:6" x14ac:dyDescent="0.25">
      <c r="A1086" s="65"/>
      <c r="B1086" s="65"/>
      <c r="C1086" s="138"/>
      <c r="D1086" s="6"/>
      <c r="E1086" s="6"/>
      <c r="F1086" s="7"/>
    </row>
    <row r="1087" spans="1:6" x14ac:dyDescent="0.25">
      <c r="A1087" s="138"/>
      <c r="B1087" s="138"/>
      <c r="C1087" s="65"/>
      <c r="D1087" s="6"/>
      <c r="E1087" s="6"/>
      <c r="F1087" s="7"/>
    </row>
    <row r="1088" spans="1:6" x14ac:dyDescent="0.25">
      <c r="A1088" s="65"/>
      <c r="B1088" s="65"/>
      <c r="C1088" s="138"/>
      <c r="D1088" s="6"/>
      <c r="E1088" s="6"/>
      <c r="F1088" s="7"/>
    </row>
    <row r="1089" spans="1:6" x14ac:dyDescent="0.25">
      <c r="A1089" s="138"/>
      <c r="B1089" s="138"/>
      <c r="C1089" s="65"/>
      <c r="D1089" s="6"/>
      <c r="E1089" s="6"/>
      <c r="F1089" s="7"/>
    </row>
    <row r="1090" spans="1:6" x14ac:dyDescent="0.25">
      <c r="A1090" s="65"/>
      <c r="B1090" s="65"/>
      <c r="C1090" s="138"/>
      <c r="D1090" s="6"/>
      <c r="E1090" s="6"/>
      <c r="F1090" s="7"/>
    </row>
    <row r="1091" spans="1:6" x14ac:dyDescent="0.25">
      <c r="A1091" s="65"/>
      <c r="B1091" s="65"/>
      <c r="C1091" s="65"/>
      <c r="D1091" s="183"/>
      <c r="E1091" s="183"/>
      <c r="F1091" s="184"/>
    </row>
    <row r="1092" spans="1:6" x14ac:dyDescent="0.25">
      <c r="A1092" s="180"/>
      <c r="B1092" s="181"/>
      <c r="C1092" s="185"/>
      <c r="D1092" s="63"/>
      <c r="E1092" s="63"/>
      <c r="F1092" s="63"/>
    </row>
    <row r="1093" spans="1:6" x14ac:dyDescent="0.25">
      <c r="A1093" s="9"/>
      <c r="B1093" s="63"/>
      <c r="C1093" s="9"/>
      <c r="D1093" s="64"/>
      <c r="E1093" s="64"/>
      <c r="F1093" s="64"/>
    </row>
    <row r="1094" spans="1:6" x14ac:dyDescent="0.25">
      <c r="A1094" s="138"/>
      <c r="B1094" s="138"/>
      <c r="C1094" s="65"/>
      <c r="D1094" s="6"/>
      <c r="E1094" s="6"/>
      <c r="F1094" s="7"/>
    </row>
    <row r="1095" spans="1:6" x14ac:dyDescent="0.25">
      <c r="A1095" s="65"/>
      <c r="B1095" s="65"/>
      <c r="C1095" s="138"/>
      <c r="D1095" s="6"/>
      <c r="E1095" s="6"/>
      <c r="F1095" s="7"/>
    </row>
    <row r="1096" spans="1:6" x14ac:dyDescent="0.25">
      <c r="A1096" s="138"/>
      <c r="B1096" s="138"/>
      <c r="C1096" s="65"/>
      <c r="D1096" s="6"/>
      <c r="E1096" s="6"/>
      <c r="F1096" s="7"/>
    </row>
    <row r="1097" spans="1:6" x14ac:dyDescent="0.25">
      <c r="A1097" s="65"/>
      <c r="B1097" s="65"/>
      <c r="C1097" s="138"/>
      <c r="D1097" s="6"/>
      <c r="E1097" s="6"/>
      <c r="F1097" s="7"/>
    </row>
    <row r="1098" spans="1:6" x14ac:dyDescent="0.25">
      <c r="A1098" s="138"/>
      <c r="B1098" s="138"/>
      <c r="C1098" s="65"/>
      <c r="D1098" s="6"/>
      <c r="E1098" s="6"/>
      <c r="F1098" s="7"/>
    </row>
    <row r="1099" spans="1:6" x14ac:dyDescent="0.25">
      <c r="A1099" s="65"/>
      <c r="B1099" s="65"/>
      <c r="C1099" s="138"/>
      <c r="D1099" s="6"/>
      <c r="E1099" s="6"/>
      <c r="F1099" s="7"/>
    </row>
    <row r="1100" spans="1:6" x14ac:dyDescent="0.25">
      <c r="A1100" s="138"/>
      <c r="B1100" s="138"/>
      <c r="C1100" s="65"/>
      <c r="D1100" s="6"/>
      <c r="E1100" s="6"/>
      <c r="F1100" s="7"/>
    </row>
    <row r="1101" spans="1:6" x14ac:dyDescent="0.25">
      <c r="A1101" s="65"/>
      <c r="B1101" s="65"/>
      <c r="C1101" s="138"/>
      <c r="D1101" s="6"/>
      <c r="E1101" s="6"/>
      <c r="F1101" s="7"/>
    </row>
    <row r="1102" spans="1:6" x14ac:dyDescent="0.25">
      <c r="A1102" s="138"/>
      <c r="B1102" s="138"/>
      <c r="C1102" s="65"/>
      <c r="D1102" s="6"/>
      <c r="E1102" s="6"/>
      <c r="F1102" s="7"/>
    </row>
    <row r="1103" spans="1:6" x14ac:dyDescent="0.25">
      <c r="A1103" s="65"/>
      <c r="B1103" s="65"/>
      <c r="C1103" s="138"/>
      <c r="D1103" s="6"/>
      <c r="E1103" s="6"/>
      <c r="F1103" s="7"/>
    </row>
    <row r="1104" spans="1:6" x14ac:dyDescent="0.25">
      <c r="A1104" s="138"/>
      <c r="B1104" s="138"/>
      <c r="C1104" s="65"/>
      <c r="D1104" s="6"/>
      <c r="E1104" s="6"/>
      <c r="F1104" s="7"/>
    </row>
    <row r="1105" spans="1:6" x14ac:dyDescent="0.25">
      <c r="A1105" s="65"/>
      <c r="B1105" s="65"/>
      <c r="C1105" s="138"/>
      <c r="D1105" s="6"/>
      <c r="E1105" s="6"/>
      <c r="F1105" s="7"/>
    </row>
    <row r="1106" spans="1:6" x14ac:dyDescent="0.25">
      <c r="A1106" s="138"/>
      <c r="B1106" s="138"/>
      <c r="C1106" s="65"/>
      <c r="D1106" s="6"/>
      <c r="E1106" s="6"/>
      <c r="F1106" s="7"/>
    </row>
    <row r="1107" spans="1:6" x14ac:dyDescent="0.25">
      <c r="A1107" s="65"/>
      <c r="B1107" s="65"/>
      <c r="C1107" s="138"/>
      <c r="D1107" s="6"/>
      <c r="E1107" s="6"/>
      <c r="F1107" s="7"/>
    </row>
    <row r="1108" spans="1:6" x14ac:dyDescent="0.25">
      <c r="A1108" s="65"/>
      <c r="B1108" s="65"/>
      <c r="C1108" s="138"/>
      <c r="D1108" s="6"/>
      <c r="E1108" s="6"/>
      <c r="F1108" s="7"/>
    </row>
    <row r="1109" spans="1:6" x14ac:dyDescent="0.25">
      <c r="A1109" s="65"/>
      <c r="B1109" s="65"/>
      <c r="C1109" s="138"/>
      <c r="D1109" s="6"/>
      <c r="E1109" s="6"/>
      <c r="F1109" s="7"/>
    </row>
    <row r="1110" spans="1:6" x14ac:dyDescent="0.25">
      <c r="A1110" s="138"/>
      <c r="B1110" s="138"/>
      <c r="C1110" s="65"/>
      <c r="D1110" s="6"/>
      <c r="E1110" s="6"/>
      <c r="F1110" s="7"/>
    </row>
    <row r="1111" spans="1:6" x14ac:dyDescent="0.25">
      <c r="A1111" s="65"/>
      <c r="B1111" s="65"/>
      <c r="C1111" s="138"/>
      <c r="D1111" s="6"/>
      <c r="E1111" s="6"/>
      <c r="F1111" s="7"/>
    </row>
    <row r="1112" spans="1:6" x14ac:dyDescent="0.25">
      <c r="A1112" s="138"/>
      <c r="B1112" s="138"/>
      <c r="C1112" s="65"/>
      <c r="D1112" s="6"/>
      <c r="E1112" s="6"/>
      <c r="F1112" s="7"/>
    </row>
    <row r="1113" spans="1:6" x14ac:dyDescent="0.25">
      <c r="A1113" s="65"/>
      <c r="B1113" s="65"/>
      <c r="C1113" s="138"/>
      <c r="D1113" s="6"/>
      <c r="E1113" s="6"/>
      <c r="F1113" s="7"/>
    </row>
    <row r="1114" spans="1:6" x14ac:dyDescent="0.25">
      <c r="A1114" s="65"/>
      <c r="B1114" s="65"/>
      <c r="C1114" s="138"/>
      <c r="D1114" s="65"/>
      <c r="E1114" s="6"/>
      <c r="F1114" s="65"/>
    </row>
    <row r="1115" spans="1:6" x14ac:dyDescent="0.25">
      <c r="A1115" s="65"/>
      <c r="B1115" s="65"/>
      <c r="C1115" s="138"/>
      <c r="D1115" s="6"/>
      <c r="E1115" s="6"/>
      <c r="F1115" s="7"/>
    </row>
    <row r="1116" spans="1:6" x14ac:dyDescent="0.25">
      <c r="A1116" s="65"/>
      <c r="B1116" s="65"/>
      <c r="C1116" s="138"/>
      <c r="D1116" s="6"/>
      <c r="E1116" s="6"/>
      <c r="F1116" s="7"/>
    </row>
    <row r="1117" spans="1:6" x14ac:dyDescent="0.25">
      <c r="A1117" s="65"/>
      <c r="B1117" s="65"/>
      <c r="C1117" s="138"/>
      <c r="D1117" s="6"/>
      <c r="E1117" s="6"/>
      <c r="F1117" s="7"/>
    </row>
    <row r="1118" spans="1:6" x14ac:dyDescent="0.25">
      <c r="A1118" s="138"/>
      <c r="B1118" s="138"/>
      <c r="C1118" s="65"/>
      <c r="D1118" s="6"/>
      <c r="E1118" s="6"/>
      <c r="F1118" s="7"/>
    </row>
    <row r="1119" spans="1:6" x14ac:dyDescent="0.25">
      <c r="A1119" s="65"/>
      <c r="B1119" s="65"/>
      <c r="C1119" s="138"/>
      <c r="D1119" s="6"/>
      <c r="E1119" s="6"/>
      <c r="F1119" s="7"/>
    </row>
    <row r="1120" spans="1:6" x14ac:dyDescent="0.25">
      <c r="A1120" s="65"/>
      <c r="B1120" s="65"/>
      <c r="C1120" s="138"/>
      <c r="D1120" s="6"/>
      <c r="E1120" s="6"/>
      <c r="F1120" s="7"/>
    </row>
    <row r="1121" spans="1:6" x14ac:dyDescent="0.25">
      <c r="A1121" s="65"/>
      <c r="B1121" s="65"/>
      <c r="C1121" s="138"/>
      <c r="D1121" s="6"/>
      <c r="E1121" s="6"/>
      <c r="F1121" s="7"/>
    </row>
    <row r="1122" spans="1:6" x14ac:dyDescent="0.25">
      <c r="A1122" s="65"/>
      <c r="B1122" s="65"/>
      <c r="C1122" s="138"/>
      <c r="D1122" s="6"/>
      <c r="E1122" s="6"/>
      <c r="F1122" s="7"/>
    </row>
    <row r="1123" spans="1:6" x14ac:dyDescent="0.25">
      <c r="A1123" s="65"/>
      <c r="B1123" s="65"/>
      <c r="C1123" s="138"/>
      <c r="D1123" s="6"/>
      <c r="E1123" s="6"/>
      <c r="F1123" s="7"/>
    </row>
    <row r="1124" spans="1:6" x14ac:dyDescent="0.25">
      <c r="A1124" s="65"/>
      <c r="B1124" s="65"/>
      <c r="C1124" s="138"/>
      <c r="D1124" s="6"/>
      <c r="E1124" s="6"/>
      <c r="F1124" s="7"/>
    </row>
    <row r="1125" spans="1:6" x14ac:dyDescent="0.25">
      <c r="A1125" s="138"/>
      <c r="B1125" s="138"/>
      <c r="C1125" s="65"/>
      <c r="D1125" s="6"/>
      <c r="E1125" s="6"/>
      <c r="F1125" s="7"/>
    </row>
    <row r="1126" spans="1:6" x14ac:dyDescent="0.25">
      <c r="A1126" s="65"/>
      <c r="B1126" s="65"/>
      <c r="C1126" s="138"/>
      <c r="D1126" s="65"/>
      <c r="E1126" s="6"/>
      <c r="F1126" s="65"/>
    </row>
    <row r="1127" spans="1:6" x14ac:dyDescent="0.25">
      <c r="A1127" s="65"/>
      <c r="B1127" s="65"/>
      <c r="C1127" s="138"/>
      <c r="D1127" s="6"/>
      <c r="E1127" s="6"/>
      <c r="F1127" s="7"/>
    </row>
    <row r="1128" spans="1:6" x14ac:dyDescent="0.25">
      <c r="A1128" s="65"/>
      <c r="B1128" s="65"/>
      <c r="C1128" s="138"/>
      <c r="D1128" s="6"/>
      <c r="E1128" s="6"/>
      <c r="F1128" s="7"/>
    </row>
    <row r="1129" spans="1:6" x14ac:dyDescent="0.25">
      <c r="A1129" s="65"/>
      <c r="B1129" s="65"/>
      <c r="C1129" s="138"/>
      <c r="D1129" s="65"/>
      <c r="E1129" s="6"/>
      <c r="F1129" s="65"/>
    </row>
    <row r="1130" spans="1:6" x14ac:dyDescent="0.25">
      <c r="A1130" s="138"/>
      <c r="B1130" s="138"/>
      <c r="C1130" s="65"/>
      <c r="D1130" s="6"/>
      <c r="E1130" s="6"/>
      <c r="F1130" s="7"/>
    </row>
    <row r="1131" spans="1:6" x14ac:dyDescent="0.25">
      <c r="A1131" s="65"/>
      <c r="B1131" s="65"/>
      <c r="C1131" s="138"/>
      <c r="D1131" s="6"/>
      <c r="E1131" s="6"/>
      <c r="F1131" s="7"/>
    </row>
    <row r="1132" spans="1:6" x14ac:dyDescent="0.25">
      <c r="A1132" s="65"/>
      <c r="B1132" s="65"/>
      <c r="C1132" s="138"/>
      <c r="D1132" s="6"/>
      <c r="E1132" s="6"/>
      <c r="F1132" s="7"/>
    </row>
    <row r="1133" spans="1:6" x14ac:dyDescent="0.25">
      <c r="A1133" s="138"/>
      <c r="B1133" s="138"/>
      <c r="C1133" s="65"/>
      <c r="D1133" s="6"/>
      <c r="E1133" s="6"/>
      <c r="F1133" s="7"/>
    </row>
    <row r="1134" spans="1:6" x14ac:dyDescent="0.25">
      <c r="A1134" s="65"/>
      <c r="B1134" s="65"/>
      <c r="C1134" s="138"/>
      <c r="D1134" s="6"/>
      <c r="E1134" s="6"/>
      <c r="F1134" s="7"/>
    </row>
    <row r="1135" spans="1:6" x14ac:dyDescent="0.25">
      <c r="A1135" s="65"/>
      <c r="B1135" s="65"/>
      <c r="C1135" s="138"/>
      <c r="D1135" s="65"/>
      <c r="E1135" s="6"/>
      <c r="F1135" s="65"/>
    </row>
    <row r="1136" spans="1:6" x14ac:dyDescent="0.25">
      <c r="A1136" s="65"/>
      <c r="B1136" s="65"/>
      <c r="C1136" s="138"/>
      <c r="D1136" s="6"/>
      <c r="E1136" s="6"/>
      <c r="F1136" s="7"/>
    </row>
    <row r="1137" spans="1:6" x14ac:dyDescent="0.25">
      <c r="A1137" s="65"/>
      <c r="B1137" s="65"/>
      <c r="C1137" s="138"/>
      <c r="D1137" s="6"/>
      <c r="E1137" s="6"/>
      <c r="F1137" s="7"/>
    </row>
    <row r="1138" spans="1:6" x14ac:dyDescent="0.25">
      <c r="A1138" s="138"/>
      <c r="B1138" s="138"/>
      <c r="C1138" s="65"/>
      <c r="D1138" s="6"/>
      <c r="E1138" s="6"/>
      <c r="F1138" s="7"/>
    </row>
    <row r="1139" spans="1:6" x14ac:dyDescent="0.25">
      <c r="A1139" s="65"/>
      <c r="B1139" s="65"/>
      <c r="C1139" s="138"/>
      <c r="D1139" s="6"/>
      <c r="E1139" s="6"/>
      <c r="F1139" s="7"/>
    </row>
    <row r="1140" spans="1:6" x14ac:dyDescent="0.25">
      <c r="A1140" s="65"/>
      <c r="B1140" s="65"/>
      <c r="C1140" s="138"/>
      <c r="D1140" s="6"/>
      <c r="E1140" s="6"/>
      <c r="F1140" s="7"/>
    </row>
    <row r="1141" spans="1:6" x14ac:dyDescent="0.25">
      <c r="A1141" s="65"/>
      <c r="B1141" s="65"/>
      <c r="C1141" s="138"/>
      <c r="D1141" s="6"/>
      <c r="E1141" s="6"/>
      <c r="F1141" s="7"/>
    </row>
    <row r="1142" spans="1:6" x14ac:dyDescent="0.25">
      <c r="A1142" s="65"/>
      <c r="B1142" s="65"/>
      <c r="C1142" s="138"/>
      <c r="D1142" s="6"/>
      <c r="E1142" s="6"/>
      <c r="F1142" s="7"/>
    </row>
    <row r="1143" spans="1:6" x14ac:dyDescent="0.25">
      <c r="A1143" s="65"/>
      <c r="B1143" s="65"/>
      <c r="C1143" s="138"/>
      <c r="D1143" s="6"/>
      <c r="E1143" s="6"/>
      <c r="F1143" s="7"/>
    </row>
    <row r="1144" spans="1:6" x14ac:dyDescent="0.25">
      <c r="A1144" s="65"/>
      <c r="B1144" s="65"/>
      <c r="C1144" s="138"/>
      <c r="D1144" s="6"/>
      <c r="E1144" s="6"/>
      <c r="F1144" s="7"/>
    </row>
    <row r="1145" spans="1:6" x14ac:dyDescent="0.25">
      <c r="A1145" s="65"/>
      <c r="B1145" s="65"/>
      <c r="C1145" s="138"/>
      <c r="D1145" s="6"/>
      <c r="E1145" s="6"/>
      <c r="F1145" s="7"/>
    </row>
    <row r="1146" spans="1:6" x14ac:dyDescent="0.25">
      <c r="A1146" s="65"/>
      <c r="B1146" s="65"/>
      <c r="C1146" s="138"/>
      <c r="D1146" s="6"/>
      <c r="E1146" s="6"/>
      <c r="F1146" s="7"/>
    </row>
    <row r="1147" spans="1:6" x14ac:dyDescent="0.25">
      <c r="A1147" s="138"/>
      <c r="B1147" s="138"/>
      <c r="C1147" s="65"/>
      <c r="D1147" s="6"/>
      <c r="E1147" s="6"/>
      <c r="F1147" s="7"/>
    </row>
    <row r="1148" spans="1:6" x14ac:dyDescent="0.25">
      <c r="A1148" s="65"/>
      <c r="B1148" s="65"/>
      <c r="C1148" s="138"/>
      <c r="D1148" s="6"/>
      <c r="E1148" s="6"/>
      <c r="F1148" s="7"/>
    </row>
    <row r="1149" spans="1:6" x14ac:dyDescent="0.25">
      <c r="A1149" s="65"/>
      <c r="B1149" s="65"/>
      <c r="C1149" s="138"/>
      <c r="D1149" s="6"/>
      <c r="E1149" s="6"/>
      <c r="F1149" s="7"/>
    </row>
    <row r="1150" spans="1:6" x14ac:dyDescent="0.25">
      <c r="A1150" s="65"/>
      <c r="B1150" s="65"/>
      <c r="C1150" s="138"/>
      <c r="D1150" s="6"/>
      <c r="E1150" s="6"/>
      <c r="F1150" s="7"/>
    </row>
    <row r="1151" spans="1:6" x14ac:dyDescent="0.25">
      <c r="A1151" s="65"/>
      <c r="B1151" s="65"/>
      <c r="C1151" s="138"/>
      <c r="D1151" s="6"/>
      <c r="E1151" s="6"/>
      <c r="F1151" s="7"/>
    </row>
    <row r="1152" spans="1:6" x14ac:dyDescent="0.25">
      <c r="A1152" s="65"/>
      <c r="B1152" s="65"/>
      <c r="C1152" s="138"/>
      <c r="D1152" s="6"/>
      <c r="E1152" s="6"/>
      <c r="F1152" s="7"/>
    </row>
    <row r="1153" spans="1:6" x14ac:dyDescent="0.25">
      <c r="A1153" s="65"/>
      <c r="B1153" s="65"/>
      <c r="C1153" s="138"/>
      <c r="D1153" s="6"/>
      <c r="E1153" s="6"/>
      <c r="F1153" s="7"/>
    </row>
    <row r="1154" spans="1:6" x14ac:dyDescent="0.25">
      <c r="A1154" s="138"/>
      <c r="B1154" s="138"/>
      <c r="C1154" s="65"/>
      <c r="D1154" s="6"/>
      <c r="E1154" s="6"/>
      <c r="F1154" s="7"/>
    </row>
    <row r="1155" spans="1:6" x14ac:dyDescent="0.25">
      <c r="A1155" s="65"/>
      <c r="B1155" s="65"/>
      <c r="C1155" s="138"/>
      <c r="D1155" s="6"/>
      <c r="E1155" s="6"/>
      <c r="F1155" s="7"/>
    </row>
    <row r="1156" spans="1:6" x14ac:dyDescent="0.25">
      <c r="A1156" s="138"/>
      <c r="B1156" s="138"/>
      <c r="C1156" s="65"/>
      <c r="D1156" s="6"/>
      <c r="E1156" s="6"/>
      <c r="F1156" s="7"/>
    </row>
    <row r="1157" spans="1:6" x14ac:dyDescent="0.25">
      <c r="A1157" s="65"/>
      <c r="B1157" s="65"/>
      <c r="C1157" s="138"/>
      <c r="D1157" s="6"/>
      <c r="E1157" s="6"/>
      <c r="F1157" s="7"/>
    </row>
    <row r="1158" spans="1:6" x14ac:dyDescent="0.25">
      <c r="A1158" s="138"/>
      <c r="B1158" s="138"/>
      <c r="C1158" s="65"/>
      <c r="D1158" s="6"/>
      <c r="E1158" s="6"/>
      <c r="F1158" s="7"/>
    </row>
    <row r="1159" spans="1:6" x14ac:dyDescent="0.25">
      <c r="A1159" s="65"/>
      <c r="B1159" s="65"/>
      <c r="C1159" s="138"/>
      <c r="D1159" s="6"/>
      <c r="E1159" s="6"/>
      <c r="F1159" s="7"/>
    </row>
    <row r="1160" spans="1:6" x14ac:dyDescent="0.25">
      <c r="A1160" s="65"/>
      <c r="B1160" s="65"/>
      <c r="C1160" s="138"/>
      <c r="D1160" s="6"/>
      <c r="E1160" s="6"/>
      <c r="F1160" s="7"/>
    </row>
    <row r="1161" spans="1:6" x14ac:dyDescent="0.25">
      <c r="A1161" s="65"/>
      <c r="B1161" s="65"/>
      <c r="C1161" s="138"/>
      <c r="D1161" s="6"/>
      <c r="E1161" s="6"/>
      <c r="F1161" s="7"/>
    </row>
    <row r="1162" spans="1:6" x14ac:dyDescent="0.25">
      <c r="A1162" s="138"/>
      <c r="B1162" s="138"/>
      <c r="C1162" s="65"/>
      <c r="D1162" s="6"/>
      <c r="E1162" s="6"/>
      <c r="F1162" s="7"/>
    </row>
    <row r="1163" spans="1:6" x14ac:dyDescent="0.25">
      <c r="A1163" s="65"/>
      <c r="B1163" s="65"/>
      <c r="C1163" s="138"/>
      <c r="D1163" s="6"/>
      <c r="E1163" s="6"/>
      <c r="F1163" s="7"/>
    </row>
    <row r="1164" spans="1:6" x14ac:dyDescent="0.25">
      <c r="A1164" s="138"/>
      <c r="B1164" s="138"/>
      <c r="C1164" s="65"/>
      <c r="D1164" s="6"/>
      <c r="E1164" s="6"/>
      <c r="F1164" s="7"/>
    </row>
    <row r="1165" spans="1:6" x14ac:dyDescent="0.25">
      <c r="A1165" s="65"/>
      <c r="B1165" s="65"/>
      <c r="C1165" s="138"/>
      <c r="D1165" s="6"/>
      <c r="E1165" s="6"/>
      <c r="F1165" s="7"/>
    </row>
    <row r="1166" spans="1:6" x14ac:dyDescent="0.25">
      <c r="A1166" s="65"/>
      <c r="B1166" s="65"/>
      <c r="C1166" s="138"/>
      <c r="D1166" s="65"/>
      <c r="E1166" s="6"/>
      <c r="F1166" s="65"/>
    </row>
    <row r="1167" spans="1:6" x14ac:dyDescent="0.25">
      <c r="A1167" s="65"/>
      <c r="B1167" s="65"/>
      <c r="C1167" s="138"/>
      <c r="D1167" s="65"/>
      <c r="E1167" s="6"/>
      <c r="F1167" s="65"/>
    </row>
    <row r="1168" spans="1:6" x14ac:dyDescent="0.25">
      <c r="A1168" s="65"/>
      <c r="B1168" s="65"/>
      <c r="C1168" s="138"/>
      <c r="D1168" s="6"/>
      <c r="E1168" s="6"/>
      <c r="F1168" s="7"/>
    </row>
    <row r="1169" spans="1:6" x14ac:dyDescent="0.25">
      <c r="A1169" s="65"/>
      <c r="B1169" s="65"/>
      <c r="C1169" s="138"/>
      <c r="D1169" s="6"/>
      <c r="E1169" s="6"/>
      <c r="F1169" s="7"/>
    </row>
    <row r="1170" spans="1:6" x14ac:dyDescent="0.25">
      <c r="A1170" s="65"/>
      <c r="B1170" s="65"/>
      <c r="C1170" s="138"/>
      <c r="D1170" s="6"/>
      <c r="E1170" s="6"/>
      <c r="F1170" s="7"/>
    </row>
    <row r="1171" spans="1:6" x14ac:dyDescent="0.25">
      <c r="A1171" s="138"/>
      <c r="B1171" s="138"/>
      <c r="C1171" s="65"/>
      <c r="D1171" s="6"/>
      <c r="E1171" s="6"/>
      <c r="F1171" s="7"/>
    </row>
    <row r="1172" spans="1:6" x14ac:dyDescent="0.25">
      <c r="A1172" s="65"/>
      <c r="B1172" s="65"/>
      <c r="C1172" s="138"/>
      <c r="D1172" s="6"/>
      <c r="E1172" s="6"/>
      <c r="F1172" s="7"/>
    </row>
    <row r="1173" spans="1:6" x14ac:dyDescent="0.25">
      <c r="A1173" s="65"/>
      <c r="B1173" s="65"/>
      <c r="C1173" s="138"/>
      <c r="D1173" s="6"/>
      <c r="E1173" s="6"/>
      <c r="F1173" s="7"/>
    </row>
    <row r="1174" spans="1:6" x14ac:dyDescent="0.25">
      <c r="A1174" s="65"/>
      <c r="B1174" s="65"/>
      <c r="C1174" s="138"/>
      <c r="D1174" s="6"/>
      <c r="E1174" s="6"/>
      <c r="F1174" s="7"/>
    </row>
    <row r="1175" spans="1:6" x14ac:dyDescent="0.25">
      <c r="A1175" s="138"/>
      <c r="B1175" s="138"/>
      <c r="C1175" s="65"/>
      <c r="D1175" s="6"/>
      <c r="E1175" s="6"/>
      <c r="F1175" s="7"/>
    </row>
    <row r="1176" spans="1:6" x14ac:dyDescent="0.25">
      <c r="A1176" s="65"/>
      <c r="B1176" s="65"/>
      <c r="C1176" s="138"/>
      <c r="D1176" s="6"/>
      <c r="E1176" s="6"/>
      <c r="F1176" s="7"/>
    </row>
    <row r="1177" spans="1:6" x14ac:dyDescent="0.25">
      <c r="A1177" s="138"/>
      <c r="B1177" s="138"/>
      <c r="C1177" s="65"/>
      <c r="D1177" s="6"/>
      <c r="E1177" s="6"/>
      <c r="F1177" s="7"/>
    </row>
    <row r="1178" spans="1:6" x14ac:dyDescent="0.25">
      <c r="A1178" s="65"/>
      <c r="B1178" s="65"/>
      <c r="C1178" s="138"/>
      <c r="D1178" s="6"/>
      <c r="E1178" s="6"/>
      <c r="F1178" s="7"/>
    </row>
    <row r="1179" spans="1:6" x14ac:dyDescent="0.25">
      <c r="A1179" s="138"/>
      <c r="B1179" s="138"/>
      <c r="C1179" s="65"/>
      <c r="D1179" s="6"/>
      <c r="E1179" s="6"/>
      <c r="F1179" s="7"/>
    </row>
    <row r="1180" spans="1:6" x14ac:dyDescent="0.25">
      <c r="A1180" s="65"/>
      <c r="B1180" s="65"/>
      <c r="C1180" s="138"/>
      <c r="D1180" s="65"/>
      <c r="E1180" s="6"/>
      <c r="F1180" s="65"/>
    </row>
    <row r="1181" spans="1:6" x14ac:dyDescent="0.25">
      <c r="A1181" s="65"/>
      <c r="B1181" s="65"/>
      <c r="C1181" s="138"/>
      <c r="D1181" s="6"/>
      <c r="E1181" s="6"/>
      <c r="F1181" s="7"/>
    </row>
    <row r="1182" spans="1:6" x14ac:dyDescent="0.25">
      <c r="A1182" s="138"/>
      <c r="B1182" s="138"/>
      <c r="C1182" s="65"/>
      <c r="D1182" s="6"/>
      <c r="E1182" s="6"/>
      <c r="F1182" s="7"/>
    </row>
    <row r="1183" spans="1:6" x14ac:dyDescent="0.25">
      <c r="A1183" s="65"/>
      <c r="B1183" s="65"/>
      <c r="C1183" s="138"/>
      <c r="D1183" s="6"/>
      <c r="E1183" s="6"/>
      <c r="F1183" s="7"/>
    </row>
    <row r="1184" spans="1:6" x14ac:dyDescent="0.25">
      <c r="A1184" s="138"/>
      <c r="B1184" s="138"/>
      <c r="C1184" s="65"/>
      <c r="D1184" s="6"/>
      <c r="E1184" s="6"/>
      <c r="F1184" s="7"/>
    </row>
    <row r="1185" spans="1:6" x14ac:dyDescent="0.25">
      <c r="A1185" s="65"/>
      <c r="B1185" s="65"/>
      <c r="C1185" s="138"/>
      <c r="D1185" s="6"/>
      <c r="E1185" s="6"/>
      <c r="F1185" s="7"/>
    </row>
    <row r="1186" spans="1:6" x14ac:dyDescent="0.25">
      <c r="A1186" s="138"/>
      <c r="B1186" s="138"/>
      <c r="C1186" s="65"/>
      <c r="D1186" s="6"/>
      <c r="E1186" s="6"/>
      <c r="F1186" s="7"/>
    </row>
    <row r="1187" spans="1:6" x14ac:dyDescent="0.25">
      <c r="A1187" s="65"/>
      <c r="B1187" s="65"/>
      <c r="C1187" s="138"/>
      <c r="D1187" s="6"/>
      <c r="E1187" s="6"/>
      <c r="F1187" s="7"/>
    </row>
    <row r="1188" spans="1:6" x14ac:dyDescent="0.25">
      <c r="A1188" s="138"/>
      <c r="B1188" s="138"/>
      <c r="C1188" s="65"/>
      <c r="D1188" s="6"/>
      <c r="E1188" s="6"/>
      <c r="F1188" s="7"/>
    </row>
    <row r="1189" spans="1:6" x14ac:dyDescent="0.25">
      <c r="A1189" s="65"/>
      <c r="B1189" s="65"/>
      <c r="C1189" s="138"/>
      <c r="D1189" s="6"/>
      <c r="E1189" s="6"/>
      <c r="F1189" s="7"/>
    </row>
    <row r="1190" spans="1:6" x14ac:dyDescent="0.25">
      <c r="A1190" s="65"/>
      <c r="B1190" s="65"/>
      <c r="C1190" s="138"/>
      <c r="D1190" s="6"/>
      <c r="E1190" s="6"/>
      <c r="F1190" s="7"/>
    </row>
    <row r="1191" spans="1:6" x14ac:dyDescent="0.25">
      <c r="A1191" s="138"/>
      <c r="B1191" s="138"/>
      <c r="C1191" s="65"/>
      <c r="D1191" s="6"/>
      <c r="E1191" s="6"/>
      <c r="F1191" s="7"/>
    </row>
    <row r="1192" spans="1:6" x14ac:dyDescent="0.25">
      <c r="A1192" s="65"/>
      <c r="B1192" s="65"/>
      <c r="C1192" s="138"/>
      <c r="D1192" s="6"/>
      <c r="E1192" s="6"/>
      <c r="F1192" s="7"/>
    </row>
    <row r="1193" spans="1:6" x14ac:dyDescent="0.25">
      <c r="A1193" s="138"/>
      <c r="B1193" s="138"/>
      <c r="C1193" s="65"/>
      <c r="D1193" s="6"/>
      <c r="E1193" s="6"/>
      <c r="F1193" s="7"/>
    </row>
    <row r="1194" spans="1:6" x14ac:dyDescent="0.25">
      <c r="A1194" s="65"/>
      <c r="B1194" s="65"/>
      <c r="C1194" s="138"/>
      <c r="D1194" s="6"/>
      <c r="E1194" s="6"/>
      <c r="F1194" s="7"/>
    </row>
    <row r="1195" spans="1:6" x14ac:dyDescent="0.25">
      <c r="A1195" s="138"/>
      <c r="B1195" s="138"/>
      <c r="C1195" s="65"/>
      <c r="D1195" s="6"/>
      <c r="E1195" s="6"/>
      <c r="F1195" s="7"/>
    </row>
    <row r="1196" spans="1:6" x14ac:dyDescent="0.25">
      <c r="A1196" s="65"/>
      <c r="B1196" s="65"/>
      <c r="C1196" s="138"/>
      <c r="D1196" s="6"/>
      <c r="E1196" s="6"/>
      <c r="F1196" s="7"/>
    </row>
    <row r="1197" spans="1:6" x14ac:dyDescent="0.25">
      <c r="A1197" s="65"/>
      <c r="B1197" s="65"/>
      <c r="C1197" s="138"/>
      <c r="D1197" s="6"/>
      <c r="E1197" s="6"/>
      <c r="F1197" s="7"/>
    </row>
    <row r="1198" spans="1:6" x14ac:dyDescent="0.25">
      <c r="A1198" s="138"/>
      <c r="B1198" s="138"/>
      <c r="C1198" s="65"/>
      <c r="D1198" s="6"/>
      <c r="E1198" s="6"/>
      <c r="F1198" s="7"/>
    </row>
    <row r="1199" spans="1:6" x14ac:dyDescent="0.25">
      <c r="A1199" s="65"/>
      <c r="B1199" s="65"/>
      <c r="C1199" s="138"/>
      <c r="D1199" s="6"/>
      <c r="E1199" s="6"/>
      <c r="F1199" s="65"/>
    </row>
    <row r="1200" spans="1:6" x14ac:dyDescent="0.25">
      <c r="A1200" s="65"/>
      <c r="B1200" s="65"/>
      <c r="C1200" s="138"/>
      <c r="D1200" s="6"/>
      <c r="E1200" s="6"/>
      <c r="F1200" s="7"/>
    </row>
    <row r="1201" spans="1:6" x14ac:dyDescent="0.25">
      <c r="A1201" s="65"/>
      <c r="B1201" s="65"/>
      <c r="C1201" s="138"/>
      <c r="D1201" s="6"/>
      <c r="E1201" s="6"/>
      <c r="F1201" s="7"/>
    </row>
    <row r="1202" spans="1:6" x14ac:dyDescent="0.25">
      <c r="A1202" s="138"/>
      <c r="B1202" s="138"/>
      <c r="C1202" s="65"/>
      <c r="D1202" s="6"/>
      <c r="E1202" s="6"/>
      <c r="F1202" s="7"/>
    </row>
    <row r="1203" spans="1:6" x14ac:dyDescent="0.25">
      <c r="A1203" s="65"/>
      <c r="B1203" s="65"/>
      <c r="C1203" s="138"/>
      <c r="D1203" s="6"/>
      <c r="E1203" s="6"/>
      <c r="F1203" s="7"/>
    </row>
    <row r="1204" spans="1:6" x14ac:dyDescent="0.25">
      <c r="A1204" s="65"/>
      <c r="B1204" s="65"/>
      <c r="C1204" s="138"/>
      <c r="D1204" s="65"/>
      <c r="E1204" s="6"/>
      <c r="F1204" s="65"/>
    </row>
    <row r="1205" spans="1:6" x14ac:dyDescent="0.25">
      <c r="A1205" s="138"/>
      <c r="B1205" s="138"/>
      <c r="C1205" s="65"/>
      <c r="D1205" s="6"/>
      <c r="E1205" s="6"/>
      <c r="F1205" s="7"/>
    </row>
    <row r="1206" spans="1:6" x14ac:dyDescent="0.25">
      <c r="A1206" s="65"/>
      <c r="B1206" s="65"/>
      <c r="C1206" s="138"/>
      <c r="D1206" s="6"/>
      <c r="E1206" s="6"/>
      <c r="F1206" s="7"/>
    </row>
    <row r="1207" spans="1:6" x14ac:dyDescent="0.25">
      <c r="A1207" s="138"/>
      <c r="B1207" s="138"/>
      <c r="C1207" s="65"/>
      <c r="D1207" s="6"/>
      <c r="E1207" s="6"/>
      <c r="F1207" s="7"/>
    </row>
    <row r="1208" spans="1:6" x14ac:dyDescent="0.25">
      <c r="A1208" s="65"/>
      <c r="B1208" s="65"/>
      <c r="C1208" s="138"/>
      <c r="D1208" s="6"/>
      <c r="E1208" s="6"/>
      <c r="F1208" s="7"/>
    </row>
    <row r="1209" spans="1:6" x14ac:dyDescent="0.25">
      <c r="A1209" s="138"/>
      <c r="B1209" s="138"/>
      <c r="C1209" s="65"/>
      <c r="D1209" s="6"/>
      <c r="E1209" s="6"/>
      <c r="F1209" s="7"/>
    </row>
    <row r="1210" spans="1:6" x14ac:dyDescent="0.25">
      <c r="A1210" s="65"/>
      <c r="B1210" s="65"/>
      <c r="C1210" s="138"/>
      <c r="D1210" s="65"/>
      <c r="E1210" s="6"/>
      <c r="F1210" s="65"/>
    </row>
    <row r="1211" spans="1:6" x14ac:dyDescent="0.25">
      <c r="A1211" s="65"/>
      <c r="B1211" s="65"/>
      <c r="C1211" s="138"/>
      <c r="D1211" s="6"/>
      <c r="E1211" s="6"/>
      <c r="F1211" s="7"/>
    </row>
    <row r="1212" spans="1:6" x14ac:dyDescent="0.25">
      <c r="A1212" s="138"/>
      <c r="B1212" s="138"/>
      <c r="C1212" s="65"/>
      <c r="D1212" s="6"/>
      <c r="E1212" s="6"/>
      <c r="F1212" s="7"/>
    </row>
    <row r="1213" spans="1:6" x14ac:dyDescent="0.25">
      <c r="A1213" s="65"/>
      <c r="B1213" s="65"/>
      <c r="C1213" s="138"/>
      <c r="D1213" s="6"/>
      <c r="E1213" s="6"/>
      <c r="F1213" s="7"/>
    </row>
    <row r="1214" spans="1:6" x14ac:dyDescent="0.25">
      <c r="A1214" s="65"/>
      <c r="B1214" s="65"/>
      <c r="C1214" s="138"/>
      <c r="D1214" s="6"/>
      <c r="E1214" s="6"/>
      <c r="F1214" s="7"/>
    </row>
    <row r="1215" spans="1:6" x14ac:dyDescent="0.25">
      <c r="A1215" s="65"/>
      <c r="B1215" s="65"/>
      <c r="C1215" s="65"/>
      <c r="D1215" s="183"/>
      <c r="E1215" s="183"/>
      <c r="F1215" s="184"/>
    </row>
    <row r="1216" spans="1:6" x14ac:dyDescent="0.25">
      <c r="A1216" s="180"/>
      <c r="B1216" s="181"/>
      <c r="C1216" s="185"/>
      <c r="D1216" s="63"/>
      <c r="E1216" s="63"/>
      <c r="F1216" s="63"/>
    </row>
    <row r="1217" spans="1:6" x14ac:dyDescent="0.25">
      <c r="A1217" s="9"/>
      <c r="B1217" s="63"/>
      <c r="C1217" s="9"/>
      <c r="D1217" s="64"/>
      <c r="E1217" s="64"/>
      <c r="F1217" s="64"/>
    </row>
    <row r="1218" spans="1:6" x14ac:dyDescent="0.25">
      <c r="A1218" s="138"/>
      <c r="B1218" s="138"/>
      <c r="C1218" s="65"/>
      <c r="D1218" s="6"/>
      <c r="E1218" s="6"/>
      <c r="F1218" s="7"/>
    </row>
    <row r="1219" spans="1:6" x14ac:dyDescent="0.25">
      <c r="A1219" s="65"/>
      <c r="B1219" s="65"/>
      <c r="C1219" s="138"/>
      <c r="D1219" s="6"/>
      <c r="E1219" s="6"/>
      <c r="F1219" s="7"/>
    </row>
    <row r="1220" spans="1:6" x14ac:dyDescent="0.25">
      <c r="A1220" s="138"/>
      <c r="B1220" s="138"/>
      <c r="C1220" s="65"/>
      <c r="D1220" s="6"/>
      <c r="E1220" s="6"/>
      <c r="F1220" s="7"/>
    </row>
    <row r="1221" spans="1:6" x14ac:dyDescent="0.25">
      <c r="A1221" s="65"/>
      <c r="B1221" s="65"/>
      <c r="C1221" s="138"/>
      <c r="D1221" s="6"/>
      <c r="E1221" s="6"/>
      <c r="F1221" s="7"/>
    </row>
    <row r="1222" spans="1:6" x14ac:dyDescent="0.25">
      <c r="A1222" s="65"/>
      <c r="B1222" s="65"/>
      <c r="C1222" s="138"/>
      <c r="D1222" s="65"/>
      <c r="E1222" s="6"/>
      <c r="F1222" s="65"/>
    </row>
    <row r="1223" spans="1:6" x14ac:dyDescent="0.25">
      <c r="A1223" s="138"/>
      <c r="B1223" s="138"/>
      <c r="C1223" s="65"/>
      <c r="D1223" s="6"/>
      <c r="E1223" s="6"/>
      <c r="F1223" s="7"/>
    </row>
    <row r="1224" spans="1:6" x14ac:dyDescent="0.25">
      <c r="A1224" s="65"/>
      <c r="B1224" s="65"/>
      <c r="C1224" s="138"/>
      <c r="D1224" s="6"/>
      <c r="E1224" s="6"/>
      <c r="F1224" s="7"/>
    </row>
    <row r="1225" spans="1:6" x14ac:dyDescent="0.25">
      <c r="A1225" s="138"/>
      <c r="B1225" s="138"/>
      <c r="C1225" s="65"/>
      <c r="D1225" s="6"/>
      <c r="E1225" s="6"/>
      <c r="F1225" s="7"/>
    </row>
    <row r="1226" spans="1:6" x14ac:dyDescent="0.25">
      <c r="A1226" s="65"/>
      <c r="B1226" s="65"/>
      <c r="C1226" s="138"/>
      <c r="D1226" s="6"/>
      <c r="E1226" s="6"/>
      <c r="F1226" s="7"/>
    </row>
    <row r="1227" spans="1:6" x14ac:dyDescent="0.25">
      <c r="A1227" s="138"/>
      <c r="B1227" s="138"/>
      <c r="C1227" s="65"/>
      <c r="D1227" s="6"/>
      <c r="E1227" s="6"/>
      <c r="F1227" s="7"/>
    </row>
    <row r="1228" spans="1:6" x14ac:dyDescent="0.25">
      <c r="A1228" s="65"/>
      <c r="B1228" s="65"/>
      <c r="C1228" s="138"/>
      <c r="D1228" s="6"/>
      <c r="E1228" s="6"/>
      <c r="F1228" s="7"/>
    </row>
    <row r="1229" spans="1:6" x14ac:dyDescent="0.25">
      <c r="A1229" s="138"/>
      <c r="B1229" s="138"/>
      <c r="C1229" s="65"/>
      <c r="D1229" s="6"/>
      <c r="E1229" s="6"/>
      <c r="F1229" s="7"/>
    </row>
    <row r="1230" spans="1:6" x14ac:dyDescent="0.25">
      <c r="A1230" s="65"/>
      <c r="B1230" s="65"/>
      <c r="C1230" s="138"/>
      <c r="D1230" s="6"/>
      <c r="E1230" s="6"/>
      <c r="F1230" s="7"/>
    </row>
    <row r="1231" spans="1:6" x14ac:dyDescent="0.25">
      <c r="A1231" s="65"/>
      <c r="B1231" s="65"/>
      <c r="C1231" s="138"/>
      <c r="D1231" s="6"/>
      <c r="E1231" s="6"/>
      <c r="F1231" s="7"/>
    </row>
    <row r="1232" spans="1:6" x14ac:dyDescent="0.25">
      <c r="A1232" s="138"/>
      <c r="B1232" s="138"/>
      <c r="C1232" s="65"/>
      <c r="D1232" s="6"/>
      <c r="E1232" s="6"/>
      <c r="F1232" s="7"/>
    </row>
    <row r="1233" spans="1:6" x14ac:dyDescent="0.25">
      <c r="A1233" s="65"/>
      <c r="B1233" s="65"/>
      <c r="C1233" s="138"/>
      <c r="D1233" s="6"/>
      <c r="E1233" s="6"/>
      <c r="F1233" s="7"/>
    </row>
    <row r="1234" spans="1:6" x14ac:dyDescent="0.25">
      <c r="A1234" s="65"/>
      <c r="B1234" s="65"/>
      <c r="C1234" s="138"/>
      <c r="D1234" s="6"/>
      <c r="E1234" s="6"/>
      <c r="F1234" s="7"/>
    </row>
    <row r="1235" spans="1:6" x14ac:dyDescent="0.25">
      <c r="A1235" s="138"/>
      <c r="B1235" s="138"/>
      <c r="C1235" s="65"/>
      <c r="D1235" s="6"/>
      <c r="E1235" s="6"/>
      <c r="F1235" s="7"/>
    </row>
    <row r="1236" spans="1:6" x14ac:dyDescent="0.25">
      <c r="A1236" s="65"/>
      <c r="B1236" s="65"/>
      <c r="C1236" s="138"/>
      <c r="D1236" s="6"/>
      <c r="E1236" s="6"/>
      <c r="F1236" s="7"/>
    </row>
    <row r="1237" spans="1:6" x14ac:dyDescent="0.25">
      <c r="A1237" s="138"/>
      <c r="B1237" s="138"/>
      <c r="C1237" s="65"/>
      <c r="D1237" s="6"/>
      <c r="E1237" s="6"/>
      <c r="F1237" s="7"/>
    </row>
    <row r="1238" spans="1:6" x14ac:dyDescent="0.25">
      <c r="A1238" s="65"/>
      <c r="B1238" s="65"/>
      <c r="C1238" s="138"/>
      <c r="D1238" s="6"/>
      <c r="E1238" s="6"/>
      <c r="F1238" s="7"/>
    </row>
    <row r="1239" spans="1:6" x14ac:dyDescent="0.25">
      <c r="A1239" s="65"/>
      <c r="B1239" s="65"/>
      <c r="C1239" s="65"/>
      <c r="D1239" s="183"/>
      <c r="E1239" s="183"/>
      <c r="F1239" s="184"/>
    </row>
    <row r="1240" spans="1:6" x14ac:dyDescent="0.25">
      <c r="A1240" s="180"/>
      <c r="B1240" s="181"/>
      <c r="C1240" s="185"/>
      <c r="D1240" s="63"/>
      <c r="E1240" s="63"/>
      <c r="F1240" s="63"/>
    </row>
    <row r="1241" spans="1:6" x14ac:dyDescent="0.25">
      <c r="A1241" s="9"/>
      <c r="B1241" s="63"/>
      <c r="C1241" s="9"/>
      <c r="D1241" s="64"/>
      <c r="E1241" s="64"/>
      <c r="F1241" s="64"/>
    </row>
    <row r="1242" spans="1:6" x14ac:dyDescent="0.25">
      <c r="A1242" s="138"/>
      <c r="B1242" s="138"/>
      <c r="C1242" s="65"/>
      <c r="D1242" s="6"/>
      <c r="E1242" s="6"/>
      <c r="F1242" s="7"/>
    </row>
    <row r="1243" spans="1:6" x14ac:dyDescent="0.25">
      <c r="A1243" s="65"/>
      <c r="B1243" s="65"/>
      <c r="C1243" s="138"/>
      <c r="D1243" s="6"/>
      <c r="E1243" s="6"/>
      <c r="F1243" s="7"/>
    </row>
    <row r="1244" spans="1:6" x14ac:dyDescent="0.25">
      <c r="A1244" s="138"/>
      <c r="B1244" s="138"/>
      <c r="C1244" s="65"/>
      <c r="D1244" s="65"/>
      <c r="E1244" s="6"/>
      <c r="F1244" s="65"/>
    </row>
    <row r="1245" spans="1:6" x14ac:dyDescent="0.25">
      <c r="A1245" s="65"/>
      <c r="B1245" s="65"/>
      <c r="C1245" s="138"/>
      <c r="D1245" s="65"/>
      <c r="E1245" s="6"/>
      <c r="F1245" s="65"/>
    </row>
    <row r="1246" spans="1:6" x14ac:dyDescent="0.25">
      <c r="A1246" s="65"/>
      <c r="B1246" s="65"/>
      <c r="C1246" s="65"/>
      <c r="D1246" s="183"/>
      <c r="E1246" s="183"/>
      <c r="F1246" s="184"/>
    </row>
    <row r="1247" spans="1:6" x14ac:dyDescent="0.25">
      <c r="A1247" s="180"/>
      <c r="B1247" s="181"/>
      <c r="C1247" s="185"/>
      <c r="D1247" s="63"/>
      <c r="E1247" s="63"/>
      <c r="F1247" s="63"/>
    </row>
    <row r="1248" spans="1:6" x14ac:dyDescent="0.25">
      <c r="A1248" s="9"/>
      <c r="B1248" s="63"/>
      <c r="C1248" s="9"/>
      <c r="D1248" s="64"/>
      <c r="E1248" s="64"/>
      <c r="F1248" s="64"/>
    </row>
    <row r="1249" spans="1:6" x14ac:dyDescent="0.25">
      <c r="A1249" s="138"/>
      <c r="B1249" s="138"/>
      <c r="C1249" s="65"/>
      <c r="D1249" s="6"/>
      <c r="E1249" s="6"/>
      <c r="F1249" s="7"/>
    </row>
    <row r="1250" spans="1:6" x14ac:dyDescent="0.25">
      <c r="A1250" s="65"/>
      <c r="B1250" s="65"/>
      <c r="C1250" s="138"/>
      <c r="D1250" s="6"/>
      <c r="E1250" s="6"/>
      <c r="F1250" s="7"/>
    </row>
    <row r="1251" spans="1:6" x14ac:dyDescent="0.25">
      <c r="A1251" s="65"/>
      <c r="B1251" s="65"/>
      <c r="C1251" s="138"/>
      <c r="D1251" s="6"/>
      <c r="E1251" s="6"/>
      <c r="F1251" s="7"/>
    </row>
    <row r="1252" spans="1:6" x14ac:dyDescent="0.25">
      <c r="A1252" s="138"/>
      <c r="B1252" s="138"/>
      <c r="C1252" s="65"/>
      <c r="D1252" s="6"/>
      <c r="E1252" s="6"/>
      <c r="F1252" s="7"/>
    </row>
    <row r="1253" spans="1:6" x14ac:dyDescent="0.25">
      <c r="A1253" s="65"/>
      <c r="B1253" s="65"/>
      <c r="C1253" s="138"/>
      <c r="D1253" s="6"/>
      <c r="E1253" s="6"/>
      <c r="F1253" s="7"/>
    </row>
    <row r="1254" spans="1:6" x14ac:dyDescent="0.25">
      <c r="A1254" s="138"/>
      <c r="B1254" s="138"/>
      <c r="C1254" s="65"/>
      <c r="D1254" s="6"/>
      <c r="E1254" s="6"/>
      <c r="F1254" s="7"/>
    </row>
    <row r="1255" spans="1:6" x14ac:dyDescent="0.25">
      <c r="A1255" s="65"/>
      <c r="B1255" s="65"/>
      <c r="C1255" s="138"/>
      <c r="D1255" s="6"/>
      <c r="E1255" s="6"/>
      <c r="F1255" s="7"/>
    </row>
    <row r="1256" spans="1:6" x14ac:dyDescent="0.25">
      <c r="A1256" s="65"/>
      <c r="B1256" s="65"/>
      <c r="C1256" s="138"/>
      <c r="D1256" s="65"/>
      <c r="E1256" s="6"/>
      <c r="F1256" s="65"/>
    </row>
    <row r="1257" spans="1:6" x14ac:dyDescent="0.25">
      <c r="A1257" s="138"/>
      <c r="B1257" s="138"/>
      <c r="C1257" s="65"/>
      <c r="D1257" s="6"/>
      <c r="E1257" s="6"/>
      <c r="F1257" s="7"/>
    </row>
    <row r="1258" spans="1:6" x14ac:dyDescent="0.25">
      <c r="A1258" s="65"/>
      <c r="B1258" s="65"/>
      <c r="C1258" s="138"/>
      <c r="D1258" s="6"/>
      <c r="E1258" s="6"/>
      <c r="F1258" s="7"/>
    </row>
    <row r="1259" spans="1:6" x14ac:dyDescent="0.25">
      <c r="A1259" s="138"/>
      <c r="B1259" s="138"/>
      <c r="C1259" s="65"/>
      <c r="D1259" s="6"/>
      <c r="E1259" s="6"/>
      <c r="F1259" s="7"/>
    </row>
    <row r="1260" spans="1:6" x14ac:dyDescent="0.25">
      <c r="A1260" s="65"/>
      <c r="B1260" s="65"/>
      <c r="C1260" s="138"/>
      <c r="D1260" s="6"/>
      <c r="E1260" s="6"/>
      <c r="F1260" s="7"/>
    </row>
    <row r="1261" spans="1:6" x14ac:dyDescent="0.25">
      <c r="A1261" s="138"/>
      <c r="B1261" s="138"/>
      <c r="C1261" s="65"/>
      <c r="D1261" s="6"/>
      <c r="E1261" s="6"/>
      <c r="F1261" s="7"/>
    </row>
    <row r="1262" spans="1:6" x14ac:dyDescent="0.25">
      <c r="A1262" s="65"/>
      <c r="B1262" s="65"/>
      <c r="C1262" s="138"/>
      <c r="D1262" s="6"/>
      <c r="E1262" s="6"/>
      <c r="F1262" s="7"/>
    </row>
    <row r="1263" spans="1:6" x14ac:dyDescent="0.25">
      <c r="A1263" s="65"/>
      <c r="B1263" s="65"/>
      <c r="C1263" s="138"/>
      <c r="D1263" s="6"/>
      <c r="E1263" s="6"/>
      <c r="F1263" s="7"/>
    </row>
    <row r="1264" spans="1:6" x14ac:dyDescent="0.25">
      <c r="A1264" s="65"/>
      <c r="B1264" s="65"/>
      <c r="C1264" s="138"/>
      <c r="D1264" s="6"/>
      <c r="E1264" s="6"/>
      <c r="F1264" s="7"/>
    </row>
    <row r="1265" spans="1:6" x14ac:dyDescent="0.25">
      <c r="A1265" s="138"/>
      <c r="B1265" s="138"/>
      <c r="C1265" s="65"/>
      <c r="D1265" s="6"/>
      <c r="E1265" s="6"/>
      <c r="F1265" s="7"/>
    </row>
    <row r="1266" spans="1:6" x14ac:dyDescent="0.25">
      <c r="A1266" s="65"/>
      <c r="B1266" s="65"/>
      <c r="C1266" s="138"/>
      <c r="D1266" s="6"/>
      <c r="E1266" s="6"/>
      <c r="F1266" s="7"/>
    </row>
    <row r="1267" spans="1:6" x14ac:dyDescent="0.25">
      <c r="A1267" s="138"/>
      <c r="B1267" s="138"/>
      <c r="C1267" s="65"/>
      <c r="D1267" s="6"/>
      <c r="E1267" s="6"/>
      <c r="F1267" s="7"/>
    </row>
    <row r="1268" spans="1:6" x14ac:dyDescent="0.25">
      <c r="A1268" s="65"/>
      <c r="B1268" s="65"/>
      <c r="C1268" s="138"/>
      <c r="D1268" s="6"/>
      <c r="E1268" s="6"/>
      <c r="F1268" s="7"/>
    </row>
    <row r="1269" spans="1:6" x14ac:dyDescent="0.25">
      <c r="A1269" s="138"/>
      <c r="B1269" s="138"/>
      <c r="C1269" s="65"/>
      <c r="D1269" s="6"/>
      <c r="E1269" s="6"/>
      <c r="F1269" s="7"/>
    </row>
    <row r="1270" spans="1:6" x14ac:dyDescent="0.25">
      <c r="A1270" s="65"/>
      <c r="B1270" s="65"/>
      <c r="C1270" s="138"/>
      <c r="D1270" s="6"/>
      <c r="E1270" s="6"/>
      <c r="F1270" s="7"/>
    </row>
    <row r="1271" spans="1:6" x14ac:dyDescent="0.25">
      <c r="A1271" s="65"/>
      <c r="B1271" s="65"/>
      <c r="C1271" s="138"/>
      <c r="D1271" s="6"/>
      <c r="E1271" s="6"/>
      <c r="F1271" s="7"/>
    </row>
    <row r="1272" spans="1:6" x14ac:dyDescent="0.25">
      <c r="A1272" s="65"/>
      <c r="B1272" s="65"/>
      <c r="C1272" s="138"/>
      <c r="D1272" s="6"/>
      <c r="E1272" s="6"/>
      <c r="F1272" s="7"/>
    </row>
    <row r="1273" spans="1:6" x14ac:dyDescent="0.25">
      <c r="A1273" s="65"/>
      <c r="B1273" s="65"/>
      <c r="C1273" s="138"/>
      <c r="D1273" s="6"/>
      <c r="E1273" s="6"/>
      <c r="F1273" s="7"/>
    </row>
    <row r="1274" spans="1:6" x14ac:dyDescent="0.25">
      <c r="A1274" s="138"/>
      <c r="B1274" s="138"/>
      <c r="C1274" s="65"/>
      <c r="D1274" s="6"/>
      <c r="E1274" s="6"/>
      <c r="F1274" s="7"/>
    </row>
    <row r="1275" spans="1:6" x14ac:dyDescent="0.25">
      <c r="A1275" s="65"/>
      <c r="B1275" s="65"/>
      <c r="C1275" s="138"/>
      <c r="D1275" s="6"/>
      <c r="E1275" s="6"/>
      <c r="F1275" s="7"/>
    </row>
    <row r="1276" spans="1:6" x14ac:dyDescent="0.25">
      <c r="A1276" s="138"/>
      <c r="B1276" s="138"/>
      <c r="C1276" s="65"/>
      <c r="D1276" s="6"/>
      <c r="E1276" s="6"/>
      <c r="F1276" s="7"/>
    </row>
    <row r="1277" spans="1:6" x14ac:dyDescent="0.25">
      <c r="A1277" s="65"/>
      <c r="B1277" s="65"/>
      <c r="C1277" s="138"/>
      <c r="D1277" s="6"/>
      <c r="E1277" s="6"/>
      <c r="F1277" s="7"/>
    </row>
    <row r="1278" spans="1:6" x14ac:dyDescent="0.25">
      <c r="A1278" s="138"/>
      <c r="B1278" s="138"/>
      <c r="C1278" s="65"/>
      <c r="D1278" s="6"/>
      <c r="E1278" s="6"/>
      <c r="F1278" s="7"/>
    </row>
    <row r="1279" spans="1:6" x14ac:dyDescent="0.25">
      <c r="A1279" s="65"/>
      <c r="B1279" s="65"/>
      <c r="C1279" s="138"/>
      <c r="D1279" s="6"/>
      <c r="E1279" s="6"/>
      <c r="F1279" s="7"/>
    </row>
    <row r="1280" spans="1:6" x14ac:dyDescent="0.25">
      <c r="A1280" s="65"/>
      <c r="B1280" s="65"/>
      <c r="C1280" s="65"/>
      <c r="D1280" s="183"/>
      <c r="E1280" s="183"/>
      <c r="F1280" s="186"/>
    </row>
    <row r="1281" spans="1:7" x14ac:dyDescent="0.25">
      <c r="A1281" s="63"/>
      <c r="B1281" s="187"/>
      <c r="C1281" s="187"/>
      <c r="D1281" s="188"/>
      <c r="E1281" s="188"/>
      <c r="F1281" s="189"/>
    </row>
    <row r="1285" spans="1:7" x14ac:dyDescent="0.25">
      <c r="A1285" s="456"/>
      <c r="B1285" s="456"/>
      <c r="C1285" s="5"/>
      <c r="D1285" s="5"/>
      <c r="E1285" s="5"/>
      <c r="F1285" s="4"/>
      <c r="G1285" s="4"/>
    </row>
    <row r="1286" spans="1:7" x14ac:dyDescent="0.25">
      <c r="A1286" s="29"/>
      <c r="B1286" s="4"/>
      <c r="C1286" s="5"/>
      <c r="D1286" s="5"/>
      <c r="E1286" s="5"/>
      <c r="F1286" s="4"/>
      <c r="G1286" s="4"/>
    </row>
    <row r="1287" spans="1:7" x14ac:dyDescent="0.25">
      <c r="A1287" s="67"/>
      <c r="B1287" s="60"/>
      <c r="C1287" s="19"/>
      <c r="D1287" s="19"/>
      <c r="E1287" s="19"/>
      <c r="F1287" s="22"/>
      <c r="G1287" s="22"/>
    </row>
    <row r="1288" spans="1:7" x14ac:dyDescent="0.25">
      <c r="A1288" s="37"/>
      <c r="B1288" s="37"/>
      <c r="C1288" s="24"/>
      <c r="D1288" s="24"/>
      <c r="E1288" s="83"/>
      <c r="F1288" s="22"/>
      <c r="G1288" s="22"/>
    </row>
    <row r="1289" spans="1:7" x14ac:dyDescent="0.25">
      <c r="A1289" s="37"/>
      <c r="B1289" s="37"/>
      <c r="C1289" s="24"/>
      <c r="D1289" s="24"/>
      <c r="E1289" s="83"/>
      <c r="F1289" s="22"/>
      <c r="G1289" s="22"/>
    </row>
    <row r="1290" spans="1:7" x14ac:dyDescent="0.25">
      <c r="A1290" s="37"/>
      <c r="B1290" s="37"/>
      <c r="C1290" s="24"/>
      <c r="D1290" s="24"/>
      <c r="E1290" s="83"/>
      <c r="F1290" s="22"/>
      <c r="G1290" s="22"/>
    </row>
    <row r="1291" spans="1:7" x14ac:dyDescent="0.25">
      <c r="A1291" s="37"/>
      <c r="B1291" s="37"/>
      <c r="C1291" s="24"/>
      <c r="D1291" s="24"/>
      <c r="E1291" s="83"/>
      <c r="F1291" s="22"/>
      <c r="G1291" s="22"/>
    </row>
    <row r="1292" spans="1:7" x14ac:dyDescent="0.25">
      <c r="A1292" s="37"/>
      <c r="B1292" s="37"/>
      <c r="C1292" s="24"/>
      <c r="D1292" s="24"/>
      <c r="E1292" s="83"/>
      <c r="F1292" s="22"/>
      <c r="G1292" s="22"/>
    </row>
    <row r="1293" spans="1:7" x14ac:dyDescent="0.25">
      <c r="A1293" s="37"/>
      <c r="B1293" s="37"/>
      <c r="C1293" s="24"/>
      <c r="D1293" s="24"/>
      <c r="E1293" s="83"/>
      <c r="F1293" s="22"/>
      <c r="G1293" s="22"/>
    </row>
    <row r="1294" spans="1:7" x14ac:dyDescent="0.25">
      <c r="A1294" s="60"/>
      <c r="B1294" s="60"/>
      <c r="C1294" s="15"/>
      <c r="D1294" s="15"/>
      <c r="E1294" s="84"/>
      <c r="F1294" s="22"/>
      <c r="G1294" s="22"/>
    </row>
    <row r="1295" spans="1:7" x14ac:dyDescent="0.25">
      <c r="A1295" s="4"/>
      <c r="B1295" s="4"/>
      <c r="C1295" s="3"/>
      <c r="D1295" s="3"/>
      <c r="E1295" s="5"/>
      <c r="F1295" s="4"/>
      <c r="G1295" s="4"/>
    </row>
    <row r="1296" spans="1:7" x14ac:dyDescent="0.25">
      <c r="A1296" s="4"/>
      <c r="B1296" s="4"/>
      <c r="C1296" s="3"/>
      <c r="D1296" s="3"/>
      <c r="E1296" s="5"/>
      <c r="F1296" s="4"/>
      <c r="G1296" s="4"/>
    </row>
    <row r="1297" spans="1:7" x14ac:dyDescent="0.25">
      <c r="A1297" s="4"/>
      <c r="B1297" s="4"/>
      <c r="C1297" s="3"/>
      <c r="D1297" s="3"/>
      <c r="E1297" s="5"/>
      <c r="F1297" s="4"/>
      <c r="G1297" s="4"/>
    </row>
    <row r="1298" spans="1:7" x14ac:dyDescent="0.25">
      <c r="A1298" s="4"/>
      <c r="B1298" s="4"/>
      <c r="C1298" s="3"/>
      <c r="D1298" s="3"/>
      <c r="E1298" s="5"/>
      <c r="F1298" s="4"/>
      <c r="G1298" s="4"/>
    </row>
    <row r="1299" spans="1:7" x14ac:dyDescent="0.25">
      <c r="A1299" s="497"/>
      <c r="B1299" s="498"/>
      <c r="C1299" s="498"/>
      <c r="D1299" s="498"/>
      <c r="E1299" s="498"/>
      <c r="F1299" s="498"/>
    </row>
    <row r="1300" spans="1:7" x14ac:dyDescent="0.25">
      <c r="A1300" s="13"/>
    </row>
    <row r="1301" spans="1:7" x14ac:dyDescent="0.25">
      <c r="A1301" s="67"/>
      <c r="B1301" s="60"/>
      <c r="C1301" s="19"/>
      <c r="D1301" s="19"/>
      <c r="E1301" s="19"/>
      <c r="F1301" s="22"/>
      <c r="G1301" s="22"/>
    </row>
    <row r="1302" spans="1:7" x14ac:dyDescent="0.25">
      <c r="A1302" s="37"/>
      <c r="B1302" s="37"/>
      <c r="C1302" s="24"/>
      <c r="D1302" s="24"/>
      <c r="E1302" s="24"/>
      <c r="F1302" s="22"/>
      <c r="G1302" s="22"/>
    </row>
    <row r="1303" spans="1:7" x14ac:dyDescent="0.25">
      <c r="A1303" s="37"/>
      <c r="B1303" s="37"/>
      <c r="C1303" s="24"/>
      <c r="D1303" s="24"/>
      <c r="E1303" s="24"/>
      <c r="F1303" s="22"/>
      <c r="G1303" s="22"/>
    </row>
    <row r="1304" spans="1:7" x14ac:dyDescent="0.25">
      <c r="A1304" s="37"/>
      <c r="B1304" s="37"/>
      <c r="C1304" s="24"/>
      <c r="D1304" s="24"/>
      <c r="E1304" s="24"/>
      <c r="F1304" s="22"/>
      <c r="G1304" s="22"/>
    </row>
    <row r="1305" spans="1:7" x14ac:dyDescent="0.25">
      <c r="A1305" s="37"/>
      <c r="B1305" s="37"/>
      <c r="C1305" s="24"/>
      <c r="D1305" s="24"/>
      <c r="E1305" s="25"/>
      <c r="F1305" s="22"/>
      <c r="G1305" s="22"/>
    </row>
    <row r="1306" spans="1:7" x14ac:dyDescent="0.25">
      <c r="A1306" s="37"/>
      <c r="B1306" s="37"/>
      <c r="C1306" s="24"/>
      <c r="D1306" s="24"/>
      <c r="E1306" s="25"/>
      <c r="F1306" s="22"/>
      <c r="G1306" s="22"/>
    </row>
    <row r="1307" spans="1:7" x14ac:dyDescent="0.25">
      <c r="A1307" s="37"/>
      <c r="B1307" s="37"/>
      <c r="C1307" s="24"/>
      <c r="D1307" s="24"/>
      <c r="E1307" s="25"/>
      <c r="F1307" s="22"/>
      <c r="G1307" s="22"/>
    </row>
    <row r="1308" spans="1:7" x14ac:dyDescent="0.25">
      <c r="A1308" s="60"/>
      <c r="B1308" s="60"/>
      <c r="C1308" s="15"/>
      <c r="D1308" s="15"/>
      <c r="E1308" s="15"/>
      <c r="F1308" s="22"/>
      <c r="G1308" s="22"/>
    </row>
    <row r="1311" spans="1:7" ht="15.75" x14ac:dyDescent="0.25">
      <c r="C1311" s="85" t="s">
        <v>277</v>
      </c>
    </row>
    <row r="1313" spans="1:1" x14ac:dyDescent="0.25">
      <c r="A1313" t="s">
        <v>278</v>
      </c>
    </row>
    <row r="1314" spans="1:1" x14ac:dyDescent="0.25">
      <c r="A1314" t="s">
        <v>279</v>
      </c>
    </row>
    <row r="1317" spans="1:1" x14ac:dyDescent="0.25">
      <c r="A1317" t="s">
        <v>280</v>
      </c>
    </row>
    <row r="1319" spans="1:1" x14ac:dyDescent="0.25">
      <c r="A1319" t="s">
        <v>281</v>
      </c>
    </row>
    <row r="1320" spans="1:1" x14ac:dyDescent="0.25">
      <c r="A1320" t="s">
        <v>282</v>
      </c>
    </row>
    <row r="1322" spans="1:1" x14ac:dyDescent="0.25">
      <c r="A1322" t="s">
        <v>283</v>
      </c>
    </row>
    <row r="1323" spans="1:1" x14ac:dyDescent="0.25">
      <c r="A1323" t="s">
        <v>284</v>
      </c>
    </row>
  </sheetData>
  <mergeCells count="140">
    <mergeCell ref="B250:C250"/>
    <mergeCell ref="A940:G940"/>
    <mergeCell ref="A959:G959"/>
    <mergeCell ref="A960:G960"/>
    <mergeCell ref="A968:C968"/>
    <mergeCell ref="A1285:B1285"/>
    <mergeCell ref="A1299:F1299"/>
    <mergeCell ref="A837:G837"/>
    <mergeCell ref="A867:G867"/>
    <mergeCell ref="A895:G895"/>
    <mergeCell ref="A897:G897"/>
    <mergeCell ref="A899:G899"/>
    <mergeCell ref="A933:G933"/>
    <mergeCell ref="A750:G750"/>
    <mergeCell ref="A757:G757"/>
    <mergeCell ref="A769:G769"/>
    <mergeCell ref="A777:G777"/>
    <mergeCell ref="A779:G779"/>
    <mergeCell ref="A781:G781"/>
    <mergeCell ref="A580:G580"/>
    <mergeCell ref="A596:G596"/>
    <mergeCell ref="A598:G598"/>
    <mergeCell ref="A611:G611"/>
    <mergeCell ref="A618:G618"/>
    <mergeCell ref="M690:Q690"/>
    <mergeCell ref="A705:G705"/>
    <mergeCell ref="A712:G712"/>
    <mergeCell ref="A719:G719"/>
    <mergeCell ref="A726:G726"/>
    <mergeCell ref="A733:G733"/>
    <mergeCell ref="A634:G634"/>
    <mergeCell ref="A635:G635"/>
    <mergeCell ref="A645:G645"/>
    <mergeCell ref="A652:G652"/>
    <mergeCell ref="A677:G677"/>
    <mergeCell ref="A687:G687"/>
    <mergeCell ref="A632:G632"/>
    <mergeCell ref="A433:G433"/>
    <mergeCell ref="A450:G450"/>
    <mergeCell ref="A462:G462"/>
    <mergeCell ref="A503:G503"/>
    <mergeCell ref="A527:G527"/>
    <mergeCell ref="A547:G547"/>
    <mergeCell ref="A322:G322"/>
    <mergeCell ref="A324:G324"/>
    <mergeCell ref="A326:G326"/>
    <mergeCell ref="A342:G342"/>
    <mergeCell ref="A400:G400"/>
    <mergeCell ref="A402:G402"/>
    <mergeCell ref="A283:B283"/>
    <mergeCell ref="A292:H292"/>
    <mergeCell ref="A293:B293"/>
    <mergeCell ref="A304:H304"/>
    <mergeCell ref="A306:G306"/>
    <mergeCell ref="A317:G317"/>
    <mergeCell ref="B263:C263"/>
    <mergeCell ref="A265:H265"/>
    <mergeCell ref="A268:B268"/>
    <mergeCell ref="A269:B269"/>
    <mergeCell ref="A281:H281"/>
    <mergeCell ref="A282:H282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44:C244"/>
    <mergeCell ref="B245:C245"/>
    <mergeCell ref="B246:C246"/>
    <mergeCell ref="B247:C247"/>
    <mergeCell ref="B248:C248"/>
    <mergeCell ref="B249:C249"/>
    <mergeCell ref="B238:C238"/>
    <mergeCell ref="B239:C239"/>
    <mergeCell ref="B240:C240"/>
    <mergeCell ref="B241:C241"/>
    <mergeCell ref="B242:C242"/>
    <mergeCell ref="B243:C243"/>
    <mergeCell ref="B232:C232"/>
    <mergeCell ref="B233:C233"/>
    <mergeCell ref="B234:C234"/>
    <mergeCell ref="B235:C235"/>
    <mergeCell ref="B236:C236"/>
    <mergeCell ref="B237:C237"/>
    <mergeCell ref="A199:H199"/>
    <mergeCell ref="A200:B200"/>
    <mergeCell ref="A209:H209"/>
    <mergeCell ref="A210:B210"/>
    <mergeCell ref="A219:H219"/>
    <mergeCell ref="A231:E231"/>
    <mergeCell ref="A220:E220"/>
    <mergeCell ref="A52:B52"/>
    <mergeCell ref="A53:B53"/>
    <mergeCell ref="A110:G110"/>
    <mergeCell ref="A111:B111"/>
    <mergeCell ref="A112:B112"/>
    <mergeCell ref="A198:H198"/>
    <mergeCell ref="A43:B43"/>
    <mergeCell ref="A44:B44"/>
    <mergeCell ref="B45:D45"/>
    <mergeCell ref="A48:H48"/>
    <mergeCell ref="A50:G50"/>
    <mergeCell ref="A51:G51"/>
    <mergeCell ref="A35:H35"/>
    <mergeCell ref="A36:H36"/>
    <mergeCell ref="A37:B37"/>
    <mergeCell ref="A38:B38"/>
    <mergeCell ref="A41:B41"/>
    <mergeCell ref="A42:H42"/>
    <mergeCell ref="A27:B27"/>
    <mergeCell ref="J27:K27"/>
    <mergeCell ref="J28:K28"/>
    <mergeCell ref="J29:K29"/>
    <mergeCell ref="J30:K30"/>
    <mergeCell ref="J31:K31"/>
    <mergeCell ref="A25:H25"/>
    <mergeCell ref="A26:B26"/>
    <mergeCell ref="J26:K26"/>
    <mergeCell ref="A13:F13"/>
    <mergeCell ref="A14:F14"/>
    <mergeCell ref="A15:F15"/>
    <mergeCell ref="A16:F16"/>
    <mergeCell ref="A17:F17"/>
    <mergeCell ref="A18:F18"/>
    <mergeCell ref="A5:F5"/>
    <mergeCell ref="A7:C7"/>
    <mergeCell ref="A8:H8"/>
    <mergeCell ref="A10:F10"/>
    <mergeCell ref="A11:F11"/>
    <mergeCell ref="A12:F12"/>
    <mergeCell ref="A19:F19"/>
    <mergeCell ref="A21:H21"/>
    <mergeCell ref="A23:F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2024-05-31T11:29:16Z</cp:lastPrinted>
  <dcterms:created xsi:type="dcterms:W3CDTF">2023-03-03T10:00:17Z</dcterms:created>
  <dcterms:modified xsi:type="dcterms:W3CDTF">2024-05-31T11:29:34Z</dcterms:modified>
</cp:coreProperties>
</file>